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omments8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omments9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FD\site\"/>
    </mc:Choice>
  </mc:AlternateContent>
  <bookViews>
    <workbookView xWindow="13500" yWindow="0" windowWidth="18252" windowHeight="7536" tabRatio="677" activeTab="3"/>
  </bookViews>
  <sheets>
    <sheet name="Legend" sheetId="215" r:id="rId1"/>
    <sheet name="Dashboard" sheetId="274" r:id="rId2"/>
    <sheet name="Performance By User" sheetId="205" r:id="rId3"/>
    <sheet name="Performance By Issue" sheetId="5" r:id="rId4"/>
    <sheet name="Alerted Issues" sheetId="72" r:id="rId5"/>
    <sheet name="Alerted Users" sheetId="73" r:id="rId6"/>
    <sheet name="Reopened issues" sheetId="116" r:id="rId7"/>
    <sheet name="Re-estimated issues" sheetId="214" r:id="rId8"/>
    <sheet name="Perf Diagramm" sheetId="248" r:id="rId9"/>
    <sheet name="Issue Performance" sheetId="275" r:id="rId10"/>
    <sheet name="Data" sheetId="144" r:id="rId11"/>
    <sheet name="Constants" sheetId="276" r:id="rId12"/>
    <sheet name="Igor Shevchenko" sheetId="277" r:id="rId13"/>
    <sheet name="Automation for Jira" sheetId="278" r:id="rId14"/>
    <sheet name="Vadym Pidoplichko" sheetId="279" r:id="rId15"/>
    <sheet name="Oleh Povshednyi" sheetId="280" r:id="rId16"/>
    <sheet name="Volodymyr Babak" sheetId="281" r:id="rId17"/>
    <sheet name="Joshua Lorenzo" sheetId="282" r:id="rId18"/>
    <sheet name="Roman Korniienko" sheetId="283" r:id="rId19"/>
    <sheet name="Maksym Valuiko" sheetId="284" r:id="rId20"/>
    <sheet name="Tpl00" sheetId="146" r:id="rId21"/>
    <sheet name="Emp" sheetId="172" r:id="rId22"/>
    <sheet name="Aux" sheetId="117" r:id="rId23"/>
    <sheet name="Report" sheetId="110" r:id="rId24"/>
    <sheet name="Employee" sheetId="145" r:id="rId25"/>
  </sheets>
  <functionGroups builtInGroupCount="18"/>
  <definedNames>
    <definedName name="_xlnm._FilterDatabase" localSheetId="13" hidden="1">'Automation for Jira'!$A$6:$V$406</definedName>
    <definedName name="_xlnm._FilterDatabase" localSheetId="10" hidden="1">Data!$A$1:$V$230</definedName>
    <definedName name="_xlnm._FilterDatabase" localSheetId="12" hidden="1">'Igor Shevchenko'!$A$6:$V$406</definedName>
    <definedName name="_xlnm._FilterDatabase" localSheetId="17" hidden="1">'Joshua Lorenzo'!$A$6:$V$406</definedName>
    <definedName name="_xlnm._FilterDatabase" localSheetId="19" hidden="1">'Maksym Valuiko'!$A$6:$V$406</definedName>
    <definedName name="_xlnm._FilterDatabase" localSheetId="15" hidden="1">'Oleh Povshednyi'!$A$6:$V$406</definedName>
    <definedName name="_xlnm._FilterDatabase" localSheetId="3" hidden="1">'Performance By Issue'!$A$1:$K$245</definedName>
    <definedName name="_xlnm._FilterDatabase" localSheetId="6" hidden="1">'Reopened issues'!$A$1:$H$1</definedName>
    <definedName name="_xlnm._FilterDatabase" localSheetId="18" hidden="1">'Roman Korniienko'!$A$6:$V$406</definedName>
    <definedName name="_xlnm._FilterDatabase" localSheetId="20" hidden="1">Tpl00!$A$6:$V$406</definedName>
    <definedName name="_xlnm._FilterDatabase" localSheetId="14" hidden="1">'Vadym Pidoplichko'!$A$6:$V$406</definedName>
    <definedName name="_xlnm._FilterDatabase" localSheetId="16" hidden="1">'Volodymyr Babak'!$A$6:$V$406</definedName>
    <definedName name="report_2000_01_01_2015_06_04" localSheetId="10">Data!$A$1:$W$230</definedName>
    <definedName name="TeamList" localSheetId="13">#REF!</definedName>
    <definedName name="TeamList" localSheetId="12">#REF!</definedName>
    <definedName name="TeamList" localSheetId="17">#REF!</definedName>
    <definedName name="TeamList" localSheetId="19">#REF!</definedName>
    <definedName name="TeamList" localSheetId="15">#REF!</definedName>
    <definedName name="TeamList" localSheetId="18">#REF!</definedName>
    <definedName name="TeamList" localSheetId="14">#REF!</definedName>
    <definedName name="TeamList" localSheetId="16">#REF!</definedName>
    <definedName name="TeamList">#REF!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0" i="284" l="1" a="1"/>
  <c r="B400" i="284" s="1"/>
  <c r="C400" i="284" s="1" a="1"/>
  <c r="C400" i="284" s="1"/>
  <c r="B399" i="284" a="1"/>
  <c r="B399" i="284" s="1"/>
  <c r="C399" i="284" s="1" a="1"/>
  <c r="C399" i="284" s="1"/>
  <c r="B398" i="284" a="1"/>
  <c r="B398" i="284" s="1"/>
  <c r="C398" i="284" s="1" a="1"/>
  <c r="C398" i="284" s="1"/>
  <c r="B397" i="284" a="1"/>
  <c r="B397" i="284" s="1"/>
  <c r="C397" i="284" s="1" a="1"/>
  <c r="C397" i="284" s="1"/>
  <c r="B396" i="284" a="1"/>
  <c r="B396" i="284" s="1"/>
  <c r="C396" i="284" s="1" a="1"/>
  <c r="C396" i="284" s="1"/>
  <c r="B395" i="284" a="1"/>
  <c r="B395" i="284" s="1"/>
  <c r="C395" i="284" s="1" a="1"/>
  <c r="C395" i="284" s="1"/>
  <c r="B394" i="284" a="1"/>
  <c r="B394" i="284" s="1"/>
  <c r="C394" i="284" s="1" a="1"/>
  <c r="C394" i="284" s="1"/>
  <c r="B393" i="284" a="1"/>
  <c r="B393" i="284" s="1"/>
  <c r="C393" i="284" s="1" a="1"/>
  <c r="C393" i="284" s="1"/>
  <c r="B392" i="284" a="1"/>
  <c r="B392" i="284" s="1"/>
  <c r="C392" i="284" s="1" a="1"/>
  <c r="C392" i="284" s="1"/>
  <c r="B391" i="284" a="1"/>
  <c r="B391" i="284" s="1"/>
  <c r="C391" i="284" s="1" a="1"/>
  <c r="C391" i="284" s="1"/>
  <c r="B390" i="284" a="1"/>
  <c r="B390" i="284" s="1"/>
  <c r="C390" i="284" s="1" a="1"/>
  <c r="C390" i="284" s="1"/>
  <c r="B389" i="284" a="1"/>
  <c r="B389" i="284" s="1"/>
  <c r="C389" i="284" s="1" a="1"/>
  <c r="C389" i="284" s="1"/>
  <c r="B388" i="284" a="1"/>
  <c r="B388" i="284" s="1"/>
  <c r="C388" i="284" s="1" a="1"/>
  <c r="C388" i="284" s="1"/>
  <c r="B387" i="284" a="1"/>
  <c r="B387" i="284" s="1"/>
  <c r="C387" i="284" s="1" a="1"/>
  <c r="C387" i="284" s="1"/>
  <c r="B386" i="284" a="1"/>
  <c r="B386" i="284" s="1"/>
  <c r="C386" i="284" s="1" a="1"/>
  <c r="C386" i="284" s="1"/>
  <c r="B385" i="284" a="1"/>
  <c r="B385" i="284" s="1"/>
  <c r="C385" i="284" s="1" a="1"/>
  <c r="C385" i="284" s="1"/>
  <c r="B384" i="284" a="1"/>
  <c r="B384" i="284" s="1"/>
  <c r="C384" i="284" s="1" a="1"/>
  <c r="C384" i="284" s="1"/>
  <c r="B383" i="284" a="1"/>
  <c r="B383" i="284" s="1"/>
  <c r="C383" i="284" s="1" a="1"/>
  <c r="C383" i="284" s="1"/>
  <c r="B382" i="284" a="1"/>
  <c r="B382" i="284" s="1"/>
  <c r="C382" i="284" s="1" a="1"/>
  <c r="C382" i="284" s="1"/>
  <c r="B381" i="284" a="1"/>
  <c r="B381" i="284" s="1"/>
  <c r="C381" i="284" s="1" a="1"/>
  <c r="C381" i="284" s="1"/>
  <c r="B380" i="284" a="1"/>
  <c r="B380" i="284" s="1"/>
  <c r="C380" i="284" s="1" a="1"/>
  <c r="C380" i="284" s="1"/>
  <c r="B379" i="284" a="1"/>
  <c r="B379" i="284" s="1"/>
  <c r="C379" i="284" s="1" a="1"/>
  <c r="C379" i="284" s="1"/>
  <c r="B378" i="284" a="1"/>
  <c r="B378" i="284" s="1"/>
  <c r="C378" i="284" s="1" a="1"/>
  <c r="C378" i="284" s="1"/>
  <c r="B377" i="284" a="1"/>
  <c r="B377" i="284" s="1"/>
  <c r="C377" i="284" s="1" a="1"/>
  <c r="C377" i="284" s="1"/>
  <c r="B376" i="284" a="1"/>
  <c r="B376" i="284" s="1"/>
  <c r="C376" i="284" s="1" a="1"/>
  <c r="C376" i="284" s="1"/>
  <c r="B375" i="284" a="1"/>
  <c r="B375" i="284" s="1"/>
  <c r="C375" i="284" s="1" a="1"/>
  <c r="C375" i="284" s="1"/>
  <c r="B374" i="284" a="1"/>
  <c r="B374" i="284" s="1"/>
  <c r="C374" i="284" s="1" a="1"/>
  <c r="C374" i="284" s="1"/>
  <c r="B373" i="284" a="1"/>
  <c r="B373" i="284" s="1"/>
  <c r="C373" i="284" s="1" a="1"/>
  <c r="C373" i="284" s="1"/>
  <c r="B372" i="284" a="1"/>
  <c r="B372" i="284" s="1"/>
  <c r="C372" i="284" s="1" a="1"/>
  <c r="C372" i="284" s="1"/>
  <c r="B371" i="284" a="1"/>
  <c r="B371" i="284" s="1"/>
  <c r="C371" i="284" s="1" a="1"/>
  <c r="C371" i="284" s="1"/>
  <c r="B370" i="284" a="1"/>
  <c r="B370" i="284" s="1"/>
  <c r="C370" i="284" s="1" a="1"/>
  <c r="C370" i="284" s="1"/>
  <c r="B369" i="284" a="1"/>
  <c r="B369" i="284" s="1"/>
  <c r="C369" i="284" s="1" a="1"/>
  <c r="C369" i="284" s="1"/>
  <c r="B368" i="284" a="1"/>
  <c r="B368" i="284" s="1"/>
  <c r="C368" i="284" s="1" a="1"/>
  <c r="C368" i="284" s="1"/>
  <c r="B367" i="284" a="1"/>
  <c r="B367" i="284" s="1"/>
  <c r="C367" i="284" s="1" a="1"/>
  <c r="C367" i="284" s="1"/>
  <c r="B366" i="284" a="1"/>
  <c r="B366" i="284" s="1"/>
  <c r="C366" i="284" s="1" a="1"/>
  <c r="C366" i="284" s="1"/>
  <c r="B365" i="284" a="1"/>
  <c r="B365" i="284" s="1"/>
  <c r="C365" i="284" s="1" a="1"/>
  <c r="C365" i="284" s="1"/>
  <c r="B364" i="284" a="1"/>
  <c r="B364" i="284" s="1"/>
  <c r="C364" i="284" s="1" a="1"/>
  <c r="C364" i="284" s="1"/>
  <c r="B363" i="284" a="1"/>
  <c r="B363" i="284" s="1"/>
  <c r="C363" i="284" s="1" a="1"/>
  <c r="C363" i="284" s="1"/>
  <c r="B362" i="284" a="1"/>
  <c r="B362" i="284" s="1"/>
  <c r="C362" i="284" s="1" a="1"/>
  <c r="C362" i="284" s="1"/>
  <c r="B361" i="284" a="1"/>
  <c r="B361" i="284" s="1"/>
  <c r="C361" i="284" s="1" a="1"/>
  <c r="C361" i="284" s="1"/>
  <c r="B360" i="284" a="1"/>
  <c r="B360" i="284" s="1"/>
  <c r="C360" i="284" s="1" a="1"/>
  <c r="C360" i="284" s="1"/>
  <c r="B359" i="284" a="1"/>
  <c r="B359" i="284" s="1"/>
  <c r="C359" i="284" s="1" a="1"/>
  <c r="C359" i="284" s="1"/>
  <c r="B358" i="284" a="1"/>
  <c r="B358" i="284" s="1"/>
  <c r="C358" i="284" s="1" a="1"/>
  <c r="C358" i="284" s="1"/>
  <c r="B357" i="284" a="1"/>
  <c r="B357" i="284" s="1"/>
  <c r="C357" i="284" s="1" a="1"/>
  <c r="C357" i="284" s="1"/>
  <c r="B356" i="284" a="1"/>
  <c r="B356" i="284" s="1"/>
  <c r="C356" i="284" s="1" a="1"/>
  <c r="C356" i="284" s="1"/>
  <c r="B355" i="284" a="1"/>
  <c r="B355" i="284" s="1"/>
  <c r="C355" i="284" s="1" a="1"/>
  <c r="C355" i="284" s="1"/>
  <c r="B354" i="284"/>
  <c r="C354" i="284" s="1" a="1"/>
  <c r="C354" i="284" s="1"/>
  <c r="B354" i="284" a="1"/>
  <c r="B353" i="284" a="1"/>
  <c r="B353" i="284" s="1"/>
  <c r="C353" i="284" s="1" a="1"/>
  <c r="C353" i="284" s="1"/>
  <c r="B352" i="284" a="1"/>
  <c r="B352" i="284" s="1"/>
  <c r="C352" i="284" s="1" a="1"/>
  <c r="C352" i="284" s="1"/>
  <c r="B351" i="284" a="1"/>
  <c r="B351" i="284" s="1"/>
  <c r="C351" i="284" s="1" a="1"/>
  <c r="C351" i="284" s="1"/>
  <c r="B350" i="284"/>
  <c r="C350" i="284" s="1" a="1"/>
  <c r="C350" i="284" s="1"/>
  <c r="B350" i="284" a="1"/>
  <c r="C349" i="284" a="1"/>
  <c r="C349" i="284" s="1"/>
  <c r="B349" i="284" a="1"/>
  <c r="B349" i="284" s="1"/>
  <c r="B348" i="284"/>
  <c r="C348" i="284" s="1" a="1"/>
  <c r="C348" i="284" s="1"/>
  <c r="B348" i="284" a="1"/>
  <c r="B347" i="284" a="1"/>
  <c r="B347" i="284" s="1"/>
  <c r="C347" i="284" s="1" a="1"/>
  <c r="C347" i="284" s="1"/>
  <c r="B346" i="284" a="1"/>
  <c r="B346" i="284" s="1"/>
  <c r="C346" i="284" s="1" a="1"/>
  <c r="C346" i="284" s="1"/>
  <c r="B345" i="284" a="1"/>
  <c r="B345" i="284" s="1"/>
  <c r="C345" i="284" s="1" a="1"/>
  <c r="C345" i="284" s="1"/>
  <c r="B344" i="284" a="1"/>
  <c r="B344" i="284" s="1"/>
  <c r="C344" i="284" s="1" a="1"/>
  <c r="C344" i="284" s="1"/>
  <c r="B343" i="284" a="1"/>
  <c r="B343" i="284" s="1"/>
  <c r="C343" i="284" s="1" a="1"/>
  <c r="C343" i="284" s="1"/>
  <c r="B342" i="284" a="1"/>
  <c r="B342" i="284" s="1"/>
  <c r="C342" i="284" s="1" a="1"/>
  <c r="C342" i="284" s="1"/>
  <c r="B341" i="284" a="1"/>
  <c r="B341" i="284" s="1"/>
  <c r="C341" i="284" s="1" a="1"/>
  <c r="C341" i="284" s="1"/>
  <c r="B340" i="284" a="1"/>
  <c r="B340" i="284" s="1"/>
  <c r="C340" i="284" s="1" a="1"/>
  <c r="C340" i="284" s="1"/>
  <c r="B339" i="284" a="1"/>
  <c r="B339" i="284" s="1"/>
  <c r="C339" i="284" s="1" a="1"/>
  <c r="C339" i="284" s="1"/>
  <c r="B338" i="284" a="1"/>
  <c r="B338" i="284" s="1"/>
  <c r="C338" i="284" s="1" a="1"/>
  <c r="C338" i="284" s="1"/>
  <c r="B337" i="284" a="1"/>
  <c r="B337" i="284" s="1"/>
  <c r="C337" i="284" s="1" a="1"/>
  <c r="C337" i="284" s="1"/>
  <c r="B336" i="284" a="1"/>
  <c r="B336" i="284" s="1"/>
  <c r="C336" i="284" s="1" a="1"/>
  <c r="C336" i="284" s="1"/>
  <c r="B335" i="284" a="1"/>
  <c r="B335" i="284" s="1"/>
  <c r="C335" i="284" s="1" a="1"/>
  <c r="C335" i="284" s="1"/>
  <c r="B334" i="284" a="1"/>
  <c r="B334" i="284" s="1"/>
  <c r="C334" i="284" s="1" a="1"/>
  <c r="C334" i="284" s="1"/>
  <c r="B333" i="284" a="1"/>
  <c r="B333" i="284" s="1"/>
  <c r="C333" i="284" s="1" a="1"/>
  <c r="C333" i="284" s="1"/>
  <c r="B332" i="284" a="1"/>
  <c r="B332" i="284" s="1"/>
  <c r="C332" i="284" s="1" a="1"/>
  <c r="C332" i="284" s="1"/>
  <c r="B331" i="284" a="1"/>
  <c r="B331" i="284" s="1"/>
  <c r="C331" i="284" s="1" a="1"/>
  <c r="C331" i="284" s="1"/>
  <c r="B330" i="284" a="1"/>
  <c r="B330" i="284" s="1"/>
  <c r="C330" i="284" s="1" a="1"/>
  <c r="C330" i="284" s="1"/>
  <c r="B329" i="284" a="1"/>
  <c r="B329" i="284" s="1"/>
  <c r="C329" i="284" s="1" a="1"/>
  <c r="C329" i="284" s="1"/>
  <c r="B328" i="284" a="1"/>
  <c r="B328" i="284" s="1"/>
  <c r="C328" i="284" s="1" a="1"/>
  <c r="C328" i="284" s="1"/>
  <c r="B327" i="284" a="1"/>
  <c r="B327" i="284" s="1"/>
  <c r="C327" i="284" s="1"/>
  <c r="B326" i="284" a="1"/>
  <c r="B326" i="284" s="1"/>
  <c r="C326" i="284" s="1"/>
  <c r="B325" i="284" a="1"/>
  <c r="B325" i="284" s="1"/>
  <c r="C325" i="284" s="1"/>
  <c r="B324" i="284" a="1"/>
  <c r="B324" i="284" s="1"/>
  <c r="C324" i="284" s="1"/>
  <c r="B323" i="284"/>
  <c r="C323" i="284" s="1"/>
  <c r="B323" i="284" a="1"/>
  <c r="B322" i="284" a="1"/>
  <c r="B322" i="284" s="1"/>
  <c r="C322" i="284" s="1"/>
  <c r="B321" i="284" a="1"/>
  <c r="B321" i="284" s="1"/>
  <c r="C321" i="284" s="1"/>
  <c r="B320" i="284" a="1"/>
  <c r="B320" i="284" s="1"/>
  <c r="C320" i="284" s="1"/>
  <c r="C319" i="284"/>
  <c r="B319" i="284"/>
  <c r="B319" i="284" a="1"/>
  <c r="B318" i="284" a="1"/>
  <c r="B318" i="284" s="1"/>
  <c r="C318" i="284" s="1"/>
  <c r="B317" i="284" a="1"/>
  <c r="B317" i="284" s="1"/>
  <c r="C317" i="284" s="1"/>
  <c r="B316" i="284" a="1"/>
  <c r="B316" i="284" s="1"/>
  <c r="C316" i="284" s="1"/>
  <c r="B315" i="284"/>
  <c r="C315" i="284" s="1"/>
  <c r="B315" i="284" a="1"/>
  <c r="B314" i="284" a="1"/>
  <c r="B314" i="284" s="1"/>
  <c r="C314" i="284" s="1"/>
  <c r="B313" i="284" a="1"/>
  <c r="B313" i="284" s="1"/>
  <c r="C313" i="284" s="1"/>
  <c r="B312" i="284" a="1"/>
  <c r="B312" i="284" s="1"/>
  <c r="C312" i="284" s="1"/>
  <c r="B311" i="284" a="1"/>
  <c r="B311" i="284" s="1"/>
  <c r="C311" i="284" s="1"/>
  <c r="B310" i="284" a="1"/>
  <c r="B310" i="284" s="1"/>
  <c r="C310" i="284" s="1"/>
  <c r="B309" i="284" a="1"/>
  <c r="B309" i="284" s="1"/>
  <c r="C309" i="284" s="1"/>
  <c r="B308" i="284" a="1"/>
  <c r="B308" i="284" s="1"/>
  <c r="C308" i="284" s="1"/>
  <c r="B307" i="284" a="1"/>
  <c r="B307" i="284" s="1"/>
  <c r="C307" i="284" s="1"/>
  <c r="B306" i="284" a="1"/>
  <c r="B306" i="284" s="1"/>
  <c r="C306" i="284" s="1"/>
  <c r="B305" i="284" a="1"/>
  <c r="B305" i="284" s="1"/>
  <c r="C305" i="284" s="1"/>
  <c r="B304" i="284" a="1"/>
  <c r="B304" i="284" s="1"/>
  <c r="C304" i="284" s="1"/>
  <c r="B303" i="284" a="1"/>
  <c r="B303" i="284" s="1"/>
  <c r="C303" i="284" s="1"/>
  <c r="B302" i="284" a="1"/>
  <c r="B302" i="284" s="1"/>
  <c r="C302" i="284" s="1"/>
  <c r="B301" i="284" a="1"/>
  <c r="B301" i="284" s="1"/>
  <c r="C301" i="284" s="1"/>
  <c r="B300" i="284" a="1"/>
  <c r="B300" i="284" s="1"/>
  <c r="C300" i="284" s="1"/>
  <c r="B299" i="284" a="1"/>
  <c r="B299" i="284" s="1"/>
  <c r="C299" i="284" s="1"/>
  <c r="B298" i="284" a="1"/>
  <c r="B298" i="284" s="1"/>
  <c r="C298" i="284" s="1"/>
  <c r="B297" i="284" a="1"/>
  <c r="B297" i="284" s="1"/>
  <c r="C297" i="284" s="1"/>
  <c r="B296" i="284" a="1"/>
  <c r="B296" i="284" s="1"/>
  <c r="C296" i="284" s="1"/>
  <c r="B295" i="284" a="1"/>
  <c r="B295" i="284" s="1"/>
  <c r="C295" i="284" s="1"/>
  <c r="B294" i="284"/>
  <c r="C294" i="284" s="1"/>
  <c r="B294" i="284" a="1"/>
  <c r="B293" i="284" a="1"/>
  <c r="B293" i="284" s="1"/>
  <c r="C293" i="284" s="1"/>
  <c r="B292" i="284" a="1"/>
  <c r="B292" i="284" s="1"/>
  <c r="C292" i="284" s="1"/>
  <c r="B291" i="284" a="1"/>
  <c r="B291" i="284" s="1"/>
  <c r="C291" i="284" s="1"/>
  <c r="B290" i="284" a="1"/>
  <c r="B290" i="284" s="1"/>
  <c r="C290" i="284" s="1"/>
  <c r="B289" i="284" a="1"/>
  <c r="B289" i="284" s="1"/>
  <c r="C289" i="284" s="1"/>
  <c r="B288" i="284" a="1"/>
  <c r="B288" i="284" s="1"/>
  <c r="C288" i="284" s="1"/>
  <c r="B287" i="284" a="1"/>
  <c r="B287" i="284" s="1"/>
  <c r="C287" i="284" s="1"/>
  <c r="B286" i="284" a="1"/>
  <c r="B286" i="284" s="1"/>
  <c r="C286" i="284" s="1"/>
  <c r="B285" i="284" a="1"/>
  <c r="B285" i="284" s="1"/>
  <c r="C285" i="284" s="1"/>
  <c r="B284" i="284" a="1"/>
  <c r="B284" i="284" s="1"/>
  <c r="C284" i="284" s="1"/>
  <c r="B283" i="284" a="1"/>
  <c r="B283" i="284" s="1"/>
  <c r="C283" i="284" s="1"/>
  <c r="B282" i="284" a="1"/>
  <c r="B282" i="284" s="1"/>
  <c r="C282" i="284" s="1"/>
  <c r="B281" i="284" a="1"/>
  <c r="B281" i="284" s="1"/>
  <c r="C281" i="284" s="1"/>
  <c r="B280" i="284" a="1"/>
  <c r="B280" i="284" s="1"/>
  <c r="C280" i="284" s="1"/>
  <c r="B279" i="284" a="1"/>
  <c r="B279" i="284" s="1"/>
  <c r="C279" i="284" s="1"/>
  <c r="B278" i="284"/>
  <c r="C278" i="284" s="1"/>
  <c r="B278" i="284" a="1"/>
  <c r="B277" i="284" a="1"/>
  <c r="B277" i="284" s="1"/>
  <c r="C277" i="284" s="1"/>
  <c r="B276" i="284" a="1"/>
  <c r="B276" i="284" s="1"/>
  <c r="C276" i="284" s="1"/>
  <c r="B275" i="284" a="1"/>
  <c r="B275" i="284" s="1"/>
  <c r="C275" i="284" s="1"/>
  <c r="B274" i="284" a="1"/>
  <c r="B274" i="284" s="1"/>
  <c r="C274" i="284" s="1"/>
  <c r="B273" i="284" a="1"/>
  <c r="B273" i="284" s="1"/>
  <c r="C273" i="284" s="1"/>
  <c r="B272" i="284" a="1"/>
  <c r="B272" i="284" s="1"/>
  <c r="C272" i="284" s="1"/>
  <c r="B271" i="284" a="1"/>
  <c r="B271" i="284" s="1"/>
  <c r="C271" i="284" s="1"/>
  <c r="B270" i="284" a="1"/>
  <c r="B270" i="284" s="1"/>
  <c r="C270" i="284" s="1"/>
  <c r="B269" i="284" a="1"/>
  <c r="B269" i="284" s="1"/>
  <c r="C269" i="284" s="1"/>
  <c r="B268" i="284"/>
  <c r="C268" i="284" s="1"/>
  <c r="B268" i="284" a="1"/>
  <c r="B267" i="284" a="1"/>
  <c r="B267" i="284" s="1"/>
  <c r="C267" i="284" s="1"/>
  <c r="B266" i="284" a="1"/>
  <c r="B266" i="284" s="1"/>
  <c r="C266" i="284" s="1"/>
  <c r="B265" i="284" a="1"/>
  <c r="B265" i="284" s="1"/>
  <c r="C265" i="284" s="1"/>
  <c r="B264" i="284" a="1"/>
  <c r="B264" i="284" s="1"/>
  <c r="C264" i="284" s="1"/>
  <c r="B263" i="284" a="1"/>
  <c r="B263" i="284" s="1"/>
  <c r="C263" i="284" s="1"/>
  <c r="B262" i="284" a="1"/>
  <c r="B262" i="284" s="1"/>
  <c r="C262" i="284" s="1"/>
  <c r="B261" i="284" a="1"/>
  <c r="B261" i="284" s="1"/>
  <c r="C261" i="284" s="1"/>
  <c r="B260" i="284"/>
  <c r="C260" i="284" s="1"/>
  <c r="B260" i="284" a="1"/>
  <c r="B259" i="284" a="1"/>
  <c r="B259" i="284" s="1"/>
  <c r="C259" i="284" s="1"/>
  <c r="B258" i="284" a="1"/>
  <c r="B258" i="284" s="1"/>
  <c r="C258" i="284" s="1"/>
  <c r="B257" i="284" a="1"/>
  <c r="B257" i="284" s="1"/>
  <c r="C257" i="284" s="1"/>
  <c r="B256" i="284" a="1"/>
  <c r="B256" i="284" s="1"/>
  <c r="C256" i="284" s="1"/>
  <c r="B255" i="284" a="1"/>
  <c r="B255" i="284" s="1"/>
  <c r="C255" i="284" s="1"/>
  <c r="B254" i="284" a="1"/>
  <c r="B254" i="284" s="1"/>
  <c r="C254" i="284" s="1"/>
  <c r="B253" i="284" a="1"/>
  <c r="B253" i="284" s="1"/>
  <c r="C253" i="284" s="1"/>
  <c r="B252" i="284"/>
  <c r="C252" i="284" s="1"/>
  <c r="B252" i="284" a="1"/>
  <c r="B251" i="284" a="1"/>
  <c r="B251" i="284" s="1"/>
  <c r="C251" i="284" s="1"/>
  <c r="B250" i="284" a="1"/>
  <c r="B250" i="284" s="1"/>
  <c r="C250" i="284" s="1"/>
  <c r="B249" i="284" a="1"/>
  <c r="B249" i="284" s="1"/>
  <c r="C249" i="284" s="1"/>
  <c r="B248" i="284" a="1"/>
  <c r="B248" i="284" s="1"/>
  <c r="C248" i="284" s="1"/>
  <c r="B247" i="284" a="1"/>
  <c r="B247" i="284" s="1"/>
  <c r="C247" i="284" s="1"/>
  <c r="B246" i="284" a="1"/>
  <c r="B246" i="284" s="1"/>
  <c r="C246" i="284" s="1"/>
  <c r="B245" i="284" a="1"/>
  <c r="B245" i="284" s="1"/>
  <c r="C245" i="284" s="1"/>
  <c r="B244" i="284"/>
  <c r="C244" i="284" s="1"/>
  <c r="B244" i="284" a="1"/>
  <c r="B243" i="284" a="1"/>
  <c r="B243" i="284" s="1"/>
  <c r="C243" i="284" s="1"/>
  <c r="B242" i="284" a="1"/>
  <c r="B242" i="284" s="1"/>
  <c r="C242" i="284" s="1"/>
  <c r="B241" i="284" a="1"/>
  <c r="B241" i="284" s="1"/>
  <c r="C241" i="284" s="1"/>
  <c r="B240" i="284" a="1"/>
  <c r="B240" i="284" s="1"/>
  <c r="C240" i="284" s="1"/>
  <c r="B239" i="284" a="1"/>
  <c r="B239" i="284" s="1"/>
  <c r="C239" i="284" s="1"/>
  <c r="B238" i="284" a="1"/>
  <c r="B238" i="284" s="1"/>
  <c r="C238" i="284" s="1"/>
  <c r="B237" i="284" a="1"/>
  <c r="B237" i="284" s="1"/>
  <c r="C237" i="284" s="1"/>
  <c r="B236" i="284"/>
  <c r="C236" i="284" s="1"/>
  <c r="B236" i="284" a="1"/>
  <c r="C235" i="284"/>
  <c r="B235" i="284" a="1"/>
  <c r="B235" i="284" s="1"/>
  <c r="B234" i="284"/>
  <c r="C234" i="284" s="1"/>
  <c r="B234" i="284" a="1"/>
  <c r="B233" i="284" a="1"/>
  <c r="B233" i="284" s="1"/>
  <c r="C233" i="284" s="1"/>
  <c r="B232" i="284" a="1"/>
  <c r="B232" i="284" s="1"/>
  <c r="C232" i="284" s="1"/>
  <c r="B231" i="284" a="1"/>
  <c r="B231" i="284" s="1"/>
  <c r="C231" i="284" s="1"/>
  <c r="B230" i="284" a="1"/>
  <c r="B230" i="284" s="1"/>
  <c r="C230" i="284" s="1"/>
  <c r="B229" i="284"/>
  <c r="C229" i="284" s="1"/>
  <c r="B229" i="284" a="1"/>
  <c r="B228" i="284" a="1"/>
  <c r="B228" i="284" s="1"/>
  <c r="C228" i="284" s="1"/>
  <c r="B227" i="284" a="1"/>
  <c r="B227" i="284" s="1"/>
  <c r="C227" i="284" s="1"/>
  <c r="B226" i="284"/>
  <c r="C226" i="284" s="1"/>
  <c r="B226" i="284" a="1"/>
  <c r="B225" i="284" a="1"/>
  <c r="B225" i="284" s="1"/>
  <c r="C225" i="284" s="1"/>
  <c r="B224" i="284" a="1"/>
  <c r="B224" i="284" s="1"/>
  <c r="C224" i="284" s="1"/>
  <c r="B223" i="284"/>
  <c r="C223" i="284" s="1"/>
  <c r="B223" i="284" a="1"/>
  <c r="B222" i="284" a="1"/>
  <c r="B222" i="284" s="1"/>
  <c r="C222" i="284" s="1"/>
  <c r="B221" i="284" a="1"/>
  <c r="B221" i="284" s="1"/>
  <c r="C221" i="284" s="1"/>
  <c r="B220" i="284" a="1"/>
  <c r="B220" i="284" s="1"/>
  <c r="C220" i="284" s="1"/>
  <c r="B219" i="284" a="1"/>
  <c r="B219" i="284" s="1"/>
  <c r="C219" i="284" s="1"/>
  <c r="B218" i="284"/>
  <c r="C218" i="284" s="1"/>
  <c r="B218" i="284" a="1"/>
  <c r="B217" i="284" a="1"/>
  <c r="B217" i="284" s="1"/>
  <c r="C217" i="284" s="1"/>
  <c r="B216" i="284" a="1"/>
  <c r="B216" i="284" s="1"/>
  <c r="C216" i="284" s="1"/>
  <c r="B215" i="284"/>
  <c r="C215" i="284" s="1"/>
  <c r="B215" i="284" a="1"/>
  <c r="B214" i="284" a="1"/>
  <c r="B214" i="284" s="1"/>
  <c r="C214" i="284" s="1"/>
  <c r="B213" i="284"/>
  <c r="C213" i="284" s="1"/>
  <c r="B213" i="284" a="1"/>
  <c r="B212" i="284" a="1"/>
  <c r="B212" i="284" s="1"/>
  <c r="C212" i="284" s="1"/>
  <c r="B211" i="284" a="1"/>
  <c r="B211" i="284" s="1"/>
  <c r="C211" i="284" s="1"/>
  <c r="B210" i="284"/>
  <c r="C210" i="284" s="1"/>
  <c r="B210" i="284" a="1"/>
  <c r="B209" i="284" a="1"/>
  <c r="B209" i="284" s="1"/>
  <c r="C209" i="284" s="1"/>
  <c r="B208" i="284" a="1"/>
  <c r="B208" i="284" s="1"/>
  <c r="C208" i="284" s="1"/>
  <c r="B207" i="284"/>
  <c r="C207" i="284" s="1"/>
  <c r="B207" i="284" a="1"/>
  <c r="B206" i="284" a="1"/>
  <c r="B206" i="284" s="1"/>
  <c r="C206" i="284" s="1"/>
  <c r="B205" i="284"/>
  <c r="C205" i="284" s="1"/>
  <c r="B205" i="284" a="1"/>
  <c r="B204" i="284" a="1"/>
  <c r="B204" i="284" s="1"/>
  <c r="C204" i="284" s="1"/>
  <c r="B203" i="284" a="1"/>
  <c r="B203" i="284" s="1"/>
  <c r="C203" i="284" s="1"/>
  <c r="B202" i="284"/>
  <c r="C202" i="284" s="1"/>
  <c r="B202" i="284" a="1"/>
  <c r="B201" i="284" a="1"/>
  <c r="B201" i="284" s="1"/>
  <c r="C201" i="284" s="1"/>
  <c r="B200" i="284" a="1"/>
  <c r="B200" i="284" s="1"/>
  <c r="C200" i="284" s="1"/>
  <c r="B199" i="284"/>
  <c r="C199" i="284" s="1"/>
  <c r="B199" i="284" a="1"/>
  <c r="B198" i="284" a="1"/>
  <c r="B198" i="284" s="1"/>
  <c r="C198" i="284" s="1"/>
  <c r="B197" i="284"/>
  <c r="C197" i="284" s="1"/>
  <c r="B197" i="284" a="1"/>
  <c r="B196" i="284" a="1"/>
  <c r="B196" i="284" s="1"/>
  <c r="C196" i="284" s="1"/>
  <c r="B195" i="284" a="1"/>
  <c r="B195" i="284" s="1"/>
  <c r="C195" i="284" s="1"/>
  <c r="B194" i="284"/>
  <c r="C194" i="284" s="1"/>
  <c r="B194" i="284" a="1"/>
  <c r="B193" i="284" a="1"/>
  <c r="B193" i="284" s="1"/>
  <c r="C193" i="284" s="1"/>
  <c r="B192" i="284" a="1"/>
  <c r="B192" i="284" s="1"/>
  <c r="C192" i="284" s="1"/>
  <c r="B191" i="284"/>
  <c r="C191" i="284" s="1"/>
  <c r="B191" i="284" a="1"/>
  <c r="B190" i="284" a="1"/>
  <c r="B190" i="284" s="1"/>
  <c r="C190" i="284" s="1"/>
  <c r="B189" i="284"/>
  <c r="C189" i="284" s="1"/>
  <c r="B189" i="284" a="1"/>
  <c r="B188" i="284" a="1"/>
  <c r="B188" i="284" s="1"/>
  <c r="C188" i="284" s="1"/>
  <c r="B187" i="284" a="1"/>
  <c r="B187" i="284" s="1"/>
  <c r="C187" i="284" s="1"/>
  <c r="B186" i="284"/>
  <c r="C186" i="284" s="1"/>
  <c r="B186" i="284" a="1"/>
  <c r="B185" i="284" a="1"/>
  <c r="B185" i="284" s="1"/>
  <c r="C185" i="284" s="1"/>
  <c r="B184" i="284" a="1"/>
  <c r="B184" i="284" s="1"/>
  <c r="C184" i="284" s="1"/>
  <c r="B183" i="284" a="1"/>
  <c r="B183" i="284" s="1"/>
  <c r="C183" i="284" s="1"/>
  <c r="B182" i="284" a="1"/>
  <c r="B182" i="284" s="1"/>
  <c r="C182" i="284" s="1"/>
  <c r="B181" i="284"/>
  <c r="C181" i="284" s="1"/>
  <c r="B181" i="284" a="1"/>
  <c r="B180" i="284" a="1"/>
  <c r="B180" i="284" s="1"/>
  <c r="C180" i="284" s="1"/>
  <c r="B179" i="284" a="1"/>
  <c r="B179" i="284" s="1"/>
  <c r="C179" i="284" s="1"/>
  <c r="B178" i="284"/>
  <c r="C178" i="284" s="1"/>
  <c r="B178" i="284" a="1"/>
  <c r="B177" i="284"/>
  <c r="C177" i="284" s="1"/>
  <c r="B177" i="284" a="1"/>
  <c r="B176" i="284" a="1"/>
  <c r="B176" i="284" s="1"/>
  <c r="C176" i="284" s="1"/>
  <c r="B175" i="284" a="1"/>
  <c r="B175" i="284" s="1"/>
  <c r="C175" i="284" s="1"/>
  <c r="B174" i="284" a="1"/>
  <c r="B174" i="284" s="1"/>
  <c r="C174" i="284" s="1"/>
  <c r="B173" i="284" a="1"/>
  <c r="B173" i="284" s="1"/>
  <c r="C173" i="284" s="1"/>
  <c r="B172" i="284" a="1"/>
  <c r="B172" i="284" s="1"/>
  <c r="C172" i="284" s="1"/>
  <c r="B171" i="284"/>
  <c r="C171" i="284" s="1"/>
  <c r="B171" i="284" a="1"/>
  <c r="B170" i="284" a="1"/>
  <c r="B170" i="284" s="1"/>
  <c r="C170" i="284" s="1"/>
  <c r="B169" i="284" a="1"/>
  <c r="B169" i="284" s="1"/>
  <c r="C169" i="284" s="1"/>
  <c r="B168" i="284" a="1"/>
  <c r="B168" i="284" s="1"/>
  <c r="C168" i="284" s="1"/>
  <c r="B167" i="284" a="1"/>
  <c r="B167" i="284" s="1"/>
  <c r="C167" i="284" s="1"/>
  <c r="B166" i="284" a="1"/>
  <c r="B166" i="284" s="1"/>
  <c r="C166" i="284" s="1"/>
  <c r="B165" i="284" a="1"/>
  <c r="B165" i="284" s="1"/>
  <c r="C165" i="284" s="1"/>
  <c r="B164" i="284"/>
  <c r="C164" i="284" s="1"/>
  <c r="B164" i="284" a="1"/>
  <c r="B163" i="284"/>
  <c r="C163" i="284" s="1"/>
  <c r="B163" i="284" a="1"/>
  <c r="B162" i="284" a="1"/>
  <c r="B162" i="284" s="1"/>
  <c r="C162" i="284" s="1"/>
  <c r="B161" i="284" a="1"/>
  <c r="B161" i="284" s="1"/>
  <c r="C161" i="284" s="1"/>
  <c r="B160" i="284" a="1"/>
  <c r="B160" i="284" s="1"/>
  <c r="C160" i="284" s="1"/>
  <c r="B159" i="284" a="1"/>
  <c r="B159" i="284" s="1"/>
  <c r="C159" i="284" s="1"/>
  <c r="B158" i="284" a="1"/>
  <c r="B158" i="284" s="1"/>
  <c r="C158" i="284" s="1"/>
  <c r="B157" i="284" a="1"/>
  <c r="B157" i="284" s="1"/>
  <c r="C157" i="284" s="1"/>
  <c r="B156" i="284" a="1"/>
  <c r="B156" i="284" s="1"/>
  <c r="C156" i="284" s="1"/>
  <c r="B155" i="284" a="1"/>
  <c r="B155" i="284" s="1"/>
  <c r="C155" i="284" s="1"/>
  <c r="B154" i="284" a="1"/>
  <c r="B154" i="284" s="1"/>
  <c r="C154" i="284" s="1"/>
  <c r="B153" i="284" a="1"/>
  <c r="B153" i="284" s="1"/>
  <c r="C153" i="284" s="1"/>
  <c r="B152" i="284" a="1"/>
  <c r="B152" i="284" s="1"/>
  <c r="C152" i="284" s="1"/>
  <c r="B151" i="284" a="1"/>
  <c r="B151" i="284" s="1"/>
  <c r="C151" i="284" s="1"/>
  <c r="B150" i="284" a="1"/>
  <c r="B150" i="284" s="1"/>
  <c r="C150" i="284" s="1"/>
  <c r="B149" i="284" a="1"/>
  <c r="B149" i="284" s="1"/>
  <c r="C149" i="284" s="1"/>
  <c r="B148" i="284" a="1"/>
  <c r="B148" i="284" s="1"/>
  <c r="C148" i="284" s="1"/>
  <c r="B147" i="284" a="1"/>
  <c r="B147" i="284" s="1"/>
  <c r="C147" i="284" s="1"/>
  <c r="B146" i="284" a="1"/>
  <c r="B146" i="284" s="1"/>
  <c r="C146" i="284" s="1"/>
  <c r="B145" i="284" a="1"/>
  <c r="B145" i="284" s="1"/>
  <c r="C145" i="284" s="1"/>
  <c r="B144" i="284" a="1"/>
  <c r="B144" i="284" s="1"/>
  <c r="C144" i="284" s="1"/>
  <c r="B143" i="284" a="1"/>
  <c r="B143" i="284" s="1"/>
  <c r="C143" i="284" s="1"/>
  <c r="B142" i="284"/>
  <c r="C142" i="284" s="1"/>
  <c r="B142" i="284" a="1"/>
  <c r="B141" i="284" a="1"/>
  <c r="B141" i="284" s="1"/>
  <c r="C141" i="284" s="1"/>
  <c r="B140" i="284" a="1"/>
  <c r="B140" i="284" s="1"/>
  <c r="C140" i="284" s="1"/>
  <c r="B139" i="284" a="1"/>
  <c r="B139" i="284" s="1"/>
  <c r="C139" i="284" s="1"/>
  <c r="B138" i="284"/>
  <c r="C138" i="284" s="1"/>
  <c r="B138" i="284" a="1"/>
  <c r="B137" i="284" a="1"/>
  <c r="B137" i="284" s="1"/>
  <c r="C137" i="284" s="1"/>
  <c r="B136" i="284" a="1"/>
  <c r="B136" i="284" s="1"/>
  <c r="C136" i="284" s="1"/>
  <c r="B135" i="284" a="1"/>
  <c r="B135" i="284" s="1"/>
  <c r="C135" i="284" s="1"/>
  <c r="B134" i="284" a="1"/>
  <c r="B134" i="284" s="1"/>
  <c r="C134" i="284" s="1"/>
  <c r="B133" i="284" a="1"/>
  <c r="B133" i="284" s="1"/>
  <c r="C133" i="284" s="1"/>
  <c r="B132" i="284" a="1"/>
  <c r="B132" i="284" s="1"/>
  <c r="C132" i="284" s="1"/>
  <c r="B131" i="284" a="1"/>
  <c r="B131" i="284" s="1"/>
  <c r="C131" i="284" s="1"/>
  <c r="B130" i="284" a="1"/>
  <c r="B130" i="284" s="1"/>
  <c r="C130" i="284" s="1"/>
  <c r="B129" i="284" a="1"/>
  <c r="B129" i="284" s="1"/>
  <c r="C129" i="284" s="1"/>
  <c r="B128" i="284" a="1"/>
  <c r="B128" i="284" s="1"/>
  <c r="C128" i="284" s="1"/>
  <c r="B127" i="284" a="1"/>
  <c r="B127" i="284" s="1"/>
  <c r="C127" i="284" s="1"/>
  <c r="B126" i="284" a="1"/>
  <c r="B126" i="284" s="1"/>
  <c r="C126" i="284" s="1"/>
  <c r="B125" i="284"/>
  <c r="C125" i="284" s="1"/>
  <c r="B125" i="284" a="1"/>
  <c r="B124" i="284" a="1"/>
  <c r="B124" i="284" s="1"/>
  <c r="C124" i="284" s="1"/>
  <c r="B123" i="284" a="1"/>
  <c r="B123" i="284" s="1"/>
  <c r="C123" i="284" s="1"/>
  <c r="B122" i="284" a="1"/>
  <c r="B122" i="284" s="1"/>
  <c r="C122" i="284" s="1"/>
  <c r="B121" i="284"/>
  <c r="C121" i="284" s="1"/>
  <c r="B121" i="284" a="1"/>
  <c r="B120" i="284" a="1"/>
  <c r="B120" i="284" s="1"/>
  <c r="C120" i="284" s="1"/>
  <c r="B119" i="284" a="1"/>
  <c r="B119" i="284" s="1"/>
  <c r="C119" i="284" s="1"/>
  <c r="B118" i="284" a="1"/>
  <c r="B118" i="284" s="1"/>
  <c r="C118" i="284" s="1"/>
  <c r="B117" i="284"/>
  <c r="C117" i="284" s="1"/>
  <c r="B117" i="284" a="1"/>
  <c r="B116" i="284" a="1"/>
  <c r="B116" i="284" s="1"/>
  <c r="C116" i="284" s="1"/>
  <c r="B115" i="284" a="1"/>
  <c r="B115" i="284" s="1"/>
  <c r="C115" i="284" s="1"/>
  <c r="B114" i="284" a="1"/>
  <c r="B114" i="284" s="1"/>
  <c r="C114" i="284" s="1"/>
  <c r="B113" i="284"/>
  <c r="C113" i="284" s="1"/>
  <c r="B113" i="284" a="1"/>
  <c r="B112" i="284" a="1"/>
  <c r="B112" i="284" s="1"/>
  <c r="C112" i="284" s="1"/>
  <c r="B111" i="284" a="1"/>
  <c r="B111" i="284" s="1"/>
  <c r="C111" i="284" s="1"/>
  <c r="B110" i="284" a="1"/>
  <c r="B110" i="284" s="1"/>
  <c r="C110" i="284" s="1"/>
  <c r="B109" i="284"/>
  <c r="C109" i="284" s="1"/>
  <c r="B109" i="284" a="1"/>
  <c r="B108" i="284" a="1"/>
  <c r="B108" i="284" s="1"/>
  <c r="C108" i="284" s="1"/>
  <c r="B107" i="284" a="1"/>
  <c r="B107" i="284" s="1"/>
  <c r="C107" i="284" s="1"/>
  <c r="B106" i="284" a="1"/>
  <c r="B106" i="284" s="1"/>
  <c r="C106" i="284" s="1"/>
  <c r="B105" i="284"/>
  <c r="C105" i="284" s="1"/>
  <c r="B105" i="284" a="1"/>
  <c r="B104" i="284" a="1"/>
  <c r="B104" i="284" s="1"/>
  <c r="C104" i="284" s="1"/>
  <c r="B103" i="284" a="1"/>
  <c r="B103" i="284" s="1"/>
  <c r="C103" i="284" s="1"/>
  <c r="C102" i="284"/>
  <c r="B102" i="284" a="1"/>
  <c r="B102" i="284" s="1"/>
  <c r="B101" i="284" a="1"/>
  <c r="B101" i="284" s="1"/>
  <c r="C101" i="284" s="1"/>
  <c r="B100" i="284" a="1"/>
  <c r="B100" i="284" s="1"/>
  <c r="C100" i="284" s="1"/>
  <c r="B99" i="284"/>
  <c r="C99" i="284" s="1"/>
  <c r="B99" i="284" a="1"/>
  <c r="C98" i="284"/>
  <c r="B98" i="284" a="1"/>
  <c r="B98" i="284" s="1"/>
  <c r="B97" i="284" a="1"/>
  <c r="B97" i="284" s="1"/>
  <c r="C97" i="284" s="1"/>
  <c r="B96" i="284" a="1"/>
  <c r="B96" i="284" s="1"/>
  <c r="C96" i="284" s="1"/>
  <c r="B95" i="284" a="1"/>
  <c r="B95" i="284" s="1"/>
  <c r="C95" i="284" s="1"/>
  <c r="B94" i="284" a="1"/>
  <c r="B94" i="284" s="1"/>
  <c r="C94" i="284" s="1"/>
  <c r="B93" i="284" a="1"/>
  <c r="B93" i="284" s="1"/>
  <c r="C93" i="284" s="1"/>
  <c r="B92" i="284" a="1"/>
  <c r="B92" i="284" s="1"/>
  <c r="C92" i="284" s="1"/>
  <c r="B91" i="284" a="1"/>
  <c r="B91" i="284" s="1"/>
  <c r="C91" i="284" s="1"/>
  <c r="B90" i="284" a="1"/>
  <c r="B90" i="284" s="1"/>
  <c r="C90" i="284" s="1"/>
  <c r="B89" i="284" a="1"/>
  <c r="B89" i="284" s="1"/>
  <c r="C89" i="284" s="1"/>
  <c r="B88" i="284" a="1"/>
  <c r="B88" i="284" s="1"/>
  <c r="C88" i="284" s="1"/>
  <c r="B87" i="284"/>
  <c r="C87" i="284" s="1"/>
  <c r="B87" i="284" a="1"/>
  <c r="B86" i="284" a="1"/>
  <c r="B86" i="284" s="1"/>
  <c r="C86" i="284" s="1"/>
  <c r="B85" i="284" a="1"/>
  <c r="B85" i="284" s="1"/>
  <c r="C85" i="284" s="1"/>
  <c r="B84" i="284" a="1"/>
  <c r="B84" i="284" s="1"/>
  <c r="C84" i="284" s="1"/>
  <c r="B83" i="284" a="1"/>
  <c r="B83" i="284" s="1"/>
  <c r="C83" i="284" s="1"/>
  <c r="B82" i="284" a="1"/>
  <c r="B82" i="284" s="1"/>
  <c r="C82" i="284" s="1"/>
  <c r="B81" i="284" a="1"/>
  <c r="B81" i="284" s="1"/>
  <c r="C81" i="284" s="1"/>
  <c r="B80" i="284" a="1"/>
  <c r="B80" i="284" s="1"/>
  <c r="C80" i="284" s="1"/>
  <c r="B79" i="284"/>
  <c r="C79" i="284" s="1"/>
  <c r="B79" i="284" a="1"/>
  <c r="B78" i="284" a="1"/>
  <c r="B78" i="284" s="1"/>
  <c r="C78" i="284" s="1"/>
  <c r="B77" i="284" a="1"/>
  <c r="B77" i="284" s="1"/>
  <c r="C77" i="284" s="1"/>
  <c r="B76" i="284" a="1"/>
  <c r="B76" i="284" s="1"/>
  <c r="C76" i="284" s="1"/>
  <c r="B75" i="284" a="1"/>
  <c r="B75" i="284" s="1"/>
  <c r="C75" i="284" s="1"/>
  <c r="B74" i="284" a="1"/>
  <c r="B74" i="284" s="1"/>
  <c r="C74" i="284" s="1"/>
  <c r="B73" i="284" a="1"/>
  <c r="B73" i="284" s="1"/>
  <c r="C73" i="284" s="1"/>
  <c r="B72" i="284" a="1"/>
  <c r="B72" i="284" s="1"/>
  <c r="C72" i="284" s="1"/>
  <c r="B71" i="284"/>
  <c r="C71" i="284" s="1"/>
  <c r="B71" i="284" a="1"/>
  <c r="B70" i="284" a="1"/>
  <c r="B70" i="284" s="1"/>
  <c r="C70" i="284" s="1"/>
  <c r="B69" i="284" a="1"/>
  <c r="B69" i="284" s="1"/>
  <c r="C69" i="284" s="1"/>
  <c r="B68" i="284" a="1"/>
  <c r="B68" i="284" s="1"/>
  <c r="C68" i="284" s="1"/>
  <c r="B67" i="284" a="1"/>
  <c r="B67" i="284" s="1"/>
  <c r="C67" i="284" s="1"/>
  <c r="B66" i="284" a="1"/>
  <c r="B66" i="284" s="1"/>
  <c r="C66" i="284" s="1"/>
  <c r="B65" i="284" a="1"/>
  <c r="B65" i="284" s="1"/>
  <c r="C65" i="284" s="1"/>
  <c r="B64" i="284" a="1"/>
  <c r="B64" i="284" s="1"/>
  <c r="C64" i="284" s="1"/>
  <c r="B63" i="284"/>
  <c r="C63" i="284" s="1"/>
  <c r="B63" i="284" a="1"/>
  <c r="B62" i="284" a="1"/>
  <c r="B62" i="284" s="1"/>
  <c r="C62" i="284" s="1"/>
  <c r="B61" i="284" a="1"/>
  <c r="B61" i="284" s="1"/>
  <c r="C61" i="284" s="1"/>
  <c r="B60" i="284" a="1"/>
  <c r="B60" i="284" s="1"/>
  <c r="C60" i="284" s="1"/>
  <c r="B59" i="284" a="1"/>
  <c r="B59" i="284" s="1"/>
  <c r="C59" i="284" s="1"/>
  <c r="B58" i="284" a="1"/>
  <c r="B58" i="284" s="1"/>
  <c r="C58" i="284" s="1"/>
  <c r="B57" i="284" a="1"/>
  <c r="B57" i="284" s="1"/>
  <c r="C57" i="284" s="1"/>
  <c r="B56" i="284" a="1"/>
  <c r="B56" i="284" s="1"/>
  <c r="C56" i="284" s="1"/>
  <c r="B55" i="284"/>
  <c r="C55" i="284" s="1"/>
  <c r="B55" i="284" a="1"/>
  <c r="C54" i="284"/>
  <c r="B54" i="284" a="1"/>
  <c r="B54" i="284" s="1"/>
  <c r="B53" i="284" a="1"/>
  <c r="B53" i="284" s="1"/>
  <c r="C53" i="284" s="1"/>
  <c r="B52" i="284" a="1"/>
  <c r="B52" i="284" s="1"/>
  <c r="C52" i="284" s="1"/>
  <c r="B51" i="284"/>
  <c r="C51" i="284" s="1"/>
  <c r="B51" i="284" a="1"/>
  <c r="C50" i="284"/>
  <c r="B50" i="284" a="1"/>
  <c r="B50" i="284" s="1"/>
  <c r="B49" i="284" a="1"/>
  <c r="B49" i="284" s="1"/>
  <c r="C49" i="284" s="1"/>
  <c r="B48" i="284" a="1"/>
  <c r="B48" i="284" s="1"/>
  <c r="C48" i="284" s="1"/>
  <c r="B47" i="284"/>
  <c r="C47" i="284" s="1"/>
  <c r="B47" i="284" a="1"/>
  <c r="C46" i="284"/>
  <c r="B46" i="284" a="1"/>
  <c r="B46" i="284" s="1"/>
  <c r="B45" i="284" a="1"/>
  <c r="B45" i="284" s="1"/>
  <c r="C45" i="284" s="1"/>
  <c r="B44" i="284" a="1"/>
  <c r="B44" i="284" s="1"/>
  <c r="C44" i="284" s="1"/>
  <c r="B43" i="284"/>
  <c r="C43" i="284" s="1"/>
  <c r="B43" i="284" a="1"/>
  <c r="B42" i="284" a="1"/>
  <c r="B42" i="284" s="1"/>
  <c r="C42" i="284" s="1"/>
  <c r="B41" i="284" a="1"/>
  <c r="B41" i="284" s="1"/>
  <c r="C41" i="284" s="1"/>
  <c r="B40" i="284" a="1"/>
  <c r="B40" i="284" s="1"/>
  <c r="C40" i="284" s="1"/>
  <c r="B39" i="284"/>
  <c r="C39" i="284" s="1"/>
  <c r="B39" i="284" a="1"/>
  <c r="B38" i="284" a="1"/>
  <c r="B38" i="284" s="1"/>
  <c r="C38" i="284" s="1"/>
  <c r="B37" i="284" a="1"/>
  <c r="B37" i="284" s="1"/>
  <c r="C37" i="284" s="1"/>
  <c r="B36" i="284" a="1"/>
  <c r="B36" i="284" s="1"/>
  <c r="C36" i="284" s="1"/>
  <c r="B35" i="284"/>
  <c r="C35" i="284" s="1"/>
  <c r="B35" i="284" a="1"/>
  <c r="B34" i="284" a="1"/>
  <c r="B34" i="284" s="1"/>
  <c r="C34" i="284" s="1"/>
  <c r="B33" i="284" a="1"/>
  <c r="B33" i="284" s="1"/>
  <c r="C33" i="284" s="1"/>
  <c r="B32" i="284" a="1"/>
  <c r="B32" i="284" s="1"/>
  <c r="C32" i="284" s="1"/>
  <c r="B31" i="284"/>
  <c r="C31" i="284" s="1"/>
  <c r="B31" i="284" a="1"/>
  <c r="B30" i="284" a="1"/>
  <c r="B30" i="284" s="1"/>
  <c r="C30" i="284" s="1"/>
  <c r="B29" i="284" a="1"/>
  <c r="B29" i="284" s="1"/>
  <c r="C29" i="284" s="1"/>
  <c r="B28" i="284" a="1"/>
  <c r="B28" i="284" s="1"/>
  <c r="C28" i="284" s="1"/>
  <c r="B27" i="284"/>
  <c r="C27" i="284" s="1"/>
  <c r="B27" i="284" a="1"/>
  <c r="B26" i="284" a="1"/>
  <c r="B26" i="284" s="1"/>
  <c r="C26" i="284" s="1"/>
  <c r="B25" i="284" a="1"/>
  <c r="B25" i="284" s="1"/>
  <c r="C25" i="284" s="1"/>
  <c r="B24" i="284" a="1"/>
  <c r="B24" i="284" s="1"/>
  <c r="C24" i="284" s="1"/>
  <c r="B23" i="284"/>
  <c r="C23" i="284" s="1"/>
  <c r="B23" i="284" a="1"/>
  <c r="B22" i="284" a="1"/>
  <c r="B22" i="284" s="1"/>
  <c r="C22" i="284" s="1"/>
  <c r="B21" i="284" a="1"/>
  <c r="B21" i="284" s="1"/>
  <c r="C21" i="284" s="1"/>
  <c r="B20" i="284" a="1"/>
  <c r="B20" i="284" s="1"/>
  <c r="C20" i="284" s="1"/>
  <c r="B19" i="284"/>
  <c r="C19" i="284" s="1"/>
  <c r="B19" i="284" a="1"/>
  <c r="B18" i="284" a="1"/>
  <c r="B18" i="284" s="1"/>
  <c r="C18" i="284" s="1"/>
  <c r="B17" i="284" a="1"/>
  <c r="B17" i="284" s="1"/>
  <c r="C17" i="284" s="1"/>
  <c r="B16" i="284" a="1"/>
  <c r="B16" i="284" s="1"/>
  <c r="C16" i="284" s="1"/>
  <c r="B15" i="284"/>
  <c r="C15" i="284" s="1"/>
  <c r="B15" i="284" a="1"/>
  <c r="B14" i="284" a="1"/>
  <c r="B14" i="284" s="1"/>
  <c r="C14" i="284" s="1"/>
  <c r="B13" i="284" a="1"/>
  <c r="B13" i="284" s="1"/>
  <c r="C13" i="284" s="1"/>
  <c r="B12" i="284" a="1"/>
  <c r="B12" i="284" s="1"/>
  <c r="C12" i="284" s="1"/>
  <c r="B11" i="284"/>
  <c r="C11" i="284" s="1"/>
  <c r="B11" i="284" a="1"/>
  <c r="B10" i="284" a="1"/>
  <c r="B10" i="284" s="1"/>
  <c r="C10" i="284" s="1"/>
  <c r="B9" i="284" a="1"/>
  <c r="B9" i="284" s="1"/>
  <c r="C9" i="284" s="1"/>
  <c r="B8" i="284" a="1"/>
  <c r="B8" i="284" s="1"/>
  <c r="C8" i="284" s="1"/>
  <c r="B7" i="284"/>
  <c r="C7" i="284" s="1"/>
  <c r="B7" i="284" a="1"/>
  <c r="B400" i="283" a="1"/>
  <c r="B400" i="283" s="1"/>
  <c r="C400" i="283" s="1" a="1"/>
  <c r="C400" i="283" s="1"/>
  <c r="B399" i="283" a="1"/>
  <c r="B399" i="283" s="1"/>
  <c r="C399" i="283" s="1" a="1"/>
  <c r="C399" i="283" s="1"/>
  <c r="B398" i="283" a="1"/>
  <c r="B398" i="283" s="1"/>
  <c r="C398" i="283" s="1" a="1"/>
  <c r="C398" i="283" s="1"/>
  <c r="B397" i="283" a="1"/>
  <c r="B397" i="283" s="1"/>
  <c r="C397" i="283" s="1" a="1"/>
  <c r="C397" i="283" s="1"/>
  <c r="B396" i="283" a="1"/>
  <c r="B396" i="283" s="1"/>
  <c r="C396" i="283" s="1" a="1"/>
  <c r="C396" i="283" s="1"/>
  <c r="B395" i="283" a="1"/>
  <c r="B395" i="283" s="1"/>
  <c r="C395" i="283" s="1" a="1"/>
  <c r="C395" i="283" s="1"/>
  <c r="B394" i="283" a="1"/>
  <c r="B394" i="283" s="1"/>
  <c r="C394" i="283" s="1" a="1"/>
  <c r="C394" i="283" s="1"/>
  <c r="B393" i="283" a="1"/>
  <c r="B393" i="283" s="1"/>
  <c r="C393" i="283" s="1" a="1"/>
  <c r="C393" i="283" s="1"/>
  <c r="B392" i="283" a="1"/>
  <c r="B392" i="283" s="1"/>
  <c r="C392" i="283" s="1" a="1"/>
  <c r="C392" i="283" s="1"/>
  <c r="B391" i="283" a="1"/>
  <c r="B391" i="283" s="1"/>
  <c r="C391" i="283" s="1" a="1"/>
  <c r="C391" i="283" s="1"/>
  <c r="B390" i="283" a="1"/>
  <c r="B390" i="283" s="1"/>
  <c r="C390" i="283" s="1" a="1"/>
  <c r="C390" i="283" s="1"/>
  <c r="B389" i="283" a="1"/>
  <c r="B389" i="283" s="1"/>
  <c r="C389" i="283" s="1" a="1"/>
  <c r="C389" i="283" s="1"/>
  <c r="B388" i="283" a="1"/>
  <c r="B388" i="283" s="1"/>
  <c r="C388" i="283" s="1" a="1"/>
  <c r="C388" i="283" s="1"/>
  <c r="B387" i="283" a="1"/>
  <c r="B387" i="283" s="1"/>
  <c r="C387" i="283" s="1" a="1"/>
  <c r="C387" i="283" s="1"/>
  <c r="B386" i="283" a="1"/>
  <c r="B386" i="283" s="1"/>
  <c r="C386" i="283" s="1" a="1"/>
  <c r="C386" i="283" s="1"/>
  <c r="B385" i="283" a="1"/>
  <c r="B385" i="283" s="1"/>
  <c r="C385" i="283" s="1" a="1"/>
  <c r="C385" i="283" s="1"/>
  <c r="B384" i="283" a="1"/>
  <c r="B384" i="283" s="1"/>
  <c r="C384" i="283" s="1" a="1"/>
  <c r="C384" i="283" s="1"/>
  <c r="B383" i="283" a="1"/>
  <c r="B383" i="283" s="1"/>
  <c r="C383" i="283" s="1" a="1"/>
  <c r="C383" i="283" s="1"/>
  <c r="B382" i="283" a="1"/>
  <c r="B382" i="283" s="1"/>
  <c r="C382" i="283" s="1" a="1"/>
  <c r="C382" i="283" s="1"/>
  <c r="B381" i="283" a="1"/>
  <c r="B381" i="283" s="1"/>
  <c r="C381" i="283" s="1" a="1"/>
  <c r="C381" i="283" s="1"/>
  <c r="B380" i="283" a="1"/>
  <c r="B380" i="283" s="1"/>
  <c r="C380" i="283" s="1" a="1"/>
  <c r="C380" i="283" s="1"/>
  <c r="B379" i="283" a="1"/>
  <c r="B379" i="283" s="1"/>
  <c r="C379" i="283" s="1" a="1"/>
  <c r="C379" i="283" s="1"/>
  <c r="B378" i="283" a="1"/>
  <c r="B378" i="283" s="1"/>
  <c r="C378" i="283" s="1" a="1"/>
  <c r="C378" i="283" s="1"/>
  <c r="B377" i="283"/>
  <c r="C377" i="283" s="1" a="1"/>
  <c r="C377" i="283" s="1"/>
  <c r="B377" i="283" a="1"/>
  <c r="B376" i="283" a="1"/>
  <c r="B376" i="283" s="1"/>
  <c r="C376" i="283" s="1" a="1"/>
  <c r="C376" i="283" s="1"/>
  <c r="B375" i="283" a="1"/>
  <c r="B375" i="283" s="1"/>
  <c r="C375" i="283" s="1" a="1"/>
  <c r="C375" i="283" s="1"/>
  <c r="B374" i="283" a="1"/>
  <c r="B374" i="283" s="1"/>
  <c r="C374" i="283" s="1" a="1"/>
  <c r="C374" i="283" s="1"/>
  <c r="B373" i="283"/>
  <c r="C373" i="283" s="1" a="1"/>
  <c r="C373" i="283" s="1"/>
  <c r="B373" i="283" a="1"/>
  <c r="B372" i="283" a="1"/>
  <c r="B372" i="283" s="1"/>
  <c r="C372" i="283" s="1" a="1"/>
  <c r="C372" i="283" s="1"/>
  <c r="B371" i="283" a="1"/>
  <c r="B371" i="283" s="1"/>
  <c r="C371" i="283" s="1" a="1"/>
  <c r="C371" i="283" s="1"/>
  <c r="B370" i="283" a="1"/>
  <c r="B370" i="283" s="1"/>
  <c r="C370" i="283" s="1" a="1"/>
  <c r="C370" i="283" s="1"/>
  <c r="B369" i="283"/>
  <c r="C369" i="283" s="1" a="1"/>
  <c r="C369" i="283" s="1"/>
  <c r="B369" i="283" a="1"/>
  <c r="B368" i="283" a="1"/>
  <c r="B368" i="283" s="1"/>
  <c r="C368" i="283" s="1" a="1"/>
  <c r="C368" i="283" s="1"/>
  <c r="B367" i="283" a="1"/>
  <c r="B367" i="283" s="1"/>
  <c r="C367" i="283" s="1" a="1"/>
  <c r="C367" i="283" s="1"/>
  <c r="B366" i="283" a="1"/>
  <c r="B366" i="283" s="1"/>
  <c r="C366" i="283" s="1" a="1"/>
  <c r="C366" i="283" s="1"/>
  <c r="B365" i="283"/>
  <c r="C365" i="283" s="1" a="1"/>
  <c r="C365" i="283" s="1"/>
  <c r="B365" i="283" a="1"/>
  <c r="B364" i="283" a="1"/>
  <c r="B364" i="283" s="1"/>
  <c r="C364" i="283" s="1" a="1"/>
  <c r="C364" i="283" s="1"/>
  <c r="B363" i="283" a="1"/>
  <c r="B363" i="283" s="1"/>
  <c r="C363" i="283" s="1" a="1"/>
  <c r="C363" i="283" s="1"/>
  <c r="B362" i="283" a="1"/>
  <c r="B362" i="283" s="1"/>
  <c r="C362" i="283" s="1" a="1"/>
  <c r="C362" i="283" s="1"/>
  <c r="B361" i="283"/>
  <c r="C361" i="283" s="1" a="1"/>
  <c r="C361" i="283" s="1"/>
  <c r="B361" i="283" a="1"/>
  <c r="B360" i="283" a="1"/>
  <c r="B360" i="283" s="1"/>
  <c r="C360" i="283" s="1" a="1"/>
  <c r="C360" i="283" s="1"/>
  <c r="B359" i="283" a="1"/>
  <c r="B359" i="283" s="1"/>
  <c r="C359" i="283" s="1" a="1"/>
  <c r="C359" i="283" s="1"/>
  <c r="B358" i="283" a="1"/>
  <c r="B358" i="283" s="1"/>
  <c r="C358" i="283" s="1" a="1"/>
  <c r="C358" i="283" s="1"/>
  <c r="B357" i="283"/>
  <c r="C357" i="283" s="1" a="1"/>
  <c r="C357" i="283" s="1"/>
  <c r="B357" i="283" a="1"/>
  <c r="B356" i="283" a="1"/>
  <c r="B356" i="283" s="1"/>
  <c r="C356" i="283" s="1" a="1"/>
  <c r="C356" i="283" s="1"/>
  <c r="B355" i="283" a="1"/>
  <c r="B355" i="283" s="1"/>
  <c r="C355" i="283" s="1" a="1"/>
  <c r="C355" i="283" s="1"/>
  <c r="B354" i="283" a="1"/>
  <c r="B354" i="283" s="1"/>
  <c r="C354" i="283" s="1" a="1"/>
  <c r="C354" i="283" s="1"/>
  <c r="B353" i="283" a="1"/>
  <c r="B353" i="283" s="1"/>
  <c r="C353" i="283" s="1" a="1"/>
  <c r="C353" i="283" s="1"/>
  <c r="B352" i="283"/>
  <c r="C352" i="283" s="1" a="1"/>
  <c r="C352" i="283" s="1"/>
  <c r="B352" i="283" a="1"/>
  <c r="B351" i="283" a="1"/>
  <c r="B351" i="283" s="1"/>
  <c r="C351" i="283" s="1" a="1"/>
  <c r="C351" i="283" s="1"/>
  <c r="B350" i="283" a="1"/>
  <c r="B350" i="283" s="1"/>
  <c r="C350" i="283" s="1" a="1"/>
  <c r="C350" i="283" s="1"/>
  <c r="B349" i="283"/>
  <c r="C349" i="283" s="1" a="1"/>
  <c r="C349" i="283" s="1"/>
  <c r="B349" i="283" a="1"/>
  <c r="B348" i="283" a="1"/>
  <c r="B348" i="283" s="1"/>
  <c r="C348" i="283" s="1" a="1"/>
  <c r="C348" i="283" s="1"/>
  <c r="B347" i="283" a="1"/>
  <c r="B347" i="283" s="1"/>
  <c r="C347" i="283" s="1" a="1"/>
  <c r="C347" i="283" s="1"/>
  <c r="B346" i="283"/>
  <c r="C346" i="283" s="1" a="1"/>
  <c r="C346" i="283" s="1"/>
  <c r="B346" i="283" a="1"/>
  <c r="B345" i="283" a="1"/>
  <c r="B345" i="283" s="1"/>
  <c r="C345" i="283" s="1" a="1"/>
  <c r="C345" i="283" s="1"/>
  <c r="B344" i="283"/>
  <c r="C344" i="283" s="1" a="1"/>
  <c r="C344" i="283" s="1"/>
  <c r="B344" i="283" a="1"/>
  <c r="B343" i="283" a="1"/>
  <c r="B343" i="283" s="1"/>
  <c r="C343" i="283" s="1" a="1"/>
  <c r="C343" i="283" s="1"/>
  <c r="B342" i="283" a="1"/>
  <c r="B342" i="283" s="1"/>
  <c r="C342" i="283" s="1" a="1"/>
  <c r="C342" i="283" s="1"/>
  <c r="B341" i="283" a="1"/>
  <c r="B341" i="283" s="1"/>
  <c r="C341" i="283" s="1" a="1"/>
  <c r="C341" i="283" s="1"/>
  <c r="B340" i="283" a="1"/>
  <c r="B340" i="283" s="1"/>
  <c r="C340" i="283" s="1" a="1"/>
  <c r="C340" i="283" s="1"/>
  <c r="B339" i="283" a="1"/>
  <c r="B339" i="283" s="1"/>
  <c r="C339" i="283" s="1" a="1"/>
  <c r="C339" i="283" s="1"/>
  <c r="B338" i="283" a="1"/>
  <c r="B338" i="283" s="1"/>
  <c r="C338" i="283" s="1" a="1"/>
  <c r="C338" i="283" s="1"/>
  <c r="B337" i="283" a="1"/>
  <c r="B337" i="283" s="1"/>
  <c r="C337" i="283" s="1" a="1"/>
  <c r="C337" i="283" s="1"/>
  <c r="B336" i="283" a="1"/>
  <c r="B336" i="283" s="1"/>
  <c r="C336" i="283" s="1" a="1"/>
  <c r="C336" i="283" s="1"/>
  <c r="B335" i="283" a="1"/>
  <c r="B335" i="283" s="1"/>
  <c r="C335" i="283" s="1" a="1"/>
  <c r="C335" i="283" s="1"/>
  <c r="B334" i="283" a="1"/>
  <c r="B334" i="283" s="1"/>
  <c r="C334" i="283" s="1" a="1"/>
  <c r="C334" i="283" s="1"/>
  <c r="B333" i="283" a="1"/>
  <c r="B333" i="283" s="1"/>
  <c r="C333" i="283" s="1" a="1"/>
  <c r="C333" i="283" s="1"/>
  <c r="B332" i="283" a="1"/>
  <c r="B332" i="283" s="1"/>
  <c r="C332" i="283" s="1" a="1"/>
  <c r="C332" i="283" s="1"/>
  <c r="B331" i="283" a="1"/>
  <c r="B331" i="283" s="1"/>
  <c r="C331" i="283" s="1" a="1"/>
  <c r="C331" i="283" s="1"/>
  <c r="B330" i="283" a="1"/>
  <c r="B330" i="283" s="1"/>
  <c r="C330" i="283" s="1" a="1"/>
  <c r="C330" i="283" s="1"/>
  <c r="B329" i="283" a="1"/>
  <c r="B329" i="283" s="1"/>
  <c r="C329" i="283" s="1" a="1"/>
  <c r="C329" i="283" s="1"/>
  <c r="B328" i="283" a="1"/>
  <c r="B328" i="283" s="1"/>
  <c r="C328" i="283" s="1" a="1"/>
  <c r="C328" i="283" s="1"/>
  <c r="B327" i="283" a="1"/>
  <c r="B327" i="283" s="1"/>
  <c r="C327" i="283" s="1"/>
  <c r="B326" i="283" a="1"/>
  <c r="B326" i="283" s="1"/>
  <c r="C326" i="283" s="1"/>
  <c r="C325" i="283"/>
  <c r="B325" i="283" a="1"/>
  <c r="B325" i="283" s="1"/>
  <c r="B324" i="283" a="1"/>
  <c r="B324" i="283" s="1"/>
  <c r="C324" i="283" s="1"/>
  <c r="B323" i="283" a="1"/>
  <c r="B323" i="283" s="1"/>
  <c r="C323" i="283" s="1"/>
  <c r="B322" i="283" a="1"/>
  <c r="B322" i="283" s="1"/>
  <c r="C322" i="283" s="1"/>
  <c r="B321" i="283" a="1"/>
  <c r="B321" i="283" s="1"/>
  <c r="C321" i="283" s="1"/>
  <c r="B320" i="283" a="1"/>
  <c r="B320" i="283" s="1"/>
  <c r="C320" i="283" s="1"/>
  <c r="B319" i="283"/>
  <c r="C319" i="283" s="1"/>
  <c r="B319" i="283" a="1"/>
  <c r="B318" i="283" a="1"/>
  <c r="B318" i="283" s="1"/>
  <c r="C318" i="283" s="1"/>
  <c r="B317" i="283"/>
  <c r="C317" i="283" s="1"/>
  <c r="B317" i="283" a="1"/>
  <c r="B316" i="283" a="1"/>
  <c r="B316" i="283" s="1"/>
  <c r="C316" i="283" s="1"/>
  <c r="B315" i="283" a="1"/>
  <c r="B315" i="283" s="1"/>
  <c r="C315" i="283" s="1"/>
  <c r="B314" i="283" a="1"/>
  <c r="B314" i="283" s="1"/>
  <c r="C314" i="283" s="1"/>
  <c r="B313" i="283" a="1"/>
  <c r="B313" i="283" s="1"/>
  <c r="C313" i="283" s="1"/>
  <c r="B312" i="283" a="1"/>
  <c r="B312" i="283" s="1"/>
  <c r="C312" i="283" s="1"/>
  <c r="B311" i="283"/>
  <c r="C311" i="283" s="1"/>
  <c r="B311" i="283" a="1"/>
  <c r="B310" i="283" a="1"/>
  <c r="B310" i="283" s="1"/>
  <c r="C310" i="283" s="1"/>
  <c r="B309" i="283"/>
  <c r="C309" i="283" s="1"/>
  <c r="B309" i="283" a="1"/>
  <c r="B308" i="283" a="1"/>
  <c r="B308" i="283" s="1"/>
  <c r="C308" i="283" s="1"/>
  <c r="B307" i="283" a="1"/>
  <c r="B307" i="283" s="1"/>
  <c r="C307" i="283" s="1"/>
  <c r="B306" i="283" a="1"/>
  <c r="B306" i="283" s="1"/>
  <c r="C306" i="283" s="1"/>
  <c r="B305" i="283" a="1"/>
  <c r="B305" i="283" s="1"/>
  <c r="C305" i="283" s="1"/>
  <c r="B304" i="283" a="1"/>
  <c r="B304" i="283" s="1"/>
  <c r="C304" i="283" s="1"/>
  <c r="B303" i="283"/>
  <c r="C303" i="283" s="1"/>
  <c r="B303" i="283" a="1"/>
  <c r="B302" i="283" a="1"/>
  <c r="B302" i="283" s="1"/>
  <c r="C302" i="283" s="1"/>
  <c r="B301" i="283"/>
  <c r="C301" i="283" s="1"/>
  <c r="B301" i="283" a="1"/>
  <c r="B300" i="283" a="1"/>
  <c r="B300" i="283" s="1"/>
  <c r="C300" i="283" s="1"/>
  <c r="B299" i="283" a="1"/>
  <c r="B299" i="283" s="1"/>
  <c r="C299" i="283" s="1"/>
  <c r="B298" i="283" a="1"/>
  <c r="B298" i="283" s="1"/>
  <c r="C298" i="283" s="1"/>
  <c r="B297" i="283" a="1"/>
  <c r="B297" i="283" s="1"/>
  <c r="C297" i="283" s="1"/>
  <c r="B296" i="283" a="1"/>
  <c r="B296" i="283" s="1"/>
  <c r="C296" i="283" s="1"/>
  <c r="B295" i="283"/>
  <c r="C295" i="283" s="1"/>
  <c r="B295" i="283" a="1"/>
  <c r="B294" i="283" a="1"/>
  <c r="B294" i="283" s="1"/>
  <c r="C294" i="283" s="1"/>
  <c r="B293" i="283"/>
  <c r="C293" i="283" s="1"/>
  <c r="B293" i="283" a="1"/>
  <c r="B292" i="283" a="1"/>
  <c r="B292" i="283" s="1"/>
  <c r="C292" i="283" s="1"/>
  <c r="B291" i="283" a="1"/>
  <c r="B291" i="283" s="1"/>
  <c r="C291" i="283" s="1"/>
  <c r="B290" i="283" a="1"/>
  <c r="B290" i="283" s="1"/>
  <c r="C290" i="283" s="1"/>
  <c r="B289" i="283" a="1"/>
  <c r="B289" i="283" s="1"/>
  <c r="C289" i="283" s="1"/>
  <c r="B288" i="283" a="1"/>
  <c r="B288" i="283" s="1"/>
  <c r="C288" i="283" s="1"/>
  <c r="B287" i="283"/>
  <c r="C287" i="283" s="1"/>
  <c r="B287" i="283" a="1"/>
  <c r="B286" i="283" a="1"/>
  <c r="B286" i="283" s="1"/>
  <c r="C286" i="283" s="1"/>
  <c r="B285" i="283"/>
  <c r="C285" i="283" s="1"/>
  <c r="B285" i="283" a="1"/>
  <c r="B284" i="283" a="1"/>
  <c r="B284" i="283" s="1"/>
  <c r="C284" i="283" s="1"/>
  <c r="B283" i="283" a="1"/>
  <c r="B283" i="283" s="1"/>
  <c r="C283" i="283" s="1"/>
  <c r="B282" i="283" a="1"/>
  <c r="B282" i="283" s="1"/>
  <c r="C282" i="283" s="1"/>
  <c r="B281" i="283" a="1"/>
  <c r="B281" i="283" s="1"/>
  <c r="C281" i="283" s="1"/>
  <c r="B280" i="283" a="1"/>
  <c r="B280" i="283" s="1"/>
  <c r="C280" i="283" s="1"/>
  <c r="B279" i="283"/>
  <c r="C279" i="283" s="1"/>
  <c r="B279" i="283" a="1"/>
  <c r="B278" i="283" a="1"/>
  <c r="B278" i="283" s="1"/>
  <c r="C278" i="283" s="1"/>
  <c r="B277" i="283" a="1"/>
  <c r="B277" i="283" s="1"/>
  <c r="C277" i="283" s="1"/>
  <c r="B276" i="283" a="1"/>
  <c r="B276" i="283" s="1"/>
  <c r="C276" i="283" s="1"/>
  <c r="B275" i="283"/>
  <c r="C275" i="283" s="1"/>
  <c r="B275" i="283" a="1"/>
  <c r="B274" i="283" a="1"/>
  <c r="B274" i="283" s="1"/>
  <c r="C274" i="283" s="1"/>
  <c r="B273" i="283"/>
  <c r="C273" i="283" s="1"/>
  <c r="B273" i="283" a="1"/>
  <c r="B272" i="283" a="1"/>
  <c r="B272" i="283" s="1"/>
  <c r="C272" i="283" s="1"/>
  <c r="B271" i="283" a="1"/>
  <c r="B271" i="283" s="1"/>
  <c r="C271" i="283" s="1"/>
  <c r="B270" i="283" a="1"/>
  <c r="B270" i="283" s="1"/>
  <c r="C270" i="283" s="1"/>
  <c r="B269" i="283" a="1"/>
  <c r="B269" i="283" s="1"/>
  <c r="C269" i="283" s="1"/>
  <c r="B268" i="283" a="1"/>
  <c r="B268" i="283" s="1"/>
  <c r="C268" i="283" s="1"/>
  <c r="B267" i="283"/>
  <c r="C267" i="283" s="1"/>
  <c r="B267" i="283" a="1"/>
  <c r="B266" i="283" a="1"/>
  <c r="B266" i="283" s="1"/>
  <c r="C266" i="283" s="1"/>
  <c r="B265" i="283"/>
  <c r="C265" i="283" s="1"/>
  <c r="B265" i="283" a="1"/>
  <c r="B264" i="283" a="1"/>
  <c r="B264" i="283" s="1"/>
  <c r="C264" i="283" s="1"/>
  <c r="B263" i="283" a="1"/>
  <c r="B263" i="283" s="1"/>
  <c r="C263" i="283" s="1"/>
  <c r="B262" i="283" a="1"/>
  <c r="B262" i="283" s="1"/>
  <c r="C262" i="283" s="1"/>
  <c r="B261" i="283" a="1"/>
  <c r="B261" i="283" s="1"/>
  <c r="C261" i="283" s="1"/>
  <c r="B260" i="283" a="1"/>
  <c r="B260" i="283" s="1"/>
  <c r="C260" i="283" s="1"/>
  <c r="B259" i="283"/>
  <c r="C259" i="283" s="1"/>
  <c r="B259" i="283" a="1"/>
  <c r="B258" i="283" a="1"/>
  <c r="B258" i="283" s="1"/>
  <c r="C258" i="283" s="1"/>
  <c r="B257" i="283" a="1"/>
  <c r="B257" i="283" s="1"/>
  <c r="C257" i="283" s="1"/>
  <c r="B256" i="283" a="1"/>
  <c r="B256" i="283" s="1"/>
  <c r="C256" i="283" s="1"/>
  <c r="B255" i="283"/>
  <c r="C255" i="283" s="1"/>
  <c r="B255" i="283" a="1"/>
  <c r="B254" i="283" a="1"/>
  <c r="B254" i="283" s="1"/>
  <c r="C254" i="283" s="1"/>
  <c r="B253" i="283" a="1"/>
  <c r="B253" i="283" s="1"/>
  <c r="C253" i="283" s="1"/>
  <c r="B252" i="283" a="1"/>
  <c r="B252" i="283" s="1"/>
  <c r="C252" i="283" s="1"/>
  <c r="B251" i="283" a="1"/>
  <c r="B251" i="283" s="1"/>
  <c r="C251" i="283" s="1"/>
  <c r="B250" i="283" a="1"/>
  <c r="B250" i="283" s="1"/>
  <c r="C250" i="283" s="1"/>
  <c r="B249" i="283" a="1"/>
  <c r="B249" i="283" s="1"/>
  <c r="C249" i="283" s="1"/>
  <c r="B248" i="283" a="1"/>
  <c r="B248" i="283" s="1"/>
  <c r="C248" i="283" s="1"/>
  <c r="B247" i="283" a="1"/>
  <c r="B247" i="283" s="1"/>
  <c r="C247" i="283" s="1"/>
  <c r="B246" i="283" a="1"/>
  <c r="B246" i="283" s="1"/>
  <c r="C246" i="283" s="1"/>
  <c r="B245" i="283" a="1"/>
  <c r="B245" i="283" s="1"/>
  <c r="C245" i="283" s="1"/>
  <c r="B244" i="283" a="1"/>
  <c r="B244" i="283" s="1"/>
  <c r="C244" i="283" s="1"/>
  <c r="B243" i="283"/>
  <c r="C243" i="283" s="1"/>
  <c r="B243" i="283" a="1"/>
  <c r="B242" i="283" a="1"/>
  <c r="B242" i="283" s="1"/>
  <c r="C242" i="283" s="1"/>
  <c r="B241" i="283" a="1"/>
  <c r="B241" i="283" s="1"/>
  <c r="C241" i="283" s="1"/>
  <c r="B240" i="283" a="1"/>
  <c r="B240" i="283" s="1"/>
  <c r="C240" i="283" s="1"/>
  <c r="B239" i="283" a="1"/>
  <c r="B239" i="283" s="1"/>
  <c r="C239" i="283" s="1"/>
  <c r="B238" i="283" a="1"/>
  <c r="B238" i="283" s="1"/>
  <c r="C238" i="283" s="1"/>
  <c r="B237" i="283" a="1"/>
  <c r="B237" i="283" s="1"/>
  <c r="C237" i="283" s="1"/>
  <c r="B236" i="283" a="1"/>
  <c r="B236" i="283" s="1"/>
  <c r="C236" i="283" s="1"/>
  <c r="B235" i="283" a="1"/>
  <c r="B235" i="283" s="1"/>
  <c r="C235" i="283" s="1"/>
  <c r="B234" i="283" a="1"/>
  <c r="B234" i="283" s="1"/>
  <c r="C234" i="283" s="1"/>
  <c r="B233" i="283" a="1"/>
  <c r="B233" i="283" s="1"/>
  <c r="C233" i="283" s="1"/>
  <c r="B232" i="283" a="1"/>
  <c r="B232" i="283" s="1"/>
  <c r="C232" i="283" s="1"/>
  <c r="B231" i="283" a="1"/>
  <c r="B231" i="283" s="1"/>
  <c r="C231" i="283" s="1"/>
  <c r="B230" i="283" a="1"/>
  <c r="B230" i="283" s="1"/>
  <c r="C230" i="283" s="1"/>
  <c r="B229" i="283" a="1"/>
  <c r="B229" i="283" s="1"/>
  <c r="C229" i="283" s="1"/>
  <c r="B228" i="283"/>
  <c r="C228" i="283" s="1"/>
  <c r="B228" i="283" a="1"/>
  <c r="B227" i="283" a="1"/>
  <c r="B227" i="283" s="1"/>
  <c r="C227" i="283" s="1"/>
  <c r="B226" i="283" a="1"/>
  <c r="B226" i="283" s="1"/>
  <c r="C226" i="283" s="1"/>
  <c r="B225" i="283" a="1"/>
  <c r="B225" i="283" s="1"/>
  <c r="C225" i="283" s="1"/>
  <c r="B224" i="283"/>
  <c r="C224" i="283" s="1"/>
  <c r="B224" i="283" a="1"/>
  <c r="B223" i="283" a="1"/>
  <c r="B223" i="283" s="1"/>
  <c r="C223" i="283" s="1"/>
  <c r="B222" i="283" a="1"/>
  <c r="B222" i="283" s="1"/>
  <c r="C222" i="283" s="1"/>
  <c r="B221" i="283" a="1"/>
  <c r="B221" i="283" s="1"/>
  <c r="C221" i="283" s="1"/>
  <c r="B220" i="283" a="1"/>
  <c r="B220" i="283" s="1"/>
  <c r="C220" i="283" s="1"/>
  <c r="B219" i="283" a="1"/>
  <c r="B219" i="283" s="1"/>
  <c r="C219" i="283" s="1"/>
  <c r="B218" i="283" a="1"/>
  <c r="B218" i="283" s="1"/>
  <c r="C218" i="283" s="1"/>
  <c r="B217" i="283" a="1"/>
  <c r="B217" i="283" s="1"/>
  <c r="C217" i="283" s="1"/>
  <c r="B216" i="283" a="1"/>
  <c r="B216" i="283" s="1"/>
  <c r="C216" i="283" s="1"/>
  <c r="B215" i="283" a="1"/>
  <c r="B215" i="283" s="1"/>
  <c r="C215" i="283" s="1"/>
  <c r="B214" i="283" a="1"/>
  <c r="B214" i="283" s="1"/>
  <c r="C214" i="283" s="1"/>
  <c r="B213" i="283" a="1"/>
  <c r="B213" i="283" s="1"/>
  <c r="C213" i="283" s="1"/>
  <c r="B212" i="283"/>
  <c r="C212" i="283" s="1"/>
  <c r="B212" i="283" a="1"/>
  <c r="B211" i="283" a="1"/>
  <c r="B211" i="283" s="1"/>
  <c r="C211" i="283" s="1"/>
  <c r="B210" i="283" a="1"/>
  <c r="B210" i="283" s="1"/>
  <c r="C210" i="283" s="1"/>
  <c r="B209" i="283" a="1"/>
  <c r="B209" i="283" s="1"/>
  <c r="C209" i="283" s="1"/>
  <c r="B208" i="283"/>
  <c r="C208" i="283" s="1"/>
  <c r="B208" i="283" a="1"/>
  <c r="B207" i="283" a="1"/>
  <c r="B207" i="283" s="1"/>
  <c r="C207" i="283" s="1"/>
  <c r="B206" i="283" a="1"/>
  <c r="B206" i="283" s="1"/>
  <c r="C206" i="283" s="1"/>
  <c r="B205" i="283" a="1"/>
  <c r="B205" i="283" s="1"/>
  <c r="C205" i="283" s="1"/>
  <c r="B204" i="283" a="1"/>
  <c r="B204" i="283" s="1"/>
  <c r="C204" i="283" s="1"/>
  <c r="C203" i="283"/>
  <c r="B203" i="283" a="1"/>
  <c r="B203" i="283" s="1"/>
  <c r="B202" i="283" a="1"/>
  <c r="B202" i="283" s="1"/>
  <c r="C202" i="283" s="1"/>
  <c r="B201" i="283" a="1"/>
  <c r="B201" i="283" s="1"/>
  <c r="C201" i="283" s="1"/>
  <c r="B200" i="283" a="1"/>
  <c r="B200" i="283" s="1"/>
  <c r="C200" i="283" s="1"/>
  <c r="B199" i="283"/>
  <c r="C199" i="283" s="1"/>
  <c r="B199" i="283" a="1"/>
  <c r="B198" i="283" a="1"/>
  <c r="B198" i="283" s="1"/>
  <c r="C198" i="283" s="1"/>
  <c r="B197" i="283"/>
  <c r="C197" i="283" s="1"/>
  <c r="B197" i="283" a="1"/>
  <c r="B196" i="283" a="1"/>
  <c r="B196" i="283" s="1"/>
  <c r="C196" i="283" s="1"/>
  <c r="B195" i="283" a="1"/>
  <c r="B195" i="283" s="1"/>
  <c r="C195" i="283" s="1"/>
  <c r="B194" i="283" a="1"/>
  <c r="B194" i="283" s="1"/>
  <c r="C194" i="283" s="1"/>
  <c r="B193" i="283" a="1"/>
  <c r="B193" i="283" s="1"/>
  <c r="C193" i="283" s="1"/>
  <c r="B192" i="283" a="1"/>
  <c r="B192" i="283" s="1"/>
  <c r="C192" i="283" s="1"/>
  <c r="B191" i="283"/>
  <c r="C191" i="283" s="1"/>
  <c r="B191" i="283" a="1"/>
  <c r="B190" i="283" a="1"/>
  <c r="B190" i="283" s="1"/>
  <c r="C190" i="283" s="1"/>
  <c r="B189" i="283"/>
  <c r="C189" i="283" s="1"/>
  <c r="B189" i="283" a="1"/>
  <c r="B188" i="283" a="1"/>
  <c r="B188" i="283" s="1"/>
  <c r="C188" i="283" s="1"/>
  <c r="B187" i="283" a="1"/>
  <c r="B187" i="283" s="1"/>
  <c r="C187" i="283" s="1"/>
  <c r="B186" i="283" a="1"/>
  <c r="B186" i="283" s="1"/>
  <c r="C186" i="283" s="1"/>
  <c r="B185" i="283" a="1"/>
  <c r="B185" i="283" s="1"/>
  <c r="C185" i="283" s="1"/>
  <c r="B184" i="283" a="1"/>
  <c r="B184" i="283" s="1"/>
  <c r="C184" i="283" s="1"/>
  <c r="B183" i="283"/>
  <c r="C183" i="283" s="1"/>
  <c r="B183" i="283" a="1"/>
  <c r="B182" i="283" a="1"/>
  <c r="B182" i="283" s="1"/>
  <c r="C182" i="283" s="1"/>
  <c r="B181" i="283"/>
  <c r="C181" i="283" s="1"/>
  <c r="B181" i="283" a="1"/>
  <c r="B180" i="283" a="1"/>
  <c r="B180" i="283" s="1"/>
  <c r="C180" i="283" s="1"/>
  <c r="B179" i="283" a="1"/>
  <c r="B179" i="283" s="1"/>
  <c r="C179" i="283" s="1"/>
  <c r="B178" i="283" a="1"/>
  <c r="B178" i="283" s="1"/>
  <c r="C178" i="283" s="1"/>
  <c r="B177" i="283" a="1"/>
  <c r="B177" i="283" s="1"/>
  <c r="C177" i="283" s="1"/>
  <c r="B176" i="283" a="1"/>
  <c r="B176" i="283" s="1"/>
  <c r="C176" i="283" s="1"/>
  <c r="B175" i="283"/>
  <c r="C175" i="283" s="1"/>
  <c r="B175" i="283" a="1"/>
  <c r="B174" i="283" a="1"/>
  <c r="B174" i="283" s="1"/>
  <c r="C174" i="283" s="1"/>
  <c r="B173" i="283"/>
  <c r="C173" i="283" s="1"/>
  <c r="B173" i="283" a="1"/>
  <c r="B172" i="283" a="1"/>
  <c r="B172" i="283" s="1"/>
  <c r="C172" i="283" s="1"/>
  <c r="B171" i="283" a="1"/>
  <c r="B171" i="283" s="1"/>
  <c r="C171" i="283" s="1"/>
  <c r="B170" i="283" a="1"/>
  <c r="B170" i="283" s="1"/>
  <c r="C170" i="283" s="1"/>
  <c r="B169" i="283" a="1"/>
  <c r="B169" i="283" s="1"/>
  <c r="C169" i="283" s="1"/>
  <c r="B168" i="283" a="1"/>
  <c r="B168" i="283" s="1"/>
  <c r="C168" i="283" s="1"/>
  <c r="B167" i="283" a="1"/>
  <c r="B167" i="283" s="1"/>
  <c r="C167" i="283" s="1"/>
  <c r="B166" i="283" a="1"/>
  <c r="B166" i="283" s="1"/>
  <c r="C166" i="283" s="1"/>
  <c r="B165" i="283" a="1"/>
  <c r="B165" i="283" s="1"/>
  <c r="C165" i="283" s="1"/>
  <c r="B164" i="283" a="1"/>
  <c r="B164" i="283" s="1"/>
  <c r="C164" i="283" s="1"/>
  <c r="B163" i="283" a="1"/>
  <c r="B163" i="283" s="1"/>
  <c r="C163" i="283" s="1"/>
  <c r="B162" i="283" a="1"/>
  <c r="B162" i="283" s="1"/>
  <c r="C162" i="283" s="1"/>
  <c r="B161" i="283" a="1"/>
  <c r="B161" i="283" s="1"/>
  <c r="C161" i="283" s="1"/>
  <c r="B160" i="283" a="1"/>
  <c r="B160" i="283" s="1"/>
  <c r="C160" i="283" s="1"/>
  <c r="B159" i="283" a="1"/>
  <c r="B159" i="283" s="1"/>
  <c r="C159" i="283" s="1"/>
  <c r="B158" i="283" a="1"/>
  <c r="B158" i="283" s="1"/>
  <c r="C158" i="283" s="1"/>
  <c r="B157" i="283" a="1"/>
  <c r="B157" i="283" s="1"/>
  <c r="C157" i="283" s="1"/>
  <c r="B156" i="283" a="1"/>
  <c r="B156" i="283" s="1"/>
  <c r="C156" i="283" s="1"/>
  <c r="B155" i="283" a="1"/>
  <c r="B155" i="283" s="1"/>
  <c r="C155" i="283" s="1"/>
  <c r="B154" i="283"/>
  <c r="C154" i="283" s="1"/>
  <c r="B154" i="283" a="1"/>
  <c r="B153" i="283" a="1"/>
  <c r="B153" i="283" s="1"/>
  <c r="C153" i="283" s="1"/>
  <c r="B152" i="283"/>
  <c r="C152" i="283" s="1"/>
  <c r="B152" i="283" a="1"/>
  <c r="B151" i="283"/>
  <c r="C151" i="283" s="1"/>
  <c r="B151" i="283" a="1"/>
  <c r="B150" i="283" a="1"/>
  <c r="B150" i="283" s="1"/>
  <c r="C150" i="283" s="1"/>
  <c r="C149" i="283"/>
  <c r="B149" i="283"/>
  <c r="B149" i="283" a="1"/>
  <c r="B148" i="283" a="1"/>
  <c r="B148" i="283" s="1"/>
  <c r="C148" i="283" s="1"/>
  <c r="B147" i="283" a="1"/>
  <c r="B147" i="283" s="1"/>
  <c r="C147" i="283" s="1"/>
  <c r="B146" i="283"/>
  <c r="C146" i="283" s="1"/>
  <c r="B146" i="283" a="1"/>
  <c r="B145" i="283" a="1"/>
  <c r="B145" i="283" s="1"/>
  <c r="C145" i="283" s="1"/>
  <c r="B144" i="283"/>
  <c r="C144" i="283" s="1"/>
  <c r="B144" i="283" a="1"/>
  <c r="B143" i="283" a="1"/>
  <c r="B143" i="283" s="1"/>
  <c r="C143" i="283" s="1"/>
  <c r="C142" i="283"/>
  <c r="B142" i="283"/>
  <c r="B142" i="283" a="1"/>
  <c r="B141" i="283"/>
  <c r="C141" i="283" s="1"/>
  <c r="B141" i="283" a="1"/>
  <c r="B140" i="283" a="1"/>
  <c r="B140" i="283" s="1"/>
  <c r="C140" i="283" s="1"/>
  <c r="B139" i="283" a="1"/>
  <c r="B139" i="283" s="1"/>
  <c r="C139" i="283" s="1"/>
  <c r="B138" i="283"/>
  <c r="C138" i="283" s="1"/>
  <c r="B138" i="283" a="1"/>
  <c r="B137" i="283" a="1"/>
  <c r="B137" i="283" s="1"/>
  <c r="C137" i="283" s="1"/>
  <c r="B136" i="283"/>
  <c r="C136" i="283" s="1"/>
  <c r="B136" i="283" a="1"/>
  <c r="B135" i="283" a="1"/>
  <c r="B135" i="283" s="1"/>
  <c r="C135" i="283" s="1"/>
  <c r="B134" i="283" a="1"/>
  <c r="B134" i="283" s="1"/>
  <c r="C134" i="283" s="1"/>
  <c r="B133" i="283"/>
  <c r="C133" i="283" s="1"/>
  <c r="B133" i="283" a="1"/>
  <c r="B132" i="283" a="1"/>
  <c r="B132" i="283" s="1"/>
  <c r="C132" i="283" s="1"/>
  <c r="B131" i="283" a="1"/>
  <c r="B131" i="283" s="1"/>
  <c r="C131" i="283" s="1"/>
  <c r="B130" i="283" a="1"/>
  <c r="B130" i="283" s="1"/>
  <c r="C130" i="283" s="1"/>
  <c r="B129" i="283"/>
  <c r="C129" i="283" s="1"/>
  <c r="B129" i="283" a="1"/>
  <c r="B128" i="283" a="1"/>
  <c r="B128" i="283" s="1"/>
  <c r="C128" i="283" s="1"/>
  <c r="B127" i="283"/>
  <c r="C127" i="283" s="1"/>
  <c r="B127" i="283" a="1"/>
  <c r="B126" i="283" a="1"/>
  <c r="B126" i="283" s="1"/>
  <c r="C126" i="283" s="1"/>
  <c r="B125" i="283" a="1"/>
  <c r="B125" i="283" s="1"/>
  <c r="C125" i="283" s="1"/>
  <c r="B124" i="283" a="1"/>
  <c r="B124" i="283" s="1"/>
  <c r="C124" i="283" s="1"/>
  <c r="B123" i="283" a="1"/>
  <c r="B123" i="283" s="1"/>
  <c r="C123" i="283" s="1"/>
  <c r="B122" i="283" a="1"/>
  <c r="B122" i="283" s="1"/>
  <c r="C122" i="283" s="1"/>
  <c r="B121" i="283" a="1"/>
  <c r="B121" i="283" s="1"/>
  <c r="C121" i="283" s="1"/>
  <c r="B120" i="283"/>
  <c r="C120" i="283" s="1"/>
  <c r="B120" i="283" a="1"/>
  <c r="B119" i="283" a="1"/>
  <c r="B119" i="283" s="1"/>
  <c r="C119" i="283" s="1"/>
  <c r="B118" i="283" a="1"/>
  <c r="B118" i="283" s="1"/>
  <c r="C118" i="283" s="1"/>
  <c r="B117" i="283" a="1"/>
  <c r="B117" i="283" s="1"/>
  <c r="C117" i="283" s="1"/>
  <c r="B116" i="283" a="1"/>
  <c r="B116" i="283" s="1"/>
  <c r="C116" i="283" s="1"/>
  <c r="B115" i="283" a="1"/>
  <c r="B115" i="283" s="1"/>
  <c r="C115" i="283" s="1"/>
  <c r="B114" i="283" a="1"/>
  <c r="B114" i="283" s="1"/>
  <c r="C114" i="283" s="1"/>
  <c r="B113" i="283" a="1"/>
  <c r="B113" i="283" s="1"/>
  <c r="C113" i="283" s="1"/>
  <c r="B112" i="283" a="1"/>
  <c r="B112" i="283" s="1"/>
  <c r="C112" i="283" s="1"/>
  <c r="B111" i="283" a="1"/>
  <c r="B111" i="283" s="1"/>
  <c r="C111" i="283" s="1"/>
  <c r="B110" i="283" a="1"/>
  <c r="B110" i="283" s="1"/>
  <c r="C110" i="283" s="1"/>
  <c r="B109" i="283" a="1"/>
  <c r="B109" i="283" s="1"/>
  <c r="C109" i="283" s="1"/>
  <c r="B108" i="283" a="1"/>
  <c r="B108" i="283" s="1"/>
  <c r="C108" i="283" s="1"/>
  <c r="B107" i="283" a="1"/>
  <c r="B107" i="283" s="1"/>
  <c r="C107" i="283" s="1"/>
  <c r="B106" i="283" a="1"/>
  <c r="B106" i="283" s="1"/>
  <c r="C106" i="283" s="1"/>
  <c r="B105" i="283" a="1"/>
  <c r="B105" i="283" s="1"/>
  <c r="C105" i="283" s="1"/>
  <c r="B104" i="283" a="1"/>
  <c r="B104" i="283" s="1"/>
  <c r="C104" i="283" s="1"/>
  <c r="B103" i="283" a="1"/>
  <c r="B103" i="283" s="1"/>
  <c r="C103" i="283" s="1"/>
  <c r="B102" i="283" a="1"/>
  <c r="B102" i="283" s="1"/>
  <c r="C102" i="283" s="1"/>
  <c r="B101" i="283" a="1"/>
  <c r="B101" i="283" s="1"/>
  <c r="C101" i="283" s="1"/>
  <c r="B100" i="283" a="1"/>
  <c r="B100" i="283" s="1"/>
  <c r="C100" i="283" s="1"/>
  <c r="B99" i="283"/>
  <c r="C99" i="283" s="1"/>
  <c r="B99" i="283" a="1"/>
  <c r="B98" i="283" a="1"/>
  <c r="B98" i="283" s="1"/>
  <c r="C98" i="283" s="1"/>
  <c r="B97" i="283" a="1"/>
  <c r="B97" i="283" s="1"/>
  <c r="C97" i="283" s="1"/>
  <c r="B96" i="283" a="1"/>
  <c r="B96" i="283" s="1"/>
  <c r="C96" i="283" s="1"/>
  <c r="B95" i="283" a="1"/>
  <c r="B95" i="283" s="1"/>
  <c r="C95" i="283" s="1"/>
  <c r="B94" i="283" a="1"/>
  <c r="B94" i="283" s="1"/>
  <c r="C94" i="283" s="1"/>
  <c r="B93" i="283" a="1"/>
  <c r="B93" i="283" s="1"/>
  <c r="C93" i="283" s="1"/>
  <c r="B92" i="283" a="1"/>
  <c r="B92" i="283" s="1"/>
  <c r="C92" i="283" s="1"/>
  <c r="B91" i="283"/>
  <c r="C91" i="283" s="1"/>
  <c r="B91" i="283" a="1"/>
  <c r="B90" i="283" a="1"/>
  <c r="B90" i="283" s="1"/>
  <c r="C90" i="283" s="1"/>
  <c r="B89" i="283" a="1"/>
  <c r="B89" i="283" s="1"/>
  <c r="C89" i="283" s="1"/>
  <c r="B88" i="283" a="1"/>
  <c r="B88" i="283" s="1"/>
  <c r="C88" i="283" s="1"/>
  <c r="B87" i="283" a="1"/>
  <c r="B87" i="283" s="1"/>
  <c r="C87" i="283" s="1"/>
  <c r="B86" i="283" a="1"/>
  <c r="B86" i="283" s="1"/>
  <c r="C86" i="283" s="1"/>
  <c r="B85" i="283" a="1"/>
  <c r="B85" i="283" s="1"/>
  <c r="C85" i="283" s="1"/>
  <c r="B84" i="283" a="1"/>
  <c r="B84" i="283" s="1"/>
  <c r="C84" i="283" s="1"/>
  <c r="B83" i="283"/>
  <c r="C83" i="283" s="1"/>
  <c r="B83" i="283" a="1"/>
  <c r="B82" i="283" a="1"/>
  <c r="B82" i="283" s="1"/>
  <c r="C82" i="283" s="1"/>
  <c r="B81" i="283" a="1"/>
  <c r="B81" i="283" s="1"/>
  <c r="C81" i="283" s="1"/>
  <c r="B80" i="283" a="1"/>
  <c r="B80" i="283" s="1"/>
  <c r="C80" i="283" s="1"/>
  <c r="B79" i="283"/>
  <c r="C79" i="283" s="1"/>
  <c r="B79" i="283" a="1"/>
  <c r="B78" i="283" a="1"/>
  <c r="B78" i="283" s="1"/>
  <c r="C78" i="283" s="1"/>
  <c r="B77" i="283" a="1"/>
  <c r="B77" i="283" s="1"/>
  <c r="C77" i="283" s="1"/>
  <c r="B76" i="283" a="1"/>
  <c r="B76" i="283" s="1"/>
  <c r="C76" i="283" s="1"/>
  <c r="B75" i="283" a="1"/>
  <c r="B75" i="283" s="1"/>
  <c r="C75" i="283" s="1"/>
  <c r="B74" i="283" a="1"/>
  <c r="B74" i="283" s="1"/>
  <c r="C74" i="283" s="1"/>
  <c r="B73" i="283" a="1"/>
  <c r="B73" i="283" s="1"/>
  <c r="C73" i="283" s="1"/>
  <c r="B72" i="283" a="1"/>
  <c r="B72" i="283" s="1"/>
  <c r="C72" i="283" s="1"/>
  <c r="B71" i="283"/>
  <c r="C71" i="283" s="1"/>
  <c r="B71" i="283" a="1"/>
  <c r="B70" i="283" a="1"/>
  <c r="B70" i="283" s="1"/>
  <c r="C70" i="283" s="1"/>
  <c r="B69" i="283" a="1"/>
  <c r="B69" i="283" s="1"/>
  <c r="C69" i="283" s="1"/>
  <c r="B68" i="283" a="1"/>
  <c r="B68" i="283" s="1"/>
  <c r="C68" i="283" s="1"/>
  <c r="B67" i="283" a="1"/>
  <c r="B67" i="283" s="1"/>
  <c r="C67" i="283" s="1"/>
  <c r="B66" i="283" a="1"/>
  <c r="B66" i="283" s="1"/>
  <c r="C66" i="283" s="1"/>
  <c r="B65" i="283" a="1"/>
  <c r="B65" i="283" s="1"/>
  <c r="C65" i="283" s="1"/>
  <c r="B64" i="283" a="1"/>
  <c r="B64" i="283" s="1"/>
  <c r="C64" i="283" s="1"/>
  <c r="B63" i="283"/>
  <c r="C63" i="283" s="1"/>
  <c r="B63" i="283" a="1"/>
  <c r="B62" i="283" a="1"/>
  <c r="B62" i="283" s="1"/>
  <c r="C62" i="283" s="1"/>
  <c r="B61" i="283" a="1"/>
  <c r="B61" i="283" s="1"/>
  <c r="C61" i="283" s="1"/>
  <c r="B60" i="283" a="1"/>
  <c r="B60" i="283" s="1"/>
  <c r="C60" i="283" s="1"/>
  <c r="B59" i="283" a="1"/>
  <c r="B59" i="283" s="1"/>
  <c r="C59" i="283" s="1"/>
  <c r="C58" i="283"/>
  <c r="B58" i="283" a="1"/>
  <c r="B58" i="283" s="1"/>
  <c r="B57" i="283" a="1"/>
  <c r="B57" i="283" s="1"/>
  <c r="C57" i="283" s="1"/>
  <c r="B56" i="283" a="1"/>
  <c r="B56" i="283" s="1"/>
  <c r="C56" i="283" s="1"/>
  <c r="B55" i="283"/>
  <c r="C55" i="283" s="1"/>
  <c r="B55" i="283" a="1"/>
  <c r="B54" i="283" a="1"/>
  <c r="B54" i="283" s="1"/>
  <c r="C54" i="283" s="1"/>
  <c r="B53" i="283" a="1"/>
  <c r="B53" i="283" s="1"/>
  <c r="C53" i="283" s="1"/>
  <c r="B52" i="283" a="1"/>
  <c r="B52" i="283" s="1"/>
  <c r="C52" i="283" s="1"/>
  <c r="B51" i="283" a="1"/>
  <c r="B51" i="283" s="1"/>
  <c r="C51" i="283" s="1"/>
  <c r="C50" i="283"/>
  <c r="B50" i="283" a="1"/>
  <c r="B50" i="283" s="1"/>
  <c r="B49" i="283" a="1"/>
  <c r="B49" i="283" s="1"/>
  <c r="C49" i="283" s="1"/>
  <c r="B48" i="283" a="1"/>
  <c r="B48" i="283" s="1"/>
  <c r="C48" i="283" s="1"/>
  <c r="B47" i="283"/>
  <c r="C47" i="283" s="1"/>
  <c r="B47" i="283" a="1"/>
  <c r="B46" i="283" a="1"/>
  <c r="B46" i="283" s="1"/>
  <c r="C46" i="283" s="1"/>
  <c r="B45" i="283" a="1"/>
  <c r="B45" i="283" s="1"/>
  <c r="C45" i="283" s="1"/>
  <c r="B44" i="283" a="1"/>
  <c r="B44" i="283" s="1"/>
  <c r="C44" i="283" s="1"/>
  <c r="B43" i="283" a="1"/>
  <c r="B43" i="283" s="1"/>
  <c r="C43" i="283" s="1"/>
  <c r="C42" i="283"/>
  <c r="B42" i="283" a="1"/>
  <c r="B42" i="283" s="1"/>
  <c r="B41" i="283" a="1"/>
  <c r="B41" i="283" s="1"/>
  <c r="C41" i="283" s="1"/>
  <c r="B40" i="283" a="1"/>
  <c r="B40" i="283" s="1"/>
  <c r="C40" i="283" s="1"/>
  <c r="B39" i="283"/>
  <c r="C39" i="283" s="1"/>
  <c r="B39" i="283" a="1"/>
  <c r="B38" i="283" a="1"/>
  <c r="B38" i="283" s="1"/>
  <c r="C38" i="283" s="1"/>
  <c r="B37" i="283" a="1"/>
  <c r="B37" i="283" s="1"/>
  <c r="C37" i="283" s="1"/>
  <c r="B36" i="283" a="1"/>
  <c r="B36" i="283" s="1"/>
  <c r="C36" i="283" s="1"/>
  <c r="B35" i="283" a="1"/>
  <c r="B35" i="283" s="1"/>
  <c r="C35" i="283" s="1"/>
  <c r="C34" i="283"/>
  <c r="B34" i="283" a="1"/>
  <c r="B34" i="283" s="1"/>
  <c r="B33" i="283" a="1"/>
  <c r="B33" i="283" s="1"/>
  <c r="C33" i="283" s="1"/>
  <c r="B32" i="283" a="1"/>
  <c r="B32" i="283" s="1"/>
  <c r="C32" i="283" s="1"/>
  <c r="B31" i="283"/>
  <c r="C31" i="283" s="1"/>
  <c r="B31" i="283" a="1"/>
  <c r="B30" i="283" a="1"/>
  <c r="B30" i="283" s="1"/>
  <c r="C30" i="283" s="1"/>
  <c r="B29" i="283" a="1"/>
  <c r="B29" i="283" s="1"/>
  <c r="C29" i="283" s="1"/>
  <c r="B28" i="283" a="1"/>
  <c r="B28" i="283" s="1"/>
  <c r="C28" i="283" s="1"/>
  <c r="B27" i="283" a="1"/>
  <c r="B27" i="283" s="1"/>
  <c r="C27" i="283" s="1"/>
  <c r="C26" i="283"/>
  <c r="B26" i="283" a="1"/>
  <c r="B26" i="283" s="1"/>
  <c r="B25" i="283" a="1"/>
  <c r="B25" i="283" s="1"/>
  <c r="C25" i="283" s="1"/>
  <c r="B24" i="283" a="1"/>
  <c r="B24" i="283" s="1"/>
  <c r="C24" i="283" s="1"/>
  <c r="B23" i="283" a="1"/>
  <c r="B23" i="283" s="1"/>
  <c r="C23" i="283" s="1"/>
  <c r="C22" i="283"/>
  <c r="B22" i="283" a="1"/>
  <c r="B22" i="283" s="1"/>
  <c r="B21" i="283" a="1"/>
  <c r="B21" i="283" s="1"/>
  <c r="C21" i="283" s="1"/>
  <c r="B20" i="283" a="1"/>
  <c r="B20" i="283" s="1"/>
  <c r="C20" i="283" s="1"/>
  <c r="C19" i="283"/>
  <c r="B19" i="283"/>
  <c r="B19" i="283" a="1"/>
  <c r="C18" i="283"/>
  <c r="B18" i="283" a="1"/>
  <c r="B18" i="283" s="1"/>
  <c r="B17" i="283" a="1"/>
  <c r="B17" i="283" s="1"/>
  <c r="C17" i="283" s="1"/>
  <c r="B16" i="283" a="1"/>
  <c r="B16" i="283" s="1"/>
  <c r="C16" i="283" s="1"/>
  <c r="C15" i="283"/>
  <c r="B15" i="283"/>
  <c r="B15" i="283" a="1"/>
  <c r="B14" i="283" a="1"/>
  <c r="B14" i="283" s="1"/>
  <c r="C14" i="283" s="1"/>
  <c r="B13" i="283" a="1"/>
  <c r="B13" i="283" s="1"/>
  <c r="C13" i="283" s="1"/>
  <c r="B12" i="283" a="1"/>
  <c r="B12" i="283" s="1"/>
  <c r="C12" i="283" s="1"/>
  <c r="B11" i="283" a="1"/>
  <c r="B11" i="283" s="1"/>
  <c r="C11" i="283" s="1"/>
  <c r="B10" i="283" a="1"/>
  <c r="B10" i="283" s="1"/>
  <c r="C10" i="283" s="1"/>
  <c r="B9" i="283" a="1"/>
  <c r="B9" i="283" s="1"/>
  <c r="C9" i="283" s="1"/>
  <c r="B8" i="283" a="1"/>
  <c r="B8" i="283" s="1"/>
  <c r="C8" i="283" s="1"/>
  <c r="B7" i="283" a="1"/>
  <c r="B7" i="283" s="1"/>
  <c r="C7" i="283" s="1"/>
  <c r="B400" i="282" a="1"/>
  <c r="B400" i="282" s="1"/>
  <c r="C400" i="282" s="1" a="1"/>
  <c r="C400" i="282" s="1"/>
  <c r="B399" i="282" a="1"/>
  <c r="B399" i="282" s="1"/>
  <c r="C399" i="282" s="1" a="1"/>
  <c r="C399" i="282" s="1"/>
  <c r="B398" i="282" a="1"/>
  <c r="B398" i="282" s="1"/>
  <c r="C398" i="282" s="1" a="1"/>
  <c r="C398" i="282" s="1"/>
  <c r="B397" i="282" a="1"/>
  <c r="B397" i="282" s="1"/>
  <c r="C397" i="282" s="1" a="1"/>
  <c r="C397" i="282" s="1"/>
  <c r="B396" i="282" a="1"/>
  <c r="B396" i="282" s="1"/>
  <c r="C396" i="282" s="1" a="1"/>
  <c r="C396" i="282" s="1"/>
  <c r="B395" i="282" a="1"/>
  <c r="B395" i="282" s="1"/>
  <c r="C395" i="282" s="1" a="1"/>
  <c r="C395" i="282" s="1"/>
  <c r="B394" i="282" a="1"/>
  <c r="B394" i="282" s="1"/>
  <c r="C394" i="282" s="1" a="1"/>
  <c r="C394" i="282" s="1"/>
  <c r="B393" i="282" a="1"/>
  <c r="B393" i="282" s="1"/>
  <c r="C393" i="282" s="1" a="1"/>
  <c r="C393" i="282" s="1"/>
  <c r="B392" i="282" a="1"/>
  <c r="B392" i="282" s="1"/>
  <c r="C392" i="282" s="1" a="1"/>
  <c r="C392" i="282" s="1"/>
  <c r="B391" i="282" a="1"/>
  <c r="B391" i="282" s="1"/>
  <c r="C391" i="282" s="1" a="1"/>
  <c r="C391" i="282" s="1"/>
  <c r="B390" i="282" a="1"/>
  <c r="B390" i="282" s="1"/>
  <c r="C390" i="282" s="1" a="1"/>
  <c r="C390" i="282" s="1"/>
  <c r="B389" i="282" a="1"/>
  <c r="B389" i="282" s="1"/>
  <c r="C389" i="282" s="1" a="1"/>
  <c r="C389" i="282" s="1"/>
  <c r="B388" i="282" a="1"/>
  <c r="B388" i="282" s="1"/>
  <c r="C388" i="282" s="1" a="1"/>
  <c r="C388" i="282" s="1"/>
  <c r="B387" i="282" a="1"/>
  <c r="B387" i="282" s="1"/>
  <c r="C387" i="282" s="1" a="1"/>
  <c r="C387" i="282" s="1"/>
  <c r="B386" i="282" a="1"/>
  <c r="B386" i="282" s="1"/>
  <c r="C386" i="282" s="1" a="1"/>
  <c r="C386" i="282" s="1"/>
  <c r="B385" i="282" a="1"/>
  <c r="B385" i="282" s="1"/>
  <c r="C385" i="282" s="1" a="1"/>
  <c r="C385" i="282" s="1"/>
  <c r="B384" i="282" a="1"/>
  <c r="B384" i="282" s="1"/>
  <c r="C384" i="282" s="1" a="1"/>
  <c r="C384" i="282" s="1"/>
  <c r="B383" i="282" a="1"/>
  <c r="B383" i="282" s="1"/>
  <c r="C383" i="282" s="1" a="1"/>
  <c r="C383" i="282" s="1"/>
  <c r="B382" i="282" a="1"/>
  <c r="B382" i="282" s="1"/>
  <c r="C382" i="282" s="1" a="1"/>
  <c r="C382" i="282" s="1"/>
  <c r="B381" i="282" a="1"/>
  <c r="B381" i="282" s="1"/>
  <c r="C381" i="282" s="1" a="1"/>
  <c r="C381" i="282" s="1"/>
  <c r="B380" i="282" a="1"/>
  <c r="B380" i="282" s="1"/>
  <c r="C380" i="282" s="1" a="1"/>
  <c r="C380" i="282" s="1"/>
  <c r="B379" i="282" a="1"/>
  <c r="B379" i="282" s="1"/>
  <c r="C379" i="282" s="1" a="1"/>
  <c r="C379" i="282" s="1"/>
  <c r="B378" i="282" a="1"/>
  <c r="B378" i="282" s="1"/>
  <c r="C378" i="282" s="1" a="1"/>
  <c r="C378" i="282" s="1"/>
  <c r="B377" i="282" a="1"/>
  <c r="B377" i="282" s="1"/>
  <c r="C377" i="282" s="1" a="1"/>
  <c r="C377" i="282" s="1"/>
  <c r="B376" i="282" a="1"/>
  <c r="B376" i="282" s="1"/>
  <c r="C376" i="282" s="1" a="1"/>
  <c r="C376" i="282" s="1"/>
  <c r="B375" i="282" a="1"/>
  <c r="B375" i="282" s="1"/>
  <c r="C375" i="282" s="1" a="1"/>
  <c r="C375" i="282" s="1"/>
  <c r="B374" i="282" a="1"/>
  <c r="B374" i="282" s="1"/>
  <c r="C374" i="282" s="1" a="1"/>
  <c r="C374" i="282" s="1"/>
  <c r="B373" i="282" a="1"/>
  <c r="B373" i="282" s="1"/>
  <c r="C373" i="282" s="1" a="1"/>
  <c r="C373" i="282" s="1"/>
  <c r="B372" i="282" a="1"/>
  <c r="B372" i="282" s="1"/>
  <c r="C372" i="282" s="1" a="1"/>
  <c r="C372" i="282" s="1"/>
  <c r="B371" i="282" a="1"/>
  <c r="B371" i="282" s="1"/>
  <c r="C371" i="282" s="1" a="1"/>
  <c r="C371" i="282" s="1"/>
  <c r="B370" i="282" a="1"/>
  <c r="B370" i="282" s="1"/>
  <c r="C370" i="282" s="1" a="1"/>
  <c r="C370" i="282" s="1"/>
  <c r="B369" i="282" a="1"/>
  <c r="B369" i="282" s="1"/>
  <c r="C369" i="282" s="1" a="1"/>
  <c r="C369" i="282" s="1"/>
  <c r="B368" i="282" a="1"/>
  <c r="B368" i="282" s="1"/>
  <c r="C368" i="282" s="1" a="1"/>
  <c r="C368" i="282" s="1"/>
  <c r="B367" i="282" a="1"/>
  <c r="B367" i="282" s="1"/>
  <c r="C367" i="282" s="1" a="1"/>
  <c r="C367" i="282" s="1"/>
  <c r="B366" i="282" a="1"/>
  <c r="B366" i="282" s="1"/>
  <c r="C366" i="282" s="1" a="1"/>
  <c r="C366" i="282" s="1"/>
  <c r="B365" i="282" a="1"/>
  <c r="B365" i="282" s="1"/>
  <c r="C365" i="282" s="1" a="1"/>
  <c r="C365" i="282" s="1"/>
  <c r="B364" i="282" a="1"/>
  <c r="B364" i="282" s="1"/>
  <c r="C364" i="282" s="1" a="1"/>
  <c r="C364" i="282" s="1"/>
  <c r="B363" i="282" a="1"/>
  <c r="B363" i="282" s="1"/>
  <c r="C363" i="282" s="1" a="1"/>
  <c r="C363" i="282" s="1"/>
  <c r="B362" i="282" a="1"/>
  <c r="B362" i="282" s="1"/>
  <c r="C362" i="282" s="1" a="1"/>
  <c r="C362" i="282" s="1"/>
  <c r="B361" i="282" a="1"/>
  <c r="B361" i="282" s="1"/>
  <c r="C361" i="282" s="1" a="1"/>
  <c r="C361" i="282" s="1"/>
  <c r="B360" i="282" a="1"/>
  <c r="B360" i="282" s="1"/>
  <c r="C360" i="282" s="1" a="1"/>
  <c r="C360" i="282" s="1"/>
  <c r="B359" i="282" a="1"/>
  <c r="B359" i="282" s="1"/>
  <c r="C359" i="282" s="1" a="1"/>
  <c r="C359" i="282" s="1"/>
  <c r="B358" i="282" a="1"/>
  <c r="B358" i="282" s="1"/>
  <c r="C358" i="282" s="1" a="1"/>
  <c r="C358" i="282" s="1"/>
  <c r="B357" i="282" a="1"/>
  <c r="B357" i="282" s="1"/>
  <c r="C357" i="282" s="1" a="1"/>
  <c r="C357" i="282" s="1"/>
  <c r="B356" i="282" a="1"/>
  <c r="B356" i="282" s="1"/>
  <c r="C356" i="282" s="1" a="1"/>
  <c r="C356" i="282" s="1"/>
  <c r="B355" i="282" a="1"/>
  <c r="B355" i="282" s="1"/>
  <c r="C355" i="282" s="1" a="1"/>
  <c r="C355" i="282" s="1"/>
  <c r="B354" i="282" a="1"/>
  <c r="B354" i="282" s="1"/>
  <c r="C354" i="282" s="1" a="1"/>
  <c r="C354" i="282" s="1"/>
  <c r="B353" i="282" a="1"/>
  <c r="B353" i="282" s="1"/>
  <c r="C353" i="282" s="1" a="1"/>
  <c r="C353" i="282" s="1"/>
  <c r="B352" i="282" a="1"/>
  <c r="B352" i="282" s="1"/>
  <c r="C352" i="282" s="1" a="1"/>
  <c r="C352" i="282" s="1"/>
  <c r="B351" i="282" a="1"/>
  <c r="B351" i="282" s="1"/>
  <c r="C351" i="282" s="1" a="1"/>
  <c r="C351" i="282" s="1"/>
  <c r="B350" i="282" a="1"/>
  <c r="B350" i="282" s="1"/>
  <c r="C350" i="282" s="1" a="1"/>
  <c r="C350" i="282" s="1"/>
  <c r="B349" i="282" a="1"/>
  <c r="B349" i="282" s="1"/>
  <c r="C349" i="282" s="1" a="1"/>
  <c r="C349" i="282" s="1"/>
  <c r="B348" i="282" a="1"/>
  <c r="B348" i="282" s="1"/>
  <c r="C348" i="282" s="1" a="1"/>
  <c r="C348" i="282" s="1"/>
  <c r="B347" i="282" a="1"/>
  <c r="B347" i="282" s="1"/>
  <c r="C347" i="282" s="1" a="1"/>
  <c r="C347" i="282" s="1"/>
  <c r="B346" i="282" a="1"/>
  <c r="B346" i="282" s="1"/>
  <c r="C346" i="282" s="1" a="1"/>
  <c r="C346" i="282" s="1"/>
  <c r="B345" i="282" a="1"/>
  <c r="B345" i="282" s="1"/>
  <c r="C345" i="282" s="1" a="1"/>
  <c r="C345" i="282" s="1"/>
  <c r="B344" i="282" a="1"/>
  <c r="B344" i="282" s="1"/>
  <c r="C344" i="282" s="1" a="1"/>
  <c r="C344" i="282" s="1"/>
  <c r="B343" i="282" a="1"/>
  <c r="B343" i="282" s="1"/>
  <c r="C343" i="282" s="1" a="1"/>
  <c r="C343" i="282" s="1"/>
  <c r="B342" i="282" a="1"/>
  <c r="B342" i="282" s="1"/>
  <c r="C342" i="282" s="1" a="1"/>
  <c r="C342" i="282" s="1"/>
  <c r="B341" i="282" a="1"/>
  <c r="B341" i="282" s="1"/>
  <c r="C341" i="282" s="1" a="1"/>
  <c r="C341" i="282" s="1"/>
  <c r="B340" i="282" a="1"/>
  <c r="B340" i="282" s="1"/>
  <c r="C340" i="282" s="1" a="1"/>
  <c r="C340" i="282" s="1"/>
  <c r="B339" i="282" a="1"/>
  <c r="B339" i="282" s="1"/>
  <c r="C339" i="282" s="1" a="1"/>
  <c r="C339" i="282" s="1"/>
  <c r="B338" i="282" a="1"/>
  <c r="B338" i="282" s="1"/>
  <c r="C338" i="282" s="1" a="1"/>
  <c r="C338" i="282" s="1"/>
  <c r="B337" i="282" a="1"/>
  <c r="B337" i="282" s="1"/>
  <c r="C337" i="282" s="1" a="1"/>
  <c r="C337" i="282" s="1"/>
  <c r="B336" i="282" a="1"/>
  <c r="B336" i="282" s="1"/>
  <c r="C336" i="282" s="1" a="1"/>
  <c r="C336" i="282" s="1"/>
  <c r="B335" i="282" a="1"/>
  <c r="B335" i="282" s="1"/>
  <c r="C335" i="282" s="1" a="1"/>
  <c r="C335" i="282" s="1"/>
  <c r="B334" i="282" a="1"/>
  <c r="B334" i="282" s="1"/>
  <c r="C334" i="282" s="1" a="1"/>
  <c r="C334" i="282" s="1"/>
  <c r="B333" i="282" a="1"/>
  <c r="B333" i="282" s="1"/>
  <c r="C333" i="282" s="1" a="1"/>
  <c r="C333" i="282" s="1"/>
  <c r="B332" i="282" a="1"/>
  <c r="B332" i="282" s="1"/>
  <c r="C332" i="282" s="1" a="1"/>
  <c r="C332" i="282" s="1"/>
  <c r="B331" i="282" a="1"/>
  <c r="B331" i="282" s="1"/>
  <c r="C331" i="282" s="1" a="1"/>
  <c r="C331" i="282" s="1"/>
  <c r="B330" i="282" a="1"/>
  <c r="B330" i="282" s="1"/>
  <c r="C330" i="282" s="1" a="1"/>
  <c r="C330" i="282" s="1"/>
  <c r="B329" i="282" a="1"/>
  <c r="B329" i="282" s="1"/>
  <c r="C329" i="282" s="1" a="1"/>
  <c r="C329" i="282" s="1"/>
  <c r="B328" i="282" a="1"/>
  <c r="B328" i="282" s="1"/>
  <c r="C328" i="282" s="1" a="1"/>
  <c r="C328" i="282" s="1"/>
  <c r="B327" i="282" a="1"/>
  <c r="B327" i="282" s="1"/>
  <c r="C327" i="282" s="1"/>
  <c r="B326" i="282" a="1"/>
  <c r="B326" i="282" s="1"/>
  <c r="C326" i="282" s="1"/>
  <c r="B325" i="282" a="1"/>
  <c r="B325" i="282" s="1"/>
  <c r="C325" i="282" s="1"/>
  <c r="B324" i="282" a="1"/>
  <c r="B324" i="282" s="1"/>
  <c r="C324" i="282" s="1"/>
  <c r="B323" i="282" a="1"/>
  <c r="B323" i="282" s="1"/>
  <c r="C323" i="282" s="1"/>
  <c r="B322" i="282" a="1"/>
  <c r="B322" i="282" s="1"/>
  <c r="C322" i="282" s="1"/>
  <c r="B321" i="282" a="1"/>
  <c r="B321" i="282" s="1"/>
  <c r="C321" i="282" s="1"/>
  <c r="B320" i="282" a="1"/>
  <c r="B320" i="282" s="1"/>
  <c r="C320" i="282" s="1"/>
  <c r="C319" i="282"/>
  <c r="B319" i="282"/>
  <c r="B319" i="282" a="1"/>
  <c r="B318" i="282" a="1"/>
  <c r="B318" i="282" s="1"/>
  <c r="C318" i="282" s="1"/>
  <c r="B317" i="282" a="1"/>
  <c r="B317" i="282" s="1"/>
  <c r="C317" i="282" s="1"/>
  <c r="B316" i="282"/>
  <c r="C316" i="282" s="1"/>
  <c r="B316" i="282" a="1"/>
  <c r="B315" i="282"/>
  <c r="C315" i="282" s="1"/>
  <c r="B315" i="282" a="1"/>
  <c r="B314" i="282" a="1"/>
  <c r="B314" i="282" s="1"/>
  <c r="C314" i="282" s="1"/>
  <c r="B313" i="282" a="1"/>
  <c r="B313" i="282" s="1"/>
  <c r="C313" i="282" s="1"/>
  <c r="B312" i="282" a="1"/>
  <c r="B312" i="282" s="1"/>
  <c r="C312" i="282" s="1"/>
  <c r="B311" i="282"/>
  <c r="C311" i="282" s="1"/>
  <c r="B311" i="282" a="1"/>
  <c r="B310" i="282" a="1"/>
  <c r="B310" i="282" s="1"/>
  <c r="C310" i="282" s="1"/>
  <c r="B309" i="282" a="1"/>
  <c r="B309" i="282" s="1"/>
  <c r="C309" i="282" s="1"/>
  <c r="B308" i="282"/>
  <c r="C308" i="282" s="1"/>
  <c r="B308" i="282" a="1"/>
  <c r="B307" i="282" a="1"/>
  <c r="B307" i="282" s="1"/>
  <c r="C307" i="282" s="1"/>
  <c r="B306" i="282" a="1"/>
  <c r="B306" i="282" s="1"/>
  <c r="C306" i="282" s="1"/>
  <c r="B305" i="282" a="1"/>
  <c r="B305" i="282" s="1"/>
  <c r="C305" i="282" s="1"/>
  <c r="B304" i="282" a="1"/>
  <c r="B304" i="282" s="1"/>
  <c r="C304" i="282" s="1"/>
  <c r="C303" i="282"/>
  <c r="B303" i="282"/>
  <c r="B303" i="282" a="1"/>
  <c r="B302" i="282" a="1"/>
  <c r="B302" i="282" s="1"/>
  <c r="C302" i="282" s="1"/>
  <c r="B301" i="282" a="1"/>
  <c r="B301" i="282" s="1"/>
  <c r="C301" i="282" s="1"/>
  <c r="B300" i="282"/>
  <c r="C300" i="282" s="1"/>
  <c r="B300" i="282" a="1"/>
  <c r="B299" i="282" a="1"/>
  <c r="B299" i="282" s="1"/>
  <c r="C299" i="282" s="1"/>
  <c r="B298" i="282" a="1"/>
  <c r="B298" i="282" s="1"/>
  <c r="C298" i="282" s="1"/>
  <c r="B297" i="282" a="1"/>
  <c r="B297" i="282" s="1"/>
  <c r="C297" i="282" s="1"/>
  <c r="B296" i="282" a="1"/>
  <c r="B296" i="282" s="1"/>
  <c r="C296" i="282" s="1"/>
  <c r="B295" i="282" a="1"/>
  <c r="B295" i="282" s="1"/>
  <c r="C295" i="282" s="1"/>
  <c r="B294" i="282" a="1"/>
  <c r="B294" i="282" s="1"/>
  <c r="C294" i="282" s="1"/>
  <c r="B293" i="282" a="1"/>
  <c r="B293" i="282" s="1"/>
  <c r="C293" i="282" s="1"/>
  <c r="B292" i="282"/>
  <c r="C292" i="282" s="1"/>
  <c r="B292" i="282" a="1"/>
  <c r="B291" i="282" a="1"/>
  <c r="B291" i="282" s="1"/>
  <c r="C291" i="282" s="1"/>
  <c r="B290" i="282" a="1"/>
  <c r="B290" i="282" s="1"/>
  <c r="C290" i="282" s="1"/>
  <c r="B289" i="282" a="1"/>
  <c r="B289" i="282" s="1"/>
  <c r="C289" i="282" s="1"/>
  <c r="B288" i="282"/>
  <c r="C288" i="282" s="1"/>
  <c r="B288" i="282" a="1"/>
  <c r="B287" i="282" a="1"/>
  <c r="B287" i="282" s="1"/>
  <c r="C287" i="282" s="1"/>
  <c r="B286" i="282" a="1"/>
  <c r="B286" i="282" s="1"/>
  <c r="C286" i="282" s="1"/>
  <c r="B285" i="282" a="1"/>
  <c r="B285" i="282" s="1"/>
  <c r="C285" i="282" s="1"/>
  <c r="B284" i="282" a="1"/>
  <c r="B284" i="282" s="1"/>
  <c r="C284" i="282" s="1"/>
  <c r="B283" i="282" a="1"/>
  <c r="B283" i="282" s="1"/>
  <c r="C283" i="282" s="1"/>
  <c r="B282" i="282"/>
  <c r="C282" i="282" s="1"/>
  <c r="B282" i="282" a="1"/>
  <c r="B281" i="282" a="1"/>
  <c r="B281" i="282" s="1"/>
  <c r="C281" i="282" s="1"/>
  <c r="B280" i="282"/>
  <c r="C280" i="282" s="1"/>
  <c r="B280" i="282" a="1"/>
  <c r="B279" i="282" a="1"/>
  <c r="B279" i="282" s="1"/>
  <c r="C279" i="282" s="1"/>
  <c r="B278" i="282"/>
  <c r="C278" i="282" s="1"/>
  <c r="B278" i="282" a="1"/>
  <c r="B277" i="282" a="1"/>
  <c r="B277" i="282" s="1"/>
  <c r="C277" i="282" s="1"/>
  <c r="B276" i="282" a="1"/>
  <c r="B276" i="282" s="1"/>
  <c r="C276" i="282" s="1"/>
  <c r="B275" i="282" a="1"/>
  <c r="B275" i="282" s="1"/>
  <c r="C275" i="282" s="1"/>
  <c r="B274" i="282"/>
  <c r="C274" i="282" s="1"/>
  <c r="B274" i="282" a="1"/>
  <c r="B273" i="282" a="1"/>
  <c r="B273" i="282" s="1"/>
  <c r="C273" i="282" s="1"/>
  <c r="B272" i="282"/>
  <c r="C272" i="282" s="1"/>
  <c r="B272" i="282" a="1"/>
  <c r="B271" i="282" a="1"/>
  <c r="B271" i="282" s="1"/>
  <c r="C271" i="282" s="1"/>
  <c r="B270" i="282"/>
  <c r="C270" i="282" s="1"/>
  <c r="B270" i="282" a="1"/>
  <c r="B269" i="282" a="1"/>
  <c r="B269" i="282" s="1"/>
  <c r="C269" i="282" s="1"/>
  <c r="B268" i="282" a="1"/>
  <c r="B268" i="282" s="1"/>
  <c r="C268" i="282" s="1"/>
  <c r="B267" i="282" a="1"/>
  <c r="B267" i="282" s="1"/>
  <c r="C267" i="282" s="1"/>
  <c r="B266" i="282"/>
  <c r="C266" i="282" s="1"/>
  <c r="B266" i="282" a="1"/>
  <c r="B265" i="282" a="1"/>
  <c r="B265" i="282" s="1"/>
  <c r="C265" i="282" s="1"/>
  <c r="B264" i="282"/>
  <c r="C264" i="282" s="1"/>
  <c r="B264" i="282" a="1"/>
  <c r="B263" i="282" a="1"/>
  <c r="B263" i="282" s="1"/>
  <c r="C263" i="282" s="1"/>
  <c r="B262" i="282"/>
  <c r="C262" i="282" s="1"/>
  <c r="B262" i="282" a="1"/>
  <c r="B261" i="282" a="1"/>
  <c r="B261" i="282" s="1"/>
  <c r="C261" i="282" s="1"/>
  <c r="B260" i="282" a="1"/>
  <c r="B260" i="282" s="1"/>
  <c r="C260" i="282" s="1"/>
  <c r="B259" i="282" a="1"/>
  <c r="B259" i="282" s="1"/>
  <c r="C259" i="282" s="1"/>
  <c r="B258" i="282"/>
  <c r="C258" i="282" s="1"/>
  <c r="B258" i="282" a="1"/>
  <c r="B257" i="282" a="1"/>
  <c r="B257" i="282" s="1"/>
  <c r="C257" i="282" s="1"/>
  <c r="B256" i="282"/>
  <c r="C256" i="282" s="1"/>
  <c r="B256" i="282" a="1"/>
  <c r="B255" i="282" a="1"/>
  <c r="B255" i="282" s="1"/>
  <c r="C255" i="282" s="1"/>
  <c r="B254" i="282"/>
  <c r="C254" i="282" s="1"/>
  <c r="B254" i="282" a="1"/>
  <c r="B253" i="282" a="1"/>
  <c r="B253" i="282" s="1"/>
  <c r="C253" i="282" s="1"/>
  <c r="B252" i="282" a="1"/>
  <c r="B252" i="282" s="1"/>
  <c r="C252" i="282" s="1"/>
  <c r="B251" i="282" a="1"/>
  <c r="B251" i="282" s="1"/>
  <c r="C251" i="282" s="1"/>
  <c r="B250" i="282"/>
  <c r="C250" i="282" s="1"/>
  <c r="B250" i="282" a="1"/>
  <c r="B249" i="282" a="1"/>
  <c r="B249" i="282" s="1"/>
  <c r="C249" i="282" s="1"/>
  <c r="B248" i="282"/>
  <c r="C248" i="282" s="1"/>
  <c r="B248" i="282" a="1"/>
  <c r="B247" i="282" a="1"/>
  <c r="B247" i="282" s="1"/>
  <c r="C247" i="282" s="1"/>
  <c r="B246" i="282" a="1"/>
  <c r="B246" i="282" s="1"/>
  <c r="C246" i="282" s="1"/>
  <c r="B245" i="282" a="1"/>
  <c r="B245" i="282" s="1"/>
  <c r="C245" i="282" s="1"/>
  <c r="B244" i="282"/>
  <c r="C244" i="282" s="1"/>
  <c r="B244" i="282" a="1"/>
  <c r="B243" i="282" a="1"/>
  <c r="B243" i="282" s="1"/>
  <c r="C243" i="282" s="1"/>
  <c r="B242" i="282" a="1"/>
  <c r="B242" i="282" s="1"/>
  <c r="C242" i="282" s="1"/>
  <c r="B241" i="282" a="1"/>
  <c r="B241" i="282" s="1"/>
  <c r="C241" i="282" s="1"/>
  <c r="B240" i="282" a="1"/>
  <c r="B240" i="282" s="1"/>
  <c r="C240" i="282" s="1"/>
  <c r="C239" i="282"/>
  <c r="B239" i="282"/>
  <c r="B239" i="282" a="1"/>
  <c r="B238" i="282" a="1"/>
  <c r="B238" i="282" s="1"/>
  <c r="C238" i="282" s="1"/>
  <c r="B237" i="282" a="1"/>
  <c r="B237" i="282" s="1"/>
  <c r="C237" i="282" s="1"/>
  <c r="B236" i="282"/>
  <c r="C236" i="282" s="1"/>
  <c r="B236" i="282" a="1"/>
  <c r="C235" i="282"/>
  <c r="B235" i="282"/>
  <c r="B235" i="282" a="1"/>
  <c r="B234" i="282" a="1"/>
  <c r="B234" i="282" s="1"/>
  <c r="C234" i="282" s="1"/>
  <c r="B233" i="282" a="1"/>
  <c r="B233" i="282" s="1"/>
  <c r="C233" i="282" s="1"/>
  <c r="B232" i="282" a="1"/>
  <c r="B232" i="282" s="1"/>
  <c r="C232" i="282" s="1"/>
  <c r="B231" i="282"/>
  <c r="C231" i="282" s="1"/>
  <c r="B231" i="282" a="1"/>
  <c r="B230" i="282" a="1"/>
  <c r="B230" i="282" s="1"/>
  <c r="C230" i="282" s="1"/>
  <c r="B229" i="282" a="1"/>
  <c r="B229" i="282" s="1"/>
  <c r="C229" i="282" s="1"/>
  <c r="B228" i="282"/>
  <c r="C228" i="282" s="1"/>
  <c r="B228" i="282" a="1"/>
  <c r="B227" i="282" a="1"/>
  <c r="B227" i="282" s="1"/>
  <c r="C227" i="282" s="1"/>
  <c r="B226" i="282" a="1"/>
  <c r="B226" i="282" s="1"/>
  <c r="C226" i="282" s="1"/>
  <c r="B225" i="282" a="1"/>
  <c r="B225" i="282" s="1"/>
  <c r="C225" i="282" s="1"/>
  <c r="B224" i="282" a="1"/>
  <c r="B224" i="282" s="1"/>
  <c r="C224" i="282" s="1"/>
  <c r="B223" i="282"/>
  <c r="C223" i="282" s="1"/>
  <c r="B223" i="282" a="1"/>
  <c r="B222" i="282" a="1"/>
  <c r="B222" i="282" s="1"/>
  <c r="C222" i="282" s="1"/>
  <c r="B221" i="282" a="1"/>
  <c r="B221" i="282" s="1"/>
  <c r="C221" i="282" s="1"/>
  <c r="B220" i="282"/>
  <c r="C220" i="282" s="1"/>
  <c r="B220" i="282" a="1"/>
  <c r="B219" i="282" a="1"/>
  <c r="B219" i="282" s="1"/>
  <c r="C219" i="282" s="1"/>
  <c r="B218" i="282" a="1"/>
  <c r="B218" i="282" s="1"/>
  <c r="C218" i="282" s="1"/>
  <c r="B217" i="282" a="1"/>
  <c r="B217" i="282" s="1"/>
  <c r="C217" i="282" s="1"/>
  <c r="B216" i="282" a="1"/>
  <c r="B216" i="282" s="1"/>
  <c r="C216" i="282" s="1"/>
  <c r="B215" i="282"/>
  <c r="C215" i="282" s="1"/>
  <c r="B215" i="282" a="1"/>
  <c r="B214" i="282" a="1"/>
  <c r="B214" i="282" s="1"/>
  <c r="C214" i="282" s="1"/>
  <c r="B213" i="282" a="1"/>
  <c r="B213" i="282" s="1"/>
  <c r="C213" i="282" s="1"/>
  <c r="B212" i="282"/>
  <c r="C212" i="282" s="1"/>
  <c r="B212" i="282" a="1"/>
  <c r="B211" i="282" a="1"/>
  <c r="B211" i="282" s="1"/>
  <c r="C211" i="282" s="1"/>
  <c r="B210" i="282" a="1"/>
  <c r="B210" i="282" s="1"/>
  <c r="C210" i="282" s="1"/>
  <c r="B209" i="282" a="1"/>
  <c r="B209" i="282" s="1"/>
  <c r="C209" i="282" s="1"/>
  <c r="B208" i="282" a="1"/>
  <c r="B208" i="282" s="1"/>
  <c r="C208" i="282" s="1"/>
  <c r="B207" i="282"/>
  <c r="C207" i="282" s="1"/>
  <c r="B207" i="282" a="1"/>
  <c r="B206" i="282" a="1"/>
  <c r="B206" i="282" s="1"/>
  <c r="C206" i="282" s="1"/>
  <c r="B205" i="282" a="1"/>
  <c r="B205" i="282" s="1"/>
  <c r="C205" i="282" s="1"/>
  <c r="B204" i="282"/>
  <c r="C204" i="282" s="1"/>
  <c r="B204" i="282" a="1"/>
  <c r="B203" i="282" a="1"/>
  <c r="B203" i="282" s="1"/>
  <c r="C203" i="282" s="1"/>
  <c r="B202" i="282" a="1"/>
  <c r="B202" i="282" s="1"/>
  <c r="C202" i="282" s="1"/>
  <c r="B201" i="282" a="1"/>
  <c r="B201" i="282" s="1"/>
  <c r="C201" i="282" s="1"/>
  <c r="B200" i="282" a="1"/>
  <c r="B200" i="282" s="1"/>
  <c r="C200" i="282" s="1"/>
  <c r="B199" i="282"/>
  <c r="C199" i="282" s="1"/>
  <c r="B199" i="282" a="1"/>
  <c r="B198" i="282" a="1"/>
  <c r="B198" i="282" s="1"/>
  <c r="C198" i="282" s="1"/>
  <c r="B197" i="282" a="1"/>
  <c r="B197" i="282" s="1"/>
  <c r="C197" i="282" s="1"/>
  <c r="B196" i="282"/>
  <c r="C196" i="282" s="1"/>
  <c r="B196" i="282" a="1"/>
  <c r="B195" i="282" a="1"/>
  <c r="B195" i="282" s="1"/>
  <c r="C195" i="282" s="1"/>
  <c r="B194" i="282" a="1"/>
  <c r="B194" i="282" s="1"/>
  <c r="C194" i="282" s="1"/>
  <c r="B193" i="282" a="1"/>
  <c r="B193" i="282" s="1"/>
  <c r="C193" i="282" s="1"/>
  <c r="B192" i="282" a="1"/>
  <c r="B192" i="282" s="1"/>
  <c r="C192" i="282" s="1"/>
  <c r="B191" i="282"/>
  <c r="C191" i="282" s="1"/>
  <c r="B191" i="282" a="1"/>
  <c r="B190" i="282" a="1"/>
  <c r="B190" i="282" s="1"/>
  <c r="C190" i="282" s="1"/>
  <c r="B189" i="282" a="1"/>
  <c r="B189" i="282" s="1"/>
  <c r="C189" i="282" s="1"/>
  <c r="B188" i="282"/>
  <c r="C188" i="282" s="1"/>
  <c r="B188" i="282" a="1"/>
  <c r="B187" i="282" a="1"/>
  <c r="B187" i="282" s="1"/>
  <c r="C187" i="282" s="1"/>
  <c r="B186" i="282" a="1"/>
  <c r="B186" i="282" s="1"/>
  <c r="C186" i="282" s="1"/>
  <c r="B185" i="282"/>
  <c r="C185" i="282" s="1"/>
  <c r="B185" i="282" a="1"/>
  <c r="B184" i="282" a="1"/>
  <c r="B184" i="282" s="1"/>
  <c r="C184" i="282" s="1"/>
  <c r="B183" i="282" a="1"/>
  <c r="B183" i="282" s="1"/>
  <c r="C183" i="282" s="1"/>
  <c r="B182" i="282" a="1"/>
  <c r="B182" i="282" s="1"/>
  <c r="C182" i="282" s="1"/>
  <c r="B181" i="282" a="1"/>
  <c r="B181" i="282" s="1"/>
  <c r="C181" i="282" s="1"/>
  <c r="B180" i="282" a="1"/>
  <c r="B180" i="282" s="1"/>
  <c r="C180" i="282" s="1"/>
  <c r="B179" i="282" a="1"/>
  <c r="B179" i="282" s="1"/>
  <c r="C179" i="282" s="1"/>
  <c r="B178" i="282" a="1"/>
  <c r="B178" i="282" s="1"/>
  <c r="C178" i="282" s="1"/>
  <c r="B177" i="282" a="1"/>
  <c r="B177" i="282" s="1"/>
  <c r="C177" i="282" s="1"/>
  <c r="B176" i="282" a="1"/>
  <c r="B176" i="282" s="1"/>
  <c r="C176" i="282" s="1"/>
  <c r="B175" i="282"/>
  <c r="C175" i="282" s="1"/>
  <c r="B175" i="282" a="1"/>
  <c r="B174" i="282" a="1"/>
  <c r="B174" i="282" s="1"/>
  <c r="C174" i="282" s="1"/>
  <c r="B173" i="282" a="1"/>
  <c r="B173" i="282" s="1"/>
  <c r="C173" i="282" s="1"/>
  <c r="B172" i="282" a="1"/>
  <c r="B172" i="282" s="1"/>
  <c r="C172" i="282" s="1"/>
  <c r="B171" i="282" a="1"/>
  <c r="B171" i="282" s="1"/>
  <c r="C171" i="282" s="1"/>
  <c r="B170" i="282" a="1"/>
  <c r="B170" i="282" s="1"/>
  <c r="C170" i="282" s="1"/>
  <c r="B169" i="282" a="1"/>
  <c r="B169" i="282" s="1"/>
  <c r="C169" i="282" s="1"/>
  <c r="B168" i="282" a="1"/>
  <c r="B168" i="282" s="1"/>
  <c r="C168" i="282" s="1"/>
  <c r="B167" i="282"/>
  <c r="C167" i="282" s="1"/>
  <c r="B167" i="282" a="1"/>
  <c r="B166" i="282"/>
  <c r="C166" i="282" s="1"/>
  <c r="B166" i="282" a="1"/>
  <c r="B165" i="282"/>
  <c r="C165" i="282" s="1"/>
  <c r="B165" i="282" a="1"/>
  <c r="B164" i="282"/>
  <c r="C164" i="282" s="1"/>
  <c r="B164" i="282" a="1"/>
  <c r="B163" i="282"/>
  <c r="C163" i="282" s="1"/>
  <c r="B163" i="282" a="1"/>
  <c r="B162" i="282"/>
  <c r="C162" i="282" s="1"/>
  <c r="B162" i="282" a="1"/>
  <c r="B161" i="282"/>
  <c r="C161" i="282" s="1"/>
  <c r="B161" i="282" a="1"/>
  <c r="B160" i="282"/>
  <c r="C160" i="282" s="1"/>
  <c r="B160" i="282" a="1"/>
  <c r="B159" i="282" a="1"/>
  <c r="B159" i="282" s="1"/>
  <c r="C159" i="282" s="1"/>
  <c r="B158" i="282"/>
  <c r="C158" i="282" s="1"/>
  <c r="B158" i="282" a="1"/>
  <c r="B157" i="282" a="1"/>
  <c r="B157" i="282" s="1"/>
  <c r="C157" i="282" s="1"/>
  <c r="B156" i="282"/>
  <c r="C156" i="282" s="1"/>
  <c r="B156" i="282" a="1"/>
  <c r="B155" i="282" a="1"/>
  <c r="B155" i="282" s="1"/>
  <c r="C155" i="282" s="1"/>
  <c r="B154" i="282"/>
  <c r="C154" i="282" s="1"/>
  <c r="B154" i="282" a="1"/>
  <c r="B153" i="282" a="1"/>
  <c r="B153" i="282" s="1"/>
  <c r="C153" i="282" s="1"/>
  <c r="B152" i="282"/>
  <c r="C152" i="282" s="1"/>
  <c r="B152" i="282" a="1"/>
  <c r="B151" i="282" a="1"/>
  <c r="B151" i="282" s="1"/>
  <c r="C151" i="282" s="1"/>
  <c r="B150" i="282"/>
  <c r="C150" i="282" s="1"/>
  <c r="B150" i="282" a="1"/>
  <c r="B149" i="282" a="1"/>
  <c r="B149" i="282" s="1"/>
  <c r="C149" i="282" s="1"/>
  <c r="B148" i="282"/>
  <c r="C148" i="282" s="1"/>
  <c r="B148" i="282" a="1"/>
  <c r="B147" i="282" a="1"/>
  <c r="B147" i="282" s="1"/>
  <c r="C147" i="282" s="1"/>
  <c r="B146" i="282"/>
  <c r="C146" i="282" s="1"/>
  <c r="B146" i="282" a="1"/>
  <c r="B145" i="282" a="1"/>
  <c r="B145" i="282" s="1"/>
  <c r="C145" i="282" s="1"/>
  <c r="B144" i="282"/>
  <c r="C144" i="282" s="1"/>
  <c r="B144" i="282" a="1"/>
  <c r="B143" i="282" a="1"/>
  <c r="B143" i="282" s="1"/>
  <c r="C143" i="282" s="1"/>
  <c r="B142" i="282" a="1"/>
  <c r="B142" i="282" s="1"/>
  <c r="C142" i="282" s="1"/>
  <c r="B141" i="282" a="1"/>
  <c r="B141" i="282" s="1"/>
  <c r="C141" i="282" s="1"/>
  <c r="B140" i="282" a="1"/>
  <c r="B140" i="282" s="1"/>
  <c r="C140" i="282" s="1"/>
  <c r="B139" i="282" a="1"/>
  <c r="B139" i="282" s="1"/>
  <c r="C139" i="282" s="1"/>
  <c r="B138" i="282"/>
  <c r="C138" i="282" s="1"/>
  <c r="B138" i="282" a="1"/>
  <c r="B137" i="282" a="1"/>
  <c r="B137" i="282" s="1"/>
  <c r="C137" i="282" s="1"/>
  <c r="B136" i="282" a="1"/>
  <c r="B136" i="282" s="1"/>
  <c r="C136" i="282" s="1"/>
  <c r="B135" i="282"/>
  <c r="C135" i="282" s="1"/>
  <c r="B135" i="282" a="1"/>
  <c r="B134" i="282" a="1"/>
  <c r="B134" i="282" s="1"/>
  <c r="C134" i="282" s="1"/>
  <c r="B133" i="282"/>
  <c r="C133" i="282" s="1"/>
  <c r="B133" i="282" a="1"/>
  <c r="B132" i="282" a="1"/>
  <c r="B132" i="282" s="1"/>
  <c r="C132" i="282" s="1"/>
  <c r="B131" i="282" a="1"/>
  <c r="B131" i="282" s="1"/>
  <c r="C131" i="282" s="1"/>
  <c r="B130" i="282" a="1"/>
  <c r="B130" i="282" s="1"/>
  <c r="C130" i="282" s="1"/>
  <c r="B129" i="282" a="1"/>
  <c r="B129" i="282" s="1"/>
  <c r="C129" i="282" s="1"/>
  <c r="B128" i="282" a="1"/>
  <c r="B128" i="282" s="1"/>
  <c r="C128" i="282" s="1"/>
  <c r="B127" i="282"/>
  <c r="C127" i="282" s="1"/>
  <c r="B127" i="282" a="1"/>
  <c r="B126" i="282" a="1"/>
  <c r="B126" i="282" s="1"/>
  <c r="C126" i="282" s="1"/>
  <c r="B125" i="282"/>
  <c r="C125" i="282" s="1"/>
  <c r="B125" i="282" a="1"/>
  <c r="B124" i="282" a="1"/>
  <c r="B124" i="282" s="1"/>
  <c r="C124" i="282" s="1"/>
  <c r="B123" i="282" a="1"/>
  <c r="B123" i="282" s="1"/>
  <c r="C123" i="282" s="1"/>
  <c r="B122" i="282" a="1"/>
  <c r="B122" i="282" s="1"/>
  <c r="C122" i="282" s="1"/>
  <c r="B121" i="282" a="1"/>
  <c r="B121" i="282" s="1"/>
  <c r="C121" i="282" s="1"/>
  <c r="B120" i="282" a="1"/>
  <c r="B120" i="282" s="1"/>
  <c r="C120" i="282" s="1"/>
  <c r="B119" i="282"/>
  <c r="C119" i="282" s="1"/>
  <c r="B119" i="282" a="1"/>
  <c r="B118" i="282" a="1"/>
  <c r="B118" i="282" s="1"/>
  <c r="C118" i="282" s="1"/>
  <c r="B117" i="282"/>
  <c r="C117" i="282" s="1"/>
  <c r="B117" i="282" a="1"/>
  <c r="B116" i="282" a="1"/>
  <c r="B116" i="282" s="1"/>
  <c r="C116" i="282" s="1"/>
  <c r="B115" i="282" a="1"/>
  <c r="B115" i="282" s="1"/>
  <c r="C115" i="282" s="1"/>
  <c r="B114" i="282" a="1"/>
  <c r="B114" i="282" s="1"/>
  <c r="C114" i="282" s="1"/>
  <c r="B113" i="282" a="1"/>
  <c r="B113" i="282" s="1"/>
  <c r="C113" i="282" s="1"/>
  <c r="B112" i="282" a="1"/>
  <c r="B112" i="282" s="1"/>
  <c r="C112" i="282" s="1"/>
  <c r="B111" i="282"/>
  <c r="C111" i="282" s="1"/>
  <c r="B111" i="282" a="1"/>
  <c r="B110" i="282" a="1"/>
  <c r="B110" i="282" s="1"/>
  <c r="C110" i="282" s="1"/>
  <c r="B109" i="282"/>
  <c r="C109" i="282" s="1"/>
  <c r="B109" i="282" a="1"/>
  <c r="B108" i="282" a="1"/>
  <c r="B108" i="282" s="1"/>
  <c r="C108" i="282" s="1"/>
  <c r="B107" i="282"/>
  <c r="C107" i="282" s="1"/>
  <c r="B107" i="282" a="1"/>
  <c r="B106" i="282" a="1"/>
  <c r="B106" i="282" s="1"/>
  <c r="C106" i="282" s="1"/>
  <c r="B105" i="282"/>
  <c r="C105" i="282" s="1"/>
  <c r="B105" i="282" a="1"/>
  <c r="B104" i="282" a="1"/>
  <c r="B104" i="282" s="1"/>
  <c r="C104" i="282" s="1"/>
  <c r="B103" i="282"/>
  <c r="C103" i="282" s="1"/>
  <c r="B103" i="282" a="1"/>
  <c r="B102" i="282" a="1"/>
  <c r="B102" i="282" s="1"/>
  <c r="C102" i="282" s="1"/>
  <c r="B101" i="282" a="1"/>
  <c r="B101" i="282" s="1"/>
  <c r="C101" i="282" s="1"/>
  <c r="B100" i="282" a="1"/>
  <c r="B100" i="282" s="1"/>
  <c r="C100" i="282" s="1"/>
  <c r="C99" i="282"/>
  <c r="B99" i="282" a="1"/>
  <c r="B99" i="282" s="1"/>
  <c r="B98" i="282" a="1"/>
  <c r="B98" i="282" s="1"/>
  <c r="C98" i="282" s="1"/>
  <c r="B97" i="282" a="1"/>
  <c r="B97" i="282" s="1"/>
  <c r="C97" i="282" s="1"/>
  <c r="B96" i="282"/>
  <c r="C96" i="282" s="1"/>
  <c r="B96" i="282" a="1"/>
  <c r="B95" i="282" a="1"/>
  <c r="B95" i="282" s="1"/>
  <c r="C95" i="282" s="1"/>
  <c r="B94" i="282"/>
  <c r="C94" i="282" s="1"/>
  <c r="B94" i="282" a="1"/>
  <c r="B93" i="282" a="1"/>
  <c r="B93" i="282" s="1"/>
  <c r="C93" i="282" s="1"/>
  <c r="B92" i="282"/>
  <c r="C92" i="282" s="1"/>
  <c r="B92" i="282" a="1"/>
  <c r="B91" i="282" a="1"/>
  <c r="B91" i="282" s="1"/>
  <c r="C91" i="282" s="1"/>
  <c r="B90" i="282"/>
  <c r="C90" i="282" s="1"/>
  <c r="B90" i="282" a="1"/>
  <c r="B89" i="282" a="1"/>
  <c r="B89" i="282" s="1"/>
  <c r="C89" i="282" s="1"/>
  <c r="B88" i="282"/>
  <c r="C88" i="282" s="1"/>
  <c r="B88" i="282" a="1"/>
  <c r="B87" i="282" a="1"/>
  <c r="B87" i="282" s="1"/>
  <c r="C87" i="282" s="1"/>
  <c r="B86" i="282"/>
  <c r="C86" i="282" s="1"/>
  <c r="B86" i="282" a="1"/>
  <c r="B85" i="282" a="1"/>
  <c r="B85" i="282" s="1"/>
  <c r="C85" i="282" s="1"/>
  <c r="B84" i="282"/>
  <c r="C84" i="282" s="1"/>
  <c r="B84" i="282" a="1"/>
  <c r="B83" i="282" a="1"/>
  <c r="B83" i="282" s="1"/>
  <c r="C83" i="282" s="1"/>
  <c r="B82" i="282" a="1"/>
  <c r="B82" i="282" s="1"/>
  <c r="C82" i="282" s="1"/>
  <c r="B81" i="282"/>
  <c r="C81" i="282" s="1"/>
  <c r="B81" i="282" a="1"/>
  <c r="B80" i="282"/>
  <c r="C80" i="282" s="1"/>
  <c r="B80" i="282" a="1"/>
  <c r="B79" i="282" a="1"/>
  <c r="B79" i="282" s="1"/>
  <c r="C79" i="282" s="1"/>
  <c r="B78" i="282" a="1"/>
  <c r="B78" i="282" s="1"/>
  <c r="C78" i="282" s="1"/>
  <c r="B77" i="282"/>
  <c r="C77" i="282" s="1"/>
  <c r="B77" i="282" a="1"/>
  <c r="B76" i="282" a="1"/>
  <c r="B76" i="282" s="1"/>
  <c r="C76" i="282" s="1"/>
  <c r="B75" i="282"/>
  <c r="C75" i="282" s="1"/>
  <c r="B75" i="282" a="1"/>
  <c r="B74" i="282" a="1"/>
  <c r="B74" i="282" s="1"/>
  <c r="C74" i="282" s="1"/>
  <c r="B73" i="282" a="1"/>
  <c r="B73" i="282" s="1"/>
  <c r="C73" i="282" s="1"/>
  <c r="B72" i="282" a="1"/>
  <c r="B72" i="282" s="1"/>
  <c r="C72" i="282" s="1"/>
  <c r="B71" i="282" a="1"/>
  <c r="B71" i="282" s="1"/>
  <c r="C71" i="282" s="1"/>
  <c r="B70" i="282" a="1"/>
  <c r="B70" i="282" s="1"/>
  <c r="C70" i="282" s="1"/>
  <c r="B69" i="282"/>
  <c r="C69" i="282" s="1"/>
  <c r="B69" i="282" a="1"/>
  <c r="B68" i="282" a="1"/>
  <c r="B68" i="282" s="1"/>
  <c r="C68" i="282" s="1"/>
  <c r="B67" i="282"/>
  <c r="C67" i="282" s="1"/>
  <c r="B67" i="282" a="1"/>
  <c r="B66" i="282" a="1"/>
  <c r="B66" i="282" s="1"/>
  <c r="C66" i="282" s="1"/>
  <c r="B65" i="282" a="1"/>
  <c r="B65" i="282" s="1"/>
  <c r="C65" i="282" s="1"/>
  <c r="B64" i="282" a="1"/>
  <c r="B64" i="282" s="1"/>
  <c r="C64" i="282" s="1"/>
  <c r="B63" i="282" a="1"/>
  <c r="B63" i="282" s="1"/>
  <c r="C63" i="282" s="1"/>
  <c r="B62" i="282" a="1"/>
  <c r="B62" i="282" s="1"/>
  <c r="C62" i="282" s="1"/>
  <c r="B61" i="282"/>
  <c r="C61" i="282" s="1"/>
  <c r="B61" i="282" a="1"/>
  <c r="B60" i="282" a="1"/>
  <c r="B60" i="282" s="1"/>
  <c r="C60" i="282" s="1"/>
  <c r="B59" i="282"/>
  <c r="C59" i="282" s="1"/>
  <c r="B59" i="282" a="1"/>
  <c r="B58" i="282" a="1"/>
  <c r="B58" i="282" s="1"/>
  <c r="C58" i="282" s="1"/>
  <c r="B57" i="282" a="1"/>
  <c r="B57" i="282" s="1"/>
  <c r="C57" i="282" s="1"/>
  <c r="B56" i="282" a="1"/>
  <c r="B56" i="282" s="1"/>
  <c r="C56" i="282" s="1"/>
  <c r="B55" i="282" a="1"/>
  <c r="B55" i="282" s="1"/>
  <c r="C55" i="282" s="1"/>
  <c r="B54" i="282" a="1"/>
  <c r="B54" i="282" s="1"/>
  <c r="C54" i="282" s="1"/>
  <c r="B53" i="282"/>
  <c r="C53" i="282" s="1"/>
  <c r="B53" i="282" a="1"/>
  <c r="B52" i="282" a="1"/>
  <c r="B52" i="282" s="1"/>
  <c r="C52" i="282" s="1"/>
  <c r="B51" i="282"/>
  <c r="C51" i="282" s="1"/>
  <c r="B51" i="282" a="1"/>
  <c r="B50" i="282" a="1"/>
  <c r="B50" i="282" s="1"/>
  <c r="C50" i="282" s="1"/>
  <c r="B49" i="282" a="1"/>
  <c r="B49" i="282" s="1"/>
  <c r="C49" i="282" s="1"/>
  <c r="B48" i="282" a="1"/>
  <c r="B48" i="282" s="1"/>
  <c r="C48" i="282" s="1"/>
  <c r="B47" i="282" a="1"/>
  <c r="B47" i="282" s="1"/>
  <c r="C47" i="282" s="1"/>
  <c r="B46" i="282"/>
  <c r="C46" i="282" s="1"/>
  <c r="B46" i="282" a="1"/>
  <c r="B45" i="282" a="1"/>
  <c r="B45" i="282" s="1"/>
  <c r="C45" i="282" s="1"/>
  <c r="B44" i="282" a="1"/>
  <c r="B44" i="282" s="1"/>
  <c r="C44" i="282" s="1"/>
  <c r="B43" i="282" a="1"/>
  <c r="B43" i="282" s="1"/>
  <c r="C43" i="282" s="1"/>
  <c r="B42" i="282"/>
  <c r="C42" i="282" s="1"/>
  <c r="B42" i="282" a="1"/>
  <c r="B41" i="282" a="1"/>
  <c r="B41" i="282" s="1"/>
  <c r="C41" i="282" s="1"/>
  <c r="B40" i="282" a="1"/>
  <c r="B40" i="282" s="1"/>
  <c r="C40" i="282" s="1"/>
  <c r="B39" i="282" a="1"/>
  <c r="B39" i="282" s="1"/>
  <c r="C39" i="282" s="1"/>
  <c r="B38" i="282" a="1"/>
  <c r="B38" i="282" s="1"/>
  <c r="C38" i="282" s="1"/>
  <c r="B37" i="282"/>
  <c r="C37" i="282" s="1"/>
  <c r="B37" i="282" a="1"/>
  <c r="B36" i="282"/>
  <c r="C36" i="282" s="1"/>
  <c r="B36" i="282" a="1"/>
  <c r="B35" i="282" a="1"/>
  <c r="B35" i="282" s="1"/>
  <c r="C35" i="282" s="1"/>
  <c r="B34" i="282" a="1"/>
  <c r="B34" i="282" s="1"/>
  <c r="C34" i="282" s="1"/>
  <c r="B33" i="282"/>
  <c r="C33" i="282" s="1"/>
  <c r="B33" i="282" a="1"/>
  <c r="B32" i="282" a="1"/>
  <c r="B32" i="282" s="1"/>
  <c r="C32" i="282" s="1"/>
  <c r="B31" i="282" a="1"/>
  <c r="B31" i="282" s="1"/>
  <c r="C31" i="282" s="1"/>
  <c r="B30" i="282" a="1"/>
  <c r="B30" i="282" s="1"/>
  <c r="C30" i="282" s="1"/>
  <c r="B29" i="282" a="1"/>
  <c r="B29" i="282" s="1"/>
  <c r="C29" i="282" s="1"/>
  <c r="B28" i="282" a="1"/>
  <c r="B28" i="282" s="1"/>
  <c r="C28" i="282" s="1"/>
  <c r="B27" i="282" a="1"/>
  <c r="B27" i="282" s="1"/>
  <c r="C27" i="282" s="1"/>
  <c r="B26" i="282" a="1"/>
  <c r="B26" i="282" s="1"/>
  <c r="C26" i="282" s="1"/>
  <c r="B25" i="282" a="1"/>
  <c r="B25" i="282" s="1"/>
  <c r="C25" i="282" s="1"/>
  <c r="C24" i="282"/>
  <c r="B24" i="282"/>
  <c r="B24" i="282" a="1"/>
  <c r="B23" i="282" a="1"/>
  <c r="B23" i="282" s="1"/>
  <c r="C23" i="282" s="1"/>
  <c r="B22" i="282" a="1"/>
  <c r="B22" i="282" s="1"/>
  <c r="C22" i="282" s="1"/>
  <c r="B21" i="282"/>
  <c r="C21" i="282" s="1"/>
  <c r="B21" i="282" a="1"/>
  <c r="B20" i="282"/>
  <c r="C20" i="282" s="1"/>
  <c r="B20" i="282" a="1"/>
  <c r="B19" i="282" a="1"/>
  <c r="B19" i="282" s="1"/>
  <c r="C19" i="282" s="1"/>
  <c r="B18" i="282" a="1"/>
  <c r="B18" i="282" s="1"/>
  <c r="C18" i="282" s="1"/>
  <c r="B17" i="282"/>
  <c r="C17" i="282" s="1"/>
  <c r="B17" i="282" a="1"/>
  <c r="B16" i="282" a="1"/>
  <c r="B16" i="282" s="1"/>
  <c r="C16" i="282" s="1"/>
  <c r="B15" i="282" a="1"/>
  <c r="B15" i="282" s="1"/>
  <c r="C15" i="282" s="1"/>
  <c r="B14" i="282" a="1"/>
  <c r="B14" i="282" s="1"/>
  <c r="C14" i="282" s="1"/>
  <c r="B13" i="282" a="1"/>
  <c r="B13" i="282" s="1"/>
  <c r="C13" i="282" s="1"/>
  <c r="B12" i="282" a="1"/>
  <c r="B12" i="282" s="1"/>
  <c r="C12" i="282" s="1"/>
  <c r="B11" i="282" a="1"/>
  <c r="B11" i="282" s="1"/>
  <c r="C11" i="282" s="1"/>
  <c r="B10" i="282" a="1"/>
  <c r="B10" i="282" s="1"/>
  <c r="C10" i="282" s="1"/>
  <c r="B9" i="282" a="1"/>
  <c r="B9" i="282" s="1"/>
  <c r="C9" i="282" s="1"/>
  <c r="C8" i="282"/>
  <c r="B8" i="282"/>
  <c r="B8" i="282" a="1"/>
  <c r="B7" i="282" a="1"/>
  <c r="B7" i="282" s="1"/>
  <c r="C7" i="282" s="1"/>
  <c r="B400" i="281" a="1"/>
  <c r="B400" i="281" s="1"/>
  <c r="C400" i="281" s="1" a="1"/>
  <c r="C400" i="281" s="1"/>
  <c r="B399" i="281" a="1"/>
  <c r="B399" i="281" s="1"/>
  <c r="C399" i="281" s="1" a="1"/>
  <c r="C399" i="281" s="1"/>
  <c r="B398" i="281" a="1"/>
  <c r="B398" i="281" s="1"/>
  <c r="C398" i="281" s="1" a="1"/>
  <c r="C398" i="281" s="1"/>
  <c r="B397" i="281" a="1"/>
  <c r="B397" i="281" s="1"/>
  <c r="C397" i="281" s="1" a="1"/>
  <c r="C397" i="281" s="1"/>
  <c r="B396" i="281" a="1"/>
  <c r="B396" i="281" s="1"/>
  <c r="C396" i="281" s="1" a="1"/>
  <c r="C396" i="281" s="1"/>
  <c r="B395" i="281" a="1"/>
  <c r="B395" i="281" s="1"/>
  <c r="C395" i="281" s="1" a="1"/>
  <c r="C395" i="281" s="1"/>
  <c r="B394" i="281" a="1"/>
  <c r="B394" i="281" s="1"/>
  <c r="C394" i="281" s="1" a="1"/>
  <c r="C394" i="281" s="1"/>
  <c r="B393" i="281" a="1"/>
  <c r="B393" i="281" s="1"/>
  <c r="C393" i="281" s="1" a="1"/>
  <c r="C393" i="281" s="1"/>
  <c r="B392" i="281" a="1"/>
  <c r="B392" i="281" s="1"/>
  <c r="C392" i="281" s="1" a="1"/>
  <c r="C392" i="281" s="1"/>
  <c r="B391" i="281" a="1"/>
  <c r="B391" i="281" s="1"/>
  <c r="C391" i="281" s="1" a="1"/>
  <c r="C391" i="281" s="1"/>
  <c r="B390" i="281" a="1"/>
  <c r="B390" i="281" s="1"/>
  <c r="C390" i="281" s="1" a="1"/>
  <c r="C390" i="281" s="1"/>
  <c r="B389" i="281" a="1"/>
  <c r="B389" i="281" s="1"/>
  <c r="C389" i="281" s="1" a="1"/>
  <c r="C389" i="281" s="1"/>
  <c r="B388" i="281" a="1"/>
  <c r="B388" i="281" s="1"/>
  <c r="C388" i="281" s="1" a="1"/>
  <c r="C388" i="281" s="1"/>
  <c r="B387" i="281" a="1"/>
  <c r="B387" i="281" s="1"/>
  <c r="C387" i="281" s="1" a="1"/>
  <c r="C387" i="281" s="1"/>
  <c r="B386" i="281" a="1"/>
  <c r="B386" i="281" s="1"/>
  <c r="C386" i="281" s="1" a="1"/>
  <c r="C386" i="281" s="1"/>
  <c r="B385" i="281" a="1"/>
  <c r="B385" i="281" s="1"/>
  <c r="C385" i="281" s="1" a="1"/>
  <c r="C385" i="281" s="1"/>
  <c r="B384" i="281" a="1"/>
  <c r="B384" i="281" s="1"/>
  <c r="C384" i="281" s="1" a="1"/>
  <c r="C384" i="281" s="1"/>
  <c r="B383" i="281" a="1"/>
  <c r="B383" i="281" s="1"/>
  <c r="C383" i="281" s="1" a="1"/>
  <c r="C383" i="281" s="1"/>
  <c r="B382" i="281" a="1"/>
  <c r="B382" i="281" s="1"/>
  <c r="C382" i="281" s="1" a="1"/>
  <c r="C382" i="281" s="1"/>
  <c r="B381" i="281" a="1"/>
  <c r="B381" i="281" s="1"/>
  <c r="C381" i="281" s="1" a="1"/>
  <c r="C381" i="281" s="1"/>
  <c r="B380" i="281" a="1"/>
  <c r="B380" i="281" s="1"/>
  <c r="C380" i="281" s="1" a="1"/>
  <c r="C380" i="281" s="1"/>
  <c r="B379" i="281" a="1"/>
  <c r="B379" i="281" s="1"/>
  <c r="C379" i="281" s="1" a="1"/>
  <c r="C379" i="281" s="1"/>
  <c r="B378" i="281" a="1"/>
  <c r="B378" i="281" s="1"/>
  <c r="C378" i="281" s="1" a="1"/>
  <c r="C378" i="281" s="1"/>
  <c r="C377" i="281" a="1"/>
  <c r="C377" i="281" s="1"/>
  <c r="B377" i="281" a="1"/>
  <c r="B377" i="281" s="1"/>
  <c r="C376" i="281" a="1"/>
  <c r="C376" i="281" s="1"/>
  <c r="B376" i="281" a="1"/>
  <c r="B376" i="281" s="1"/>
  <c r="B375" i="281" a="1"/>
  <c r="B375" i="281" s="1"/>
  <c r="C375" i="281" s="1" a="1"/>
  <c r="C375" i="281" s="1"/>
  <c r="B374" i="281" a="1"/>
  <c r="B374" i="281" s="1"/>
  <c r="C374" i="281" s="1" a="1"/>
  <c r="C374" i="281" s="1"/>
  <c r="B373" i="281" a="1"/>
  <c r="B373" i="281" s="1"/>
  <c r="C373" i="281" s="1" a="1"/>
  <c r="C373" i="281" s="1"/>
  <c r="C372" i="281" a="1"/>
  <c r="C372" i="281" s="1"/>
  <c r="B372" i="281" a="1"/>
  <c r="B372" i="281" s="1"/>
  <c r="B371" i="281" a="1"/>
  <c r="B371" i="281" s="1"/>
  <c r="C371" i="281" s="1" a="1"/>
  <c r="C371" i="281" s="1"/>
  <c r="B370" i="281" a="1"/>
  <c r="B370" i="281" s="1"/>
  <c r="C370" i="281" s="1" a="1"/>
  <c r="C370" i="281" s="1"/>
  <c r="B369" i="281" a="1"/>
  <c r="B369" i="281" s="1"/>
  <c r="C369" i="281" s="1" a="1"/>
  <c r="C369" i="281" s="1"/>
  <c r="B368" i="281" a="1"/>
  <c r="B368" i="281" s="1"/>
  <c r="C368" i="281" s="1" a="1"/>
  <c r="C368" i="281" s="1"/>
  <c r="B367" i="281" a="1"/>
  <c r="B367" i="281" s="1"/>
  <c r="C367" i="281" s="1" a="1"/>
  <c r="C367" i="281" s="1"/>
  <c r="B366" i="281" a="1"/>
  <c r="B366" i="281" s="1"/>
  <c r="C366" i="281" s="1" a="1"/>
  <c r="C366" i="281" s="1"/>
  <c r="B365" i="281" a="1"/>
  <c r="B365" i="281" s="1"/>
  <c r="C365" i="281" s="1" a="1"/>
  <c r="C365" i="281" s="1"/>
  <c r="B364" i="281" a="1"/>
  <c r="B364" i="281" s="1"/>
  <c r="C364" i="281" s="1" a="1"/>
  <c r="C364" i="281" s="1"/>
  <c r="B363" i="281" a="1"/>
  <c r="B363" i="281" s="1"/>
  <c r="C363" i="281" s="1" a="1"/>
  <c r="C363" i="281" s="1"/>
  <c r="B362" i="281" a="1"/>
  <c r="B362" i="281" s="1"/>
  <c r="C362" i="281" s="1" a="1"/>
  <c r="C362" i="281" s="1"/>
  <c r="B361" i="281" a="1"/>
  <c r="B361" i="281" s="1"/>
  <c r="C361" i="281" s="1" a="1"/>
  <c r="C361" i="281" s="1"/>
  <c r="B360" i="281" a="1"/>
  <c r="B360" i="281" s="1"/>
  <c r="C360" i="281" s="1" a="1"/>
  <c r="C360" i="281" s="1"/>
  <c r="B359" i="281" a="1"/>
  <c r="B359" i="281" s="1"/>
  <c r="C359" i="281" s="1" a="1"/>
  <c r="C359" i="281" s="1"/>
  <c r="B358" i="281" a="1"/>
  <c r="B358" i="281" s="1"/>
  <c r="C358" i="281" s="1" a="1"/>
  <c r="C358" i="281" s="1"/>
  <c r="B357" i="281" a="1"/>
  <c r="B357" i="281" s="1"/>
  <c r="C357" i="281" s="1" a="1"/>
  <c r="C357" i="281" s="1"/>
  <c r="B356" i="281" a="1"/>
  <c r="B356" i="281" s="1"/>
  <c r="C356" i="281" s="1" a="1"/>
  <c r="C356" i="281" s="1"/>
  <c r="B355" i="281" a="1"/>
  <c r="B355" i="281" s="1"/>
  <c r="C355" i="281" s="1" a="1"/>
  <c r="C355" i="281" s="1"/>
  <c r="B354" i="281" a="1"/>
  <c r="B354" i="281" s="1"/>
  <c r="C354" i="281" s="1" a="1"/>
  <c r="C354" i="281" s="1"/>
  <c r="B353" i="281" a="1"/>
  <c r="B353" i="281" s="1"/>
  <c r="C353" i="281" s="1" a="1"/>
  <c r="C353" i="281" s="1"/>
  <c r="B352" i="281" a="1"/>
  <c r="B352" i="281" s="1"/>
  <c r="C352" i="281" s="1" a="1"/>
  <c r="C352" i="281" s="1"/>
  <c r="B351" i="281" a="1"/>
  <c r="B351" i="281" s="1"/>
  <c r="C351" i="281" s="1" a="1"/>
  <c r="C351" i="281" s="1"/>
  <c r="B350" i="281" a="1"/>
  <c r="B350" i="281" s="1"/>
  <c r="C350" i="281" s="1" a="1"/>
  <c r="C350" i="281" s="1"/>
  <c r="B349" i="281" a="1"/>
  <c r="B349" i="281" s="1"/>
  <c r="C349" i="281" s="1" a="1"/>
  <c r="C349" i="281" s="1"/>
  <c r="B348" i="281" a="1"/>
  <c r="B348" i="281" s="1"/>
  <c r="C348" i="281" s="1" a="1"/>
  <c r="C348" i="281" s="1"/>
  <c r="B347" i="281" a="1"/>
  <c r="B347" i="281" s="1"/>
  <c r="C347" i="281" s="1" a="1"/>
  <c r="C347" i="281" s="1"/>
  <c r="B346" i="281" a="1"/>
  <c r="B346" i="281" s="1"/>
  <c r="C346" i="281" s="1" a="1"/>
  <c r="C346" i="281" s="1"/>
  <c r="B345" i="281" a="1"/>
  <c r="B345" i="281" s="1"/>
  <c r="C345" i="281" s="1" a="1"/>
  <c r="C345" i="281" s="1"/>
  <c r="B344" i="281" a="1"/>
  <c r="B344" i="281" s="1"/>
  <c r="C344" i="281" s="1" a="1"/>
  <c r="C344" i="281" s="1"/>
  <c r="B343" i="281" a="1"/>
  <c r="B343" i="281" s="1"/>
  <c r="C343" i="281" s="1" a="1"/>
  <c r="C343" i="281" s="1"/>
  <c r="B342" i="281" a="1"/>
  <c r="B342" i="281" s="1"/>
  <c r="C342" i="281" s="1" a="1"/>
  <c r="C342" i="281" s="1"/>
  <c r="B341" i="281" a="1"/>
  <c r="B341" i="281" s="1"/>
  <c r="C341" i="281" s="1" a="1"/>
  <c r="C341" i="281" s="1"/>
  <c r="B340" i="281" a="1"/>
  <c r="B340" i="281" s="1"/>
  <c r="C340" i="281" s="1" a="1"/>
  <c r="C340" i="281" s="1"/>
  <c r="B339" i="281" a="1"/>
  <c r="B339" i="281" s="1"/>
  <c r="C339" i="281" s="1" a="1"/>
  <c r="C339" i="281" s="1"/>
  <c r="B338" i="281" a="1"/>
  <c r="B338" i="281" s="1"/>
  <c r="C338" i="281" s="1" a="1"/>
  <c r="C338" i="281" s="1"/>
  <c r="B337" i="281" a="1"/>
  <c r="B337" i="281" s="1"/>
  <c r="C337" i="281" s="1" a="1"/>
  <c r="C337" i="281" s="1"/>
  <c r="B336" i="281" a="1"/>
  <c r="B336" i="281" s="1"/>
  <c r="C336" i="281" s="1" a="1"/>
  <c r="C336" i="281" s="1"/>
  <c r="B335" i="281" a="1"/>
  <c r="B335" i="281" s="1"/>
  <c r="C335" i="281" s="1" a="1"/>
  <c r="C335" i="281" s="1"/>
  <c r="B334" i="281" a="1"/>
  <c r="B334" i="281" s="1"/>
  <c r="C334" i="281" s="1" a="1"/>
  <c r="C334" i="281" s="1"/>
  <c r="B333" i="281" a="1"/>
  <c r="B333" i="281" s="1"/>
  <c r="C333" i="281" s="1" a="1"/>
  <c r="C333" i="281" s="1"/>
  <c r="B332" i="281" a="1"/>
  <c r="B332" i="281" s="1"/>
  <c r="C332" i="281" s="1" a="1"/>
  <c r="C332" i="281" s="1"/>
  <c r="B331" i="281" a="1"/>
  <c r="B331" i="281" s="1"/>
  <c r="C331" i="281" s="1" a="1"/>
  <c r="C331" i="281" s="1"/>
  <c r="B330" i="281" a="1"/>
  <c r="B330" i="281" s="1"/>
  <c r="C330" i="281" s="1" a="1"/>
  <c r="C330" i="281" s="1"/>
  <c r="B329" i="281" a="1"/>
  <c r="B329" i="281" s="1"/>
  <c r="C329" i="281" s="1" a="1"/>
  <c r="C329" i="281" s="1"/>
  <c r="B328" i="281" a="1"/>
  <c r="B328" i="281" s="1"/>
  <c r="C328" i="281" s="1" a="1"/>
  <c r="C328" i="281" s="1"/>
  <c r="B327" i="281" a="1"/>
  <c r="B327" i="281" s="1"/>
  <c r="C327" i="281" s="1"/>
  <c r="B326" i="281" a="1"/>
  <c r="B326" i="281" s="1"/>
  <c r="C326" i="281" s="1"/>
  <c r="B325" i="281" a="1"/>
  <c r="B325" i="281" s="1"/>
  <c r="C325" i="281" s="1"/>
  <c r="B324" i="281" a="1"/>
  <c r="B324" i="281" s="1"/>
  <c r="C324" i="281" s="1"/>
  <c r="B323" i="281" a="1"/>
  <c r="B323" i="281" s="1"/>
  <c r="C323" i="281" s="1"/>
  <c r="B322" i="281" a="1"/>
  <c r="B322" i="281" s="1"/>
  <c r="C322" i="281" s="1"/>
  <c r="B321" i="281" a="1"/>
  <c r="B321" i="281" s="1"/>
  <c r="C321" i="281" s="1"/>
  <c r="B320" i="281" a="1"/>
  <c r="B320" i="281" s="1"/>
  <c r="C320" i="281" s="1"/>
  <c r="B319" i="281" a="1"/>
  <c r="B319" i="281" s="1"/>
  <c r="C319" i="281" s="1"/>
  <c r="B318" i="281" a="1"/>
  <c r="B318" i="281" s="1"/>
  <c r="C318" i="281" s="1"/>
  <c r="B317" i="281" a="1"/>
  <c r="B317" i="281" s="1"/>
  <c r="C317" i="281" s="1"/>
  <c r="B316" i="281"/>
  <c r="C316" i="281" s="1"/>
  <c r="B316" i="281" a="1"/>
  <c r="B315" i="281" a="1"/>
  <c r="B315" i="281" s="1"/>
  <c r="C315" i="281" s="1"/>
  <c r="B314" i="281" a="1"/>
  <c r="B314" i="281" s="1"/>
  <c r="C314" i="281" s="1"/>
  <c r="B313" i="281" a="1"/>
  <c r="B313" i="281" s="1"/>
  <c r="C313" i="281" s="1"/>
  <c r="B312" i="281" a="1"/>
  <c r="B312" i="281" s="1"/>
  <c r="C312" i="281" s="1"/>
  <c r="B311" i="281" a="1"/>
  <c r="B311" i="281" s="1"/>
  <c r="C311" i="281" s="1"/>
  <c r="B310" i="281" a="1"/>
  <c r="B310" i="281" s="1"/>
  <c r="C310" i="281" s="1"/>
  <c r="B309" i="281" a="1"/>
  <c r="B309" i="281" s="1"/>
  <c r="C309" i="281" s="1"/>
  <c r="B308" i="281"/>
  <c r="C308" i="281" s="1"/>
  <c r="B308" i="281" a="1"/>
  <c r="B307" i="281" a="1"/>
  <c r="B307" i="281" s="1"/>
  <c r="C307" i="281" s="1"/>
  <c r="B306" i="281" a="1"/>
  <c r="B306" i="281" s="1"/>
  <c r="C306" i="281" s="1"/>
  <c r="B305" i="281" a="1"/>
  <c r="B305" i="281" s="1"/>
  <c r="C305" i="281" s="1"/>
  <c r="B304" i="281"/>
  <c r="C304" i="281" s="1"/>
  <c r="B304" i="281" a="1"/>
  <c r="B303" i="281" a="1"/>
  <c r="B303" i="281" s="1"/>
  <c r="C303" i="281" s="1"/>
  <c r="B302" i="281" a="1"/>
  <c r="B302" i="281" s="1"/>
  <c r="C302" i="281" s="1"/>
  <c r="B301" i="281"/>
  <c r="C301" i="281" s="1"/>
  <c r="B301" i="281" a="1"/>
  <c r="B300" i="281"/>
  <c r="C300" i="281" s="1"/>
  <c r="B300" i="281" a="1"/>
  <c r="B299" i="281" a="1"/>
  <c r="B299" i="281" s="1"/>
  <c r="C299" i="281" s="1"/>
  <c r="B298" i="281" a="1"/>
  <c r="B298" i="281" s="1"/>
  <c r="C298" i="281" s="1"/>
  <c r="B297" i="281" a="1"/>
  <c r="B297" i="281" s="1"/>
  <c r="C297" i="281" s="1"/>
  <c r="B296" i="281"/>
  <c r="C296" i="281" s="1"/>
  <c r="B296" i="281" a="1"/>
  <c r="B295" i="281" a="1"/>
  <c r="B295" i="281" s="1"/>
  <c r="C295" i="281" s="1"/>
  <c r="B294" i="281"/>
  <c r="C294" i="281" s="1"/>
  <c r="B294" i="281" a="1"/>
  <c r="B293" i="281" a="1"/>
  <c r="B293" i="281" s="1"/>
  <c r="C293" i="281" s="1"/>
  <c r="B292" i="281" a="1"/>
  <c r="B292" i="281" s="1"/>
  <c r="C292" i="281" s="1"/>
  <c r="B291" i="281" a="1"/>
  <c r="B291" i="281" s="1"/>
  <c r="C291" i="281" s="1"/>
  <c r="B290" i="281"/>
  <c r="C290" i="281" s="1"/>
  <c r="B290" i="281" a="1"/>
  <c r="B289" i="281" a="1"/>
  <c r="B289" i="281" s="1"/>
  <c r="C289" i="281" s="1"/>
  <c r="B288" i="281"/>
  <c r="C288" i="281" s="1"/>
  <c r="B288" i="281" a="1"/>
  <c r="B287" i="281" a="1"/>
  <c r="B287" i="281" s="1"/>
  <c r="C287" i="281" s="1"/>
  <c r="B286" i="281"/>
  <c r="C286" i="281" s="1"/>
  <c r="B286" i="281" a="1"/>
  <c r="B285" i="281" a="1"/>
  <c r="B285" i="281" s="1"/>
  <c r="C285" i="281" s="1"/>
  <c r="B284" i="281" a="1"/>
  <c r="B284" i="281" s="1"/>
  <c r="C284" i="281" s="1"/>
  <c r="B283" i="281" a="1"/>
  <c r="B283" i="281" s="1"/>
  <c r="C283" i="281" s="1"/>
  <c r="B282" i="281"/>
  <c r="C282" i="281" s="1"/>
  <c r="B282" i="281" a="1"/>
  <c r="B281" i="281" a="1"/>
  <c r="B281" i="281" s="1"/>
  <c r="C281" i="281" s="1"/>
  <c r="B280" i="281"/>
  <c r="C280" i="281" s="1"/>
  <c r="B280" i="281" a="1"/>
  <c r="B279" i="281" a="1"/>
  <c r="B279" i="281" s="1"/>
  <c r="C279" i="281" s="1"/>
  <c r="B278" i="281"/>
  <c r="C278" i="281" s="1"/>
  <c r="B278" i="281" a="1"/>
  <c r="B277" i="281" a="1"/>
  <c r="B277" i="281" s="1"/>
  <c r="C277" i="281" s="1"/>
  <c r="B276" i="281" a="1"/>
  <c r="B276" i="281" s="1"/>
  <c r="C276" i="281" s="1"/>
  <c r="B275" i="281" a="1"/>
  <c r="B275" i="281" s="1"/>
  <c r="C275" i="281" s="1"/>
  <c r="B274" i="281"/>
  <c r="C274" i="281" s="1"/>
  <c r="B274" i="281" a="1"/>
  <c r="B273" i="281" a="1"/>
  <c r="B273" i="281" s="1"/>
  <c r="C273" i="281" s="1"/>
  <c r="B272" i="281"/>
  <c r="C272" i="281" s="1"/>
  <c r="B272" i="281" a="1"/>
  <c r="B271" i="281" a="1"/>
  <c r="B271" i="281" s="1"/>
  <c r="C271" i="281" s="1"/>
  <c r="B270" i="281"/>
  <c r="C270" i="281" s="1"/>
  <c r="B270" i="281" a="1"/>
  <c r="B269" i="281" a="1"/>
  <c r="B269" i="281" s="1"/>
  <c r="C269" i="281" s="1"/>
  <c r="B268" i="281" a="1"/>
  <c r="B268" i="281" s="1"/>
  <c r="C268" i="281" s="1"/>
  <c r="B267" i="281" a="1"/>
  <c r="B267" i="281" s="1"/>
  <c r="C267" i="281" s="1"/>
  <c r="B266" i="281"/>
  <c r="C266" i="281" s="1"/>
  <c r="B266" i="281" a="1"/>
  <c r="B265" i="281" a="1"/>
  <c r="B265" i="281" s="1"/>
  <c r="C265" i="281" s="1"/>
  <c r="B264" i="281" a="1"/>
  <c r="B264" i="281" s="1"/>
  <c r="C264" i="281" s="1"/>
  <c r="B263" i="281"/>
  <c r="C263" i="281" s="1"/>
  <c r="B263" i="281" a="1"/>
  <c r="C262" i="281"/>
  <c r="B262" i="281"/>
  <c r="B262" i="281" a="1"/>
  <c r="B261" i="281" a="1"/>
  <c r="B261" i="281" s="1"/>
  <c r="C261" i="281" s="1"/>
  <c r="B260" i="281" a="1"/>
  <c r="B260" i="281" s="1"/>
  <c r="C260" i="281" s="1"/>
  <c r="B259" i="281"/>
  <c r="C259" i="281" s="1"/>
  <c r="B259" i="281" a="1"/>
  <c r="B258" i="281"/>
  <c r="C258" i="281" s="1"/>
  <c r="B258" i="281" a="1"/>
  <c r="B257" i="281" a="1"/>
  <c r="B257" i="281" s="1"/>
  <c r="C257" i="281" s="1"/>
  <c r="B256" i="281" a="1"/>
  <c r="B256" i="281" s="1"/>
  <c r="C256" i="281" s="1"/>
  <c r="B255" i="281"/>
  <c r="C255" i="281" s="1"/>
  <c r="B255" i="281" a="1"/>
  <c r="B254" i="281" a="1"/>
  <c r="B254" i="281" s="1"/>
  <c r="C254" i="281" s="1"/>
  <c r="B253" i="281" a="1"/>
  <c r="B253" i="281" s="1"/>
  <c r="C253" i="281" s="1"/>
  <c r="B252" i="281" a="1"/>
  <c r="B252" i="281" s="1"/>
  <c r="C252" i="281" s="1"/>
  <c r="B251" i="281" a="1"/>
  <c r="B251" i="281" s="1"/>
  <c r="C251" i="281" s="1"/>
  <c r="C250" i="281"/>
  <c r="B250" i="281"/>
  <c r="B250" i="281" a="1"/>
  <c r="B249" i="281" a="1"/>
  <c r="B249" i="281" s="1"/>
  <c r="C249" i="281" s="1"/>
  <c r="B248" i="281" a="1"/>
  <c r="B248" i="281" s="1"/>
  <c r="C248" i="281" s="1"/>
  <c r="B247" i="281"/>
  <c r="C247" i="281" s="1"/>
  <c r="B247" i="281" a="1"/>
  <c r="C246" i="281"/>
  <c r="B246" i="281"/>
  <c r="B246" i="281" a="1"/>
  <c r="B245" i="281" a="1"/>
  <c r="B245" i="281" s="1"/>
  <c r="C245" i="281" s="1"/>
  <c r="B244" i="281" a="1"/>
  <c r="B244" i="281" s="1"/>
  <c r="C244" i="281" s="1"/>
  <c r="B243" i="281"/>
  <c r="C243" i="281" s="1"/>
  <c r="B243" i="281" a="1"/>
  <c r="B242" i="281"/>
  <c r="C242" i="281" s="1"/>
  <c r="B242" i="281" a="1"/>
  <c r="B241" i="281" a="1"/>
  <c r="B241" i="281" s="1"/>
  <c r="C241" i="281" s="1"/>
  <c r="B240" i="281" a="1"/>
  <c r="B240" i="281" s="1"/>
  <c r="C240" i="281" s="1"/>
  <c r="B239" i="281"/>
  <c r="C239" i="281" s="1"/>
  <c r="B239" i="281" a="1"/>
  <c r="B238" i="281" a="1"/>
  <c r="B238" i="281" s="1"/>
  <c r="C238" i="281" s="1"/>
  <c r="B237" i="281" a="1"/>
  <c r="B237" i="281" s="1"/>
  <c r="C237" i="281" s="1"/>
  <c r="B236" i="281" a="1"/>
  <c r="B236" i="281" s="1"/>
  <c r="C236" i="281" s="1"/>
  <c r="B235" i="281" a="1"/>
  <c r="B235" i="281" s="1"/>
  <c r="C235" i="281" s="1"/>
  <c r="C234" i="281"/>
  <c r="B234" i="281"/>
  <c r="B234" i="281" a="1"/>
  <c r="B233" i="281" a="1"/>
  <c r="B233" i="281" s="1"/>
  <c r="C233" i="281" s="1"/>
  <c r="B232" i="281" a="1"/>
  <c r="B232" i="281" s="1"/>
  <c r="C232" i="281" s="1"/>
  <c r="B231" i="281"/>
  <c r="C231" i="281" s="1"/>
  <c r="B231" i="281" a="1"/>
  <c r="C230" i="281"/>
  <c r="B230" i="281"/>
  <c r="B230" i="281" a="1"/>
  <c r="B229" i="281" a="1"/>
  <c r="B229" i="281" s="1"/>
  <c r="C229" i="281" s="1"/>
  <c r="B228" i="281" a="1"/>
  <c r="B228" i="281" s="1"/>
  <c r="C228" i="281" s="1"/>
  <c r="B227" i="281"/>
  <c r="C227" i="281" s="1"/>
  <c r="B227" i="281" a="1"/>
  <c r="B226" i="281"/>
  <c r="C226" i="281" s="1"/>
  <c r="B226" i="281" a="1"/>
  <c r="B225" i="281" a="1"/>
  <c r="B225" i="281" s="1"/>
  <c r="C225" i="281" s="1"/>
  <c r="B224" i="281" a="1"/>
  <c r="B224" i="281" s="1"/>
  <c r="C224" i="281" s="1"/>
  <c r="B223" i="281"/>
  <c r="C223" i="281" s="1"/>
  <c r="B223" i="281" a="1"/>
  <c r="B222" i="281" a="1"/>
  <c r="B222" i="281" s="1"/>
  <c r="C222" i="281" s="1"/>
  <c r="B221" i="281" a="1"/>
  <c r="B221" i="281" s="1"/>
  <c r="C221" i="281" s="1"/>
  <c r="B220" i="281" a="1"/>
  <c r="B220" i="281" s="1"/>
  <c r="C220" i="281" s="1"/>
  <c r="B219" i="281" a="1"/>
  <c r="B219" i="281" s="1"/>
  <c r="C219" i="281" s="1"/>
  <c r="C218" i="281"/>
  <c r="B218" i="281"/>
  <c r="B218" i="281" a="1"/>
  <c r="B217" i="281" a="1"/>
  <c r="B217" i="281" s="1"/>
  <c r="C217" i="281" s="1"/>
  <c r="B216" i="281" a="1"/>
  <c r="B216" i="281" s="1"/>
  <c r="C216" i="281" s="1"/>
  <c r="B215" i="281"/>
  <c r="C215" i="281" s="1"/>
  <c r="B215" i="281" a="1"/>
  <c r="B214" i="281" a="1"/>
  <c r="B214" i="281" s="1"/>
  <c r="C214" i="281" s="1"/>
  <c r="B213" i="281" a="1"/>
  <c r="B213" i="281" s="1"/>
  <c r="C213" i="281" s="1"/>
  <c r="B212" i="281" a="1"/>
  <c r="B212" i="281" s="1"/>
  <c r="C212" i="281" s="1"/>
  <c r="C211" i="281"/>
  <c r="B211" i="281"/>
  <c r="B211" i="281" a="1"/>
  <c r="B210" i="281" a="1"/>
  <c r="B210" i="281" s="1"/>
  <c r="C210" i="281" s="1"/>
  <c r="B209" i="281" a="1"/>
  <c r="B209" i="281" s="1"/>
  <c r="C209" i="281" s="1"/>
  <c r="B208" i="281"/>
  <c r="C208" i="281" s="1"/>
  <c r="B208" i="281" a="1"/>
  <c r="B207" i="281"/>
  <c r="C207" i="281" s="1"/>
  <c r="B207" i="281" a="1"/>
  <c r="B206" i="281" a="1"/>
  <c r="B206" i="281" s="1"/>
  <c r="C206" i="281" s="1"/>
  <c r="B205" i="281" a="1"/>
  <c r="B205" i="281" s="1"/>
  <c r="C205" i="281" s="1"/>
  <c r="B204" i="281"/>
  <c r="C204" i="281" s="1"/>
  <c r="B204" i="281" a="1"/>
  <c r="B203" i="281" a="1"/>
  <c r="B203" i="281" s="1"/>
  <c r="C203" i="281" s="1"/>
  <c r="B202" i="281" a="1"/>
  <c r="B202" i="281" s="1"/>
  <c r="C202" i="281" s="1"/>
  <c r="B201" i="281" a="1"/>
  <c r="B201" i="281" s="1"/>
  <c r="C201" i="281" s="1"/>
  <c r="B200" i="281"/>
  <c r="C200" i="281" s="1"/>
  <c r="B200" i="281" a="1"/>
  <c r="B199" i="281" a="1"/>
  <c r="B199" i="281" s="1"/>
  <c r="C199" i="281" s="1"/>
  <c r="B198" i="281" a="1"/>
  <c r="B198" i="281" s="1"/>
  <c r="C198" i="281" s="1"/>
  <c r="B197" i="281" a="1"/>
  <c r="B197" i="281" s="1"/>
  <c r="C197" i="281" s="1"/>
  <c r="B196" i="281"/>
  <c r="C196" i="281" s="1"/>
  <c r="B196" i="281" a="1"/>
  <c r="B195" i="281" a="1"/>
  <c r="B195" i="281" s="1"/>
  <c r="C195" i="281" s="1"/>
  <c r="B194" i="281" a="1"/>
  <c r="B194" i="281" s="1"/>
  <c r="C194" i="281" s="1"/>
  <c r="B193" i="281" a="1"/>
  <c r="B193" i="281" s="1"/>
  <c r="C193" i="281" s="1"/>
  <c r="B192" i="281" a="1"/>
  <c r="B192" i="281" s="1"/>
  <c r="C192" i="281" s="1"/>
  <c r="B191" i="281" a="1"/>
  <c r="B191" i="281" s="1"/>
  <c r="C191" i="281" s="1"/>
  <c r="B190" i="281" a="1"/>
  <c r="B190" i="281" s="1"/>
  <c r="C190" i="281" s="1"/>
  <c r="B189" i="281" a="1"/>
  <c r="B189" i="281" s="1"/>
  <c r="C189" i="281" s="1"/>
  <c r="B188" i="281"/>
  <c r="C188" i="281" s="1"/>
  <c r="B188" i="281" a="1"/>
  <c r="B187" i="281" a="1"/>
  <c r="B187" i="281" s="1"/>
  <c r="C187" i="281" s="1"/>
  <c r="B186" i="281" a="1"/>
  <c r="B186" i="281" s="1"/>
  <c r="C186" i="281" s="1"/>
  <c r="B185" i="281" a="1"/>
  <c r="B185" i="281" s="1"/>
  <c r="C185" i="281" s="1"/>
  <c r="B184" i="281"/>
  <c r="C184" i="281" s="1"/>
  <c r="B184" i="281" a="1"/>
  <c r="B183" i="281" a="1"/>
  <c r="B183" i="281" s="1"/>
  <c r="C183" i="281" s="1"/>
  <c r="B182" i="281" a="1"/>
  <c r="B182" i="281" s="1"/>
  <c r="C182" i="281" s="1"/>
  <c r="B181" i="281" a="1"/>
  <c r="B181" i="281" s="1"/>
  <c r="C181" i="281" s="1"/>
  <c r="B180" i="281"/>
  <c r="C180" i="281" s="1"/>
  <c r="B180" i="281" a="1"/>
  <c r="B179" i="281" a="1"/>
  <c r="B179" i="281" s="1"/>
  <c r="C179" i="281" s="1"/>
  <c r="B178" i="281" a="1"/>
  <c r="B178" i="281" s="1"/>
  <c r="C178" i="281" s="1"/>
  <c r="B177" i="281" a="1"/>
  <c r="B177" i="281" s="1"/>
  <c r="C177" i="281" s="1"/>
  <c r="B176" i="281" a="1"/>
  <c r="B176" i="281" s="1"/>
  <c r="C176" i="281" s="1"/>
  <c r="C175" i="281"/>
  <c r="B175" i="281" a="1"/>
  <c r="B175" i="281" s="1"/>
  <c r="B174" i="281" a="1"/>
  <c r="B174" i="281" s="1"/>
  <c r="C174" i="281" s="1"/>
  <c r="B173" i="281" a="1"/>
  <c r="B173" i="281" s="1"/>
  <c r="C173" i="281" s="1"/>
  <c r="B172" i="281" a="1"/>
  <c r="B172" i="281" s="1"/>
  <c r="C172" i="281" s="1"/>
  <c r="B171" i="281"/>
  <c r="C171" i="281" s="1"/>
  <c r="B171" i="281" a="1"/>
  <c r="B170" i="281" a="1"/>
  <c r="B170" i="281" s="1"/>
  <c r="C170" i="281" s="1"/>
  <c r="B169" i="281" a="1"/>
  <c r="B169" i="281" s="1"/>
  <c r="C169" i="281" s="1"/>
  <c r="B168" i="281" a="1"/>
  <c r="B168" i="281" s="1"/>
  <c r="C168" i="281" s="1"/>
  <c r="B167" i="281"/>
  <c r="C167" i="281" s="1"/>
  <c r="B167" i="281" a="1"/>
  <c r="B166" i="281" a="1"/>
  <c r="B166" i="281" s="1"/>
  <c r="C166" i="281" s="1"/>
  <c r="B165" i="281"/>
  <c r="C165" i="281" s="1"/>
  <c r="B165" i="281" a="1"/>
  <c r="B164" i="281" a="1"/>
  <c r="B164" i="281" s="1"/>
  <c r="C164" i="281" s="1"/>
  <c r="B163" i="281"/>
  <c r="C163" i="281" s="1"/>
  <c r="B163" i="281" a="1"/>
  <c r="B162" i="281" a="1"/>
  <c r="B162" i="281" s="1"/>
  <c r="C162" i="281" s="1"/>
  <c r="B161" i="281"/>
  <c r="C161" i="281" s="1"/>
  <c r="B161" i="281" a="1"/>
  <c r="B160" i="281" a="1"/>
  <c r="B160" i="281" s="1"/>
  <c r="C160" i="281" s="1"/>
  <c r="B159" i="281"/>
  <c r="C159" i="281" s="1"/>
  <c r="B159" i="281" a="1"/>
  <c r="B158" i="281" a="1"/>
  <c r="B158" i="281" s="1"/>
  <c r="C158" i="281" s="1"/>
  <c r="B157" i="281"/>
  <c r="C157" i="281" s="1"/>
  <c r="B157" i="281" a="1"/>
  <c r="B156" i="281" a="1"/>
  <c r="B156" i="281" s="1"/>
  <c r="C156" i="281" s="1"/>
  <c r="B155" i="281"/>
  <c r="C155" i="281" s="1"/>
  <c r="B155" i="281" a="1"/>
  <c r="B154" i="281" a="1"/>
  <c r="B154" i="281" s="1"/>
  <c r="C154" i="281" s="1"/>
  <c r="B153" i="281"/>
  <c r="C153" i="281" s="1"/>
  <c r="B153" i="281" a="1"/>
  <c r="B152" i="281" a="1"/>
  <c r="B152" i="281" s="1"/>
  <c r="C152" i="281" s="1"/>
  <c r="B151" i="281"/>
  <c r="C151" i="281" s="1"/>
  <c r="B151" i="281" a="1"/>
  <c r="B150" i="281" a="1"/>
  <c r="B150" i="281" s="1"/>
  <c r="C150" i="281" s="1"/>
  <c r="B149" i="281"/>
  <c r="C149" i="281" s="1"/>
  <c r="B149" i="281" a="1"/>
  <c r="B148" i="281" a="1"/>
  <c r="B148" i="281" s="1"/>
  <c r="C148" i="281" s="1"/>
  <c r="B147" i="281"/>
  <c r="C147" i="281" s="1"/>
  <c r="B147" i="281" a="1"/>
  <c r="B146" i="281" a="1"/>
  <c r="B146" i="281" s="1"/>
  <c r="C146" i="281" s="1"/>
  <c r="B145" i="281"/>
  <c r="C145" i="281" s="1"/>
  <c r="B145" i="281" a="1"/>
  <c r="B144" i="281" a="1"/>
  <c r="B144" i="281" s="1"/>
  <c r="C144" i="281" s="1"/>
  <c r="B143" i="281" a="1"/>
  <c r="B143" i="281" s="1"/>
  <c r="C143" i="281" s="1"/>
  <c r="B142" i="281"/>
  <c r="C142" i="281" s="1"/>
  <c r="B142" i="281" a="1"/>
  <c r="B141" i="281" a="1"/>
  <c r="B141" i="281" s="1"/>
  <c r="C141" i="281" s="1"/>
  <c r="B140" i="281"/>
  <c r="C140" i="281" s="1"/>
  <c r="B140" i="281" a="1"/>
  <c r="B139" i="281" a="1"/>
  <c r="B139" i="281" s="1"/>
  <c r="C139" i="281" s="1"/>
  <c r="B138" i="281" a="1"/>
  <c r="B138" i="281" s="1"/>
  <c r="C138" i="281" s="1"/>
  <c r="B137" i="281" a="1"/>
  <c r="B137" i="281" s="1"/>
  <c r="C137" i="281" s="1"/>
  <c r="B136" i="281" a="1"/>
  <c r="B136" i="281" s="1"/>
  <c r="C136" i="281" s="1"/>
  <c r="B135" i="281"/>
  <c r="C135" i="281" s="1"/>
  <c r="B135" i="281" a="1"/>
  <c r="B134" i="281" a="1"/>
  <c r="B134" i="281" s="1"/>
  <c r="C134" i="281" s="1"/>
  <c r="B133" i="281"/>
  <c r="C133" i="281" s="1"/>
  <c r="B133" i="281" a="1"/>
  <c r="B132" i="281" a="1"/>
  <c r="B132" i="281" s="1"/>
  <c r="C132" i="281" s="1"/>
  <c r="B131" i="281"/>
  <c r="C131" i="281" s="1"/>
  <c r="B131" i="281" a="1"/>
  <c r="B130" i="281" a="1"/>
  <c r="B130" i="281" s="1"/>
  <c r="C130" i="281" s="1"/>
  <c r="B129" i="281"/>
  <c r="C129" i="281" s="1"/>
  <c r="B129" i="281" a="1"/>
  <c r="B128" i="281" a="1"/>
  <c r="B128" i="281" s="1"/>
  <c r="C128" i="281" s="1"/>
  <c r="B127" i="281" a="1"/>
  <c r="B127" i="281" s="1"/>
  <c r="C127" i="281" s="1"/>
  <c r="B126" i="281" a="1"/>
  <c r="B126" i="281" s="1"/>
  <c r="C126" i="281" s="1"/>
  <c r="B125" i="281" a="1"/>
  <c r="B125" i="281" s="1"/>
  <c r="C125" i="281" s="1"/>
  <c r="B124" i="281" a="1"/>
  <c r="B124" i="281" s="1"/>
  <c r="C124" i="281" s="1"/>
  <c r="B123" i="281"/>
  <c r="C123" i="281" s="1"/>
  <c r="B123" i="281" a="1"/>
  <c r="B122" i="281" a="1"/>
  <c r="B122" i="281" s="1"/>
  <c r="C122" i="281" s="1"/>
  <c r="B121" i="281"/>
  <c r="C121" i="281" s="1"/>
  <c r="B121" i="281" a="1"/>
  <c r="B120" i="281" a="1"/>
  <c r="B120" i="281" s="1"/>
  <c r="C120" i="281" s="1"/>
  <c r="B119" i="281" a="1"/>
  <c r="B119" i="281" s="1"/>
  <c r="C119" i="281" s="1"/>
  <c r="B118" i="281" a="1"/>
  <c r="B118" i="281" s="1"/>
  <c r="C118" i="281" s="1"/>
  <c r="B117" i="281" a="1"/>
  <c r="B117" i="281" s="1"/>
  <c r="C117" i="281" s="1"/>
  <c r="B116" i="281" a="1"/>
  <c r="B116" i="281" s="1"/>
  <c r="C116" i="281" s="1"/>
  <c r="B115" i="281"/>
  <c r="C115" i="281" s="1"/>
  <c r="B115" i="281" a="1"/>
  <c r="B114" i="281" a="1"/>
  <c r="B114" i="281" s="1"/>
  <c r="C114" i="281" s="1"/>
  <c r="B113" i="281"/>
  <c r="C113" i="281" s="1"/>
  <c r="B113" i="281" a="1"/>
  <c r="B112" i="281" a="1"/>
  <c r="B112" i="281" s="1"/>
  <c r="C112" i="281" s="1"/>
  <c r="B111" i="281" a="1"/>
  <c r="B111" i="281" s="1"/>
  <c r="C111" i="281" s="1"/>
  <c r="B110" i="281" a="1"/>
  <c r="B110" i="281" s="1"/>
  <c r="C110" i="281" s="1"/>
  <c r="B109" i="281" a="1"/>
  <c r="B109" i="281" s="1"/>
  <c r="C109" i="281" s="1"/>
  <c r="B108" i="281" a="1"/>
  <c r="B108" i="281" s="1"/>
  <c r="C108" i="281" s="1"/>
  <c r="B107" i="281"/>
  <c r="C107" i="281" s="1"/>
  <c r="B107" i="281" a="1"/>
  <c r="B106" i="281" a="1"/>
  <c r="B106" i="281" s="1"/>
  <c r="C106" i="281" s="1"/>
  <c r="B105" i="281"/>
  <c r="C105" i="281" s="1"/>
  <c r="B105" i="281" a="1"/>
  <c r="B104" i="281" a="1"/>
  <c r="B104" i="281" s="1"/>
  <c r="C104" i="281" s="1"/>
  <c r="B103" i="281" a="1"/>
  <c r="B103" i="281" s="1"/>
  <c r="C103" i="281" s="1"/>
  <c r="B102" i="281" a="1"/>
  <c r="B102" i="281" s="1"/>
  <c r="C102" i="281" s="1"/>
  <c r="B101" i="281" a="1"/>
  <c r="B101" i="281" s="1"/>
  <c r="C101" i="281" s="1"/>
  <c r="C100" i="281"/>
  <c r="B100" i="281"/>
  <c r="B100" i="281" a="1"/>
  <c r="B99" i="281" a="1"/>
  <c r="B99" i="281" s="1"/>
  <c r="C99" i="281" s="1"/>
  <c r="B98" i="281"/>
  <c r="C98" i="281" s="1"/>
  <c r="B98" i="281" a="1"/>
  <c r="B97" i="281" a="1"/>
  <c r="B97" i="281" s="1"/>
  <c r="C97" i="281" s="1"/>
  <c r="B96" i="281"/>
  <c r="C96" i="281" s="1"/>
  <c r="B96" i="281" a="1"/>
  <c r="B95" i="281" a="1"/>
  <c r="B95" i="281" s="1"/>
  <c r="C95" i="281" s="1"/>
  <c r="B94" i="281" a="1"/>
  <c r="B94" i="281" s="1"/>
  <c r="C94" i="281" s="1"/>
  <c r="B93" i="281" a="1"/>
  <c r="B93" i="281" s="1"/>
  <c r="C93" i="281" s="1"/>
  <c r="B92" i="281" a="1"/>
  <c r="B92" i="281" s="1"/>
  <c r="C92" i="281" s="1"/>
  <c r="B91" i="281" a="1"/>
  <c r="B91" i="281" s="1"/>
  <c r="C91" i="281" s="1"/>
  <c r="B90" i="281"/>
  <c r="C90" i="281" s="1"/>
  <c r="B90" i="281" a="1"/>
  <c r="B89" i="281" a="1"/>
  <c r="B89" i="281" s="1"/>
  <c r="C89" i="281" s="1"/>
  <c r="B88" i="281"/>
  <c r="C88" i="281" s="1"/>
  <c r="B88" i="281" a="1"/>
  <c r="B87" i="281" a="1"/>
  <c r="B87" i="281" s="1"/>
  <c r="C87" i="281" s="1"/>
  <c r="B86" i="281" a="1"/>
  <c r="B86" i="281" s="1"/>
  <c r="C86" i="281" s="1"/>
  <c r="C85" i="281"/>
  <c r="B85" i="281" a="1"/>
  <c r="B85" i="281" s="1"/>
  <c r="B84" i="281" a="1"/>
  <c r="B84" i="281" s="1"/>
  <c r="C84" i="281" s="1"/>
  <c r="C83" i="281"/>
  <c r="B83" i="281" a="1"/>
  <c r="B83" i="281" s="1"/>
  <c r="B82" i="281" a="1"/>
  <c r="B82" i="281" s="1"/>
  <c r="C82" i="281" s="1"/>
  <c r="C81" i="281"/>
  <c r="B81" i="281" a="1"/>
  <c r="B81" i="281" s="1"/>
  <c r="B80" i="281" a="1"/>
  <c r="B80" i="281" s="1"/>
  <c r="C80" i="281" s="1"/>
  <c r="C79" i="281"/>
  <c r="B79" i="281" a="1"/>
  <c r="B79" i="281" s="1"/>
  <c r="B78" i="281" a="1"/>
  <c r="B78" i="281" s="1"/>
  <c r="C78" i="281" s="1"/>
  <c r="C77" i="281"/>
  <c r="B77" i="281" a="1"/>
  <c r="B77" i="281" s="1"/>
  <c r="B76" i="281" a="1"/>
  <c r="B76" i="281" s="1"/>
  <c r="C76" i="281" s="1"/>
  <c r="C75" i="281"/>
  <c r="B75" i="281" a="1"/>
  <c r="B75" i="281" s="1"/>
  <c r="B74" i="281" a="1"/>
  <c r="B74" i="281" s="1"/>
  <c r="C74" i="281" s="1"/>
  <c r="C73" i="281"/>
  <c r="B73" i="281" a="1"/>
  <c r="B73" i="281" s="1"/>
  <c r="B72" i="281" a="1"/>
  <c r="B72" i="281" s="1"/>
  <c r="C72" i="281" s="1"/>
  <c r="B71" i="281"/>
  <c r="C71" i="281" s="1"/>
  <c r="B71" i="281" a="1"/>
  <c r="B70" i="281" a="1"/>
  <c r="B70" i="281" s="1"/>
  <c r="C70" i="281" s="1"/>
  <c r="B69" i="281" a="1"/>
  <c r="B69" i="281" s="1"/>
  <c r="C69" i="281" s="1"/>
  <c r="B68" i="281"/>
  <c r="C68" i="281" s="1"/>
  <c r="B68" i="281" a="1"/>
  <c r="B67" i="281" a="1"/>
  <c r="B67" i="281" s="1"/>
  <c r="C67" i="281" s="1"/>
  <c r="B66" i="281"/>
  <c r="C66" i="281" s="1"/>
  <c r="B66" i="281" a="1"/>
  <c r="B65" i="281" a="1"/>
  <c r="B65" i="281" s="1"/>
  <c r="C65" i="281" s="1"/>
  <c r="B64" i="281" a="1"/>
  <c r="B64" i="281" s="1"/>
  <c r="C64" i="281" s="1"/>
  <c r="B63" i="281" a="1"/>
  <c r="B63" i="281" s="1"/>
  <c r="C63" i="281" s="1"/>
  <c r="B62" i="281" a="1"/>
  <c r="B62" i="281" s="1"/>
  <c r="C62" i="281" s="1"/>
  <c r="B61" i="281" a="1"/>
  <c r="B61" i="281" s="1"/>
  <c r="C61" i="281" s="1"/>
  <c r="B60" i="281"/>
  <c r="C60" i="281" s="1"/>
  <c r="B60" i="281" a="1"/>
  <c r="B59" i="281" a="1"/>
  <c r="B59" i="281" s="1"/>
  <c r="C59" i="281" s="1"/>
  <c r="B58" i="281"/>
  <c r="C58" i="281" s="1"/>
  <c r="B58" i="281" a="1"/>
  <c r="B57" i="281" a="1"/>
  <c r="B57" i="281" s="1"/>
  <c r="C57" i="281" s="1"/>
  <c r="B56" i="281" a="1"/>
  <c r="B56" i="281" s="1"/>
  <c r="C56" i="281" s="1"/>
  <c r="B55" i="281" a="1"/>
  <c r="B55" i="281" s="1"/>
  <c r="C55" i="281" s="1"/>
  <c r="B54" i="281" a="1"/>
  <c r="B54" i="281" s="1"/>
  <c r="C54" i="281" s="1"/>
  <c r="B53" i="281" a="1"/>
  <c r="B53" i="281" s="1"/>
  <c r="C53" i="281" s="1"/>
  <c r="B52" i="281"/>
  <c r="C52" i="281" s="1"/>
  <c r="B52" i="281" a="1"/>
  <c r="B51" i="281" a="1"/>
  <c r="B51" i="281" s="1"/>
  <c r="C51" i="281" s="1"/>
  <c r="B50" i="281"/>
  <c r="C50" i="281" s="1"/>
  <c r="B50" i="281" a="1"/>
  <c r="B49" i="281" a="1"/>
  <c r="B49" i="281" s="1"/>
  <c r="C49" i="281" s="1"/>
  <c r="B48" i="281" a="1"/>
  <c r="B48" i="281" s="1"/>
  <c r="C48" i="281" s="1"/>
  <c r="B47" i="281" a="1"/>
  <c r="B47" i="281" s="1"/>
  <c r="C47" i="281" s="1"/>
  <c r="B46" i="281" a="1"/>
  <c r="B46" i="281" s="1"/>
  <c r="C46" i="281" s="1"/>
  <c r="B45" i="281" a="1"/>
  <c r="B45" i="281" s="1"/>
  <c r="C45" i="281" s="1"/>
  <c r="B44" i="281"/>
  <c r="C44" i="281" s="1"/>
  <c r="B44" i="281" a="1"/>
  <c r="B43" i="281" a="1"/>
  <c r="B43" i="281" s="1"/>
  <c r="C43" i="281" s="1"/>
  <c r="B42" i="281"/>
  <c r="C42" i="281" s="1"/>
  <c r="B42" i="281" a="1"/>
  <c r="B41" i="281" a="1"/>
  <c r="B41" i="281" s="1"/>
  <c r="C41" i="281" s="1"/>
  <c r="B40" i="281" a="1"/>
  <c r="B40" i="281" s="1"/>
  <c r="C40" i="281" s="1"/>
  <c r="B39" i="281" a="1"/>
  <c r="B39" i="281" s="1"/>
  <c r="C39" i="281" s="1"/>
  <c r="B38" i="281" a="1"/>
  <c r="B38" i="281" s="1"/>
  <c r="C38" i="281" s="1"/>
  <c r="C37" i="281"/>
  <c r="B37" i="281" a="1"/>
  <c r="B37" i="281" s="1"/>
  <c r="B36" i="281" a="1"/>
  <c r="B36" i="281" s="1"/>
  <c r="C36" i="281" s="1"/>
  <c r="B35" i="281" a="1"/>
  <c r="B35" i="281" s="1"/>
  <c r="C35" i="281" s="1"/>
  <c r="B34" i="281"/>
  <c r="C34" i="281" s="1"/>
  <c r="B34" i="281" a="1"/>
  <c r="B33" i="281" a="1"/>
  <c r="B33" i="281" s="1"/>
  <c r="C33" i="281" s="1"/>
  <c r="B32" i="281" a="1"/>
  <c r="B32" i="281" s="1"/>
  <c r="C32" i="281" s="1"/>
  <c r="B31" i="281" a="1"/>
  <c r="B31" i="281" s="1"/>
  <c r="C31" i="281" s="1"/>
  <c r="C30" i="281"/>
  <c r="B30" i="281"/>
  <c r="B30" i="281" a="1"/>
  <c r="B29" i="281" a="1"/>
  <c r="B29" i="281" s="1"/>
  <c r="C29" i="281" s="1"/>
  <c r="B28" i="281"/>
  <c r="C28" i="281" s="1"/>
  <c r="B28" i="281" a="1"/>
  <c r="B27" i="281" a="1"/>
  <c r="B27" i="281" s="1"/>
  <c r="C27" i="281" s="1"/>
  <c r="B26" i="281" a="1"/>
  <c r="B26" i="281" s="1"/>
  <c r="C26" i="281" s="1"/>
  <c r="B25" i="281" a="1"/>
  <c r="B25" i="281" s="1"/>
  <c r="C25" i="281" s="1"/>
  <c r="B24" i="281" a="1"/>
  <c r="B24" i="281" s="1"/>
  <c r="C24" i="281" s="1"/>
  <c r="B23" i="281" a="1"/>
  <c r="B23" i="281" s="1"/>
  <c r="C23" i="281" s="1"/>
  <c r="B22" i="281" a="1"/>
  <c r="B22" i="281" s="1"/>
  <c r="C22" i="281" s="1"/>
  <c r="B21" i="281" a="1"/>
  <c r="B21" i="281" s="1"/>
  <c r="C21" i="281" s="1"/>
  <c r="B20" i="281" a="1"/>
  <c r="B20" i="281" s="1"/>
  <c r="C20" i="281" s="1"/>
  <c r="C19" i="281"/>
  <c r="B19" i="281"/>
  <c r="B19" i="281" a="1"/>
  <c r="B18" i="281" a="1"/>
  <c r="B18" i="281" s="1"/>
  <c r="C18" i="281" s="1"/>
  <c r="B17" i="281" a="1"/>
  <c r="B17" i="281" s="1"/>
  <c r="C17" i="281" s="1"/>
  <c r="B16" i="281"/>
  <c r="C16" i="281" s="1"/>
  <c r="B16" i="281" a="1"/>
  <c r="B15" i="281"/>
  <c r="C15" i="281" s="1"/>
  <c r="B15" i="281" a="1"/>
  <c r="B14" i="281" a="1"/>
  <c r="B14" i="281" s="1"/>
  <c r="C14" i="281" s="1"/>
  <c r="B13" i="281" a="1"/>
  <c r="B13" i="281" s="1"/>
  <c r="C13" i="281" s="1"/>
  <c r="B12" i="281"/>
  <c r="C12" i="281" s="1"/>
  <c r="B12" i="281" a="1"/>
  <c r="B11" i="281" a="1"/>
  <c r="B11" i="281" s="1"/>
  <c r="C11" i="281" s="1"/>
  <c r="B10" i="281" a="1"/>
  <c r="B10" i="281" s="1"/>
  <c r="C10" i="281" s="1"/>
  <c r="B9" i="281" a="1"/>
  <c r="B9" i="281" s="1"/>
  <c r="C9" i="281" s="1"/>
  <c r="B8" i="281" a="1"/>
  <c r="B8" i="281" s="1"/>
  <c r="C8" i="281" s="1"/>
  <c r="B7" i="281" a="1"/>
  <c r="B7" i="281" s="1"/>
  <c r="C7" i="281" s="1"/>
  <c r="B400" i="280" a="1"/>
  <c r="B400" i="280" s="1"/>
  <c r="C400" i="280" s="1" a="1"/>
  <c r="C400" i="280" s="1"/>
  <c r="B399" i="280" a="1"/>
  <c r="B399" i="280" s="1"/>
  <c r="C399" i="280" s="1" a="1"/>
  <c r="C399" i="280" s="1"/>
  <c r="B398" i="280" a="1"/>
  <c r="B398" i="280" s="1"/>
  <c r="C398" i="280" s="1" a="1"/>
  <c r="C398" i="280" s="1"/>
  <c r="B397" i="280" a="1"/>
  <c r="B397" i="280" s="1"/>
  <c r="C397" i="280" s="1" a="1"/>
  <c r="C397" i="280" s="1"/>
  <c r="B396" i="280" a="1"/>
  <c r="B396" i="280" s="1"/>
  <c r="C396" i="280" s="1" a="1"/>
  <c r="C396" i="280" s="1"/>
  <c r="B395" i="280" a="1"/>
  <c r="B395" i="280" s="1"/>
  <c r="C395" i="280" s="1" a="1"/>
  <c r="C395" i="280" s="1"/>
  <c r="B394" i="280" a="1"/>
  <c r="B394" i="280" s="1"/>
  <c r="C394" i="280" s="1" a="1"/>
  <c r="C394" i="280" s="1"/>
  <c r="B393" i="280" a="1"/>
  <c r="B393" i="280" s="1"/>
  <c r="C393" i="280" s="1" a="1"/>
  <c r="C393" i="280" s="1"/>
  <c r="B392" i="280" a="1"/>
  <c r="B392" i="280" s="1"/>
  <c r="C392" i="280" s="1" a="1"/>
  <c r="C392" i="280" s="1"/>
  <c r="B391" i="280" a="1"/>
  <c r="B391" i="280" s="1"/>
  <c r="C391" i="280" s="1" a="1"/>
  <c r="C391" i="280" s="1"/>
  <c r="B390" i="280" a="1"/>
  <c r="B390" i="280" s="1"/>
  <c r="C390" i="280" s="1" a="1"/>
  <c r="C390" i="280" s="1"/>
  <c r="B389" i="280" a="1"/>
  <c r="B389" i="280" s="1"/>
  <c r="C389" i="280" s="1" a="1"/>
  <c r="C389" i="280" s="1"/>
  <c r="B388" i="280" a="1"/>
  <c r="B388" i="280" s="1"/>
  <c r="C388" i="280" s="1" a="1"/>
  <c r="C388" i="280" s="1"/>
  <c r="B387" i="280" a="1"/>
  <c r="B387" i="280" s="1"/>
  <c r="C387" i="280" s="1" a="1"/>
  <c r="C387" i="280" s="1"/>
  <c r="B386" i="280" a="1"/>
  <c r="B386" i="280" s="1"/>
  <c r="C386" i="280" s="1" a="1"/>
  <c r="C386" i="280" s="1"/>
  <c r="B385" i="280" a="1"/>
  <c r="B385" i="280" s="1"/>
  <c r="C385" i="280" s="1" a="1"/>
  <c r="C385" i="280" s="1"/>
  <c r="B384" i="280" a="1"/>
  <c r="B384" i="280" s="1"/>
  <c r="C384" i="280" s="1" a="1"/>
  <c r="C384" i="280" s="1"/>
  <c r="B383" i="280" a="1"/>
  <c r="B383" i="280" s="1"/>
  <c r="C383" i="280" s="1" a="1"/>
  <c r="C383" i="280" s="1"/>
  <c r="B382" i="280" a="1"/>
  <c r="B382" i="280" s="1"/>
  <c r="C382" i="280" s="1" a="1"/>
  <c r="C382" i="280" s="1"/>
  <c r="B381" i="280" a="1"/>
  <c r="B381" i="280" s="1"/>
  <c r="C381" i="280" s="1" a="1"/>
  <c r="C381" i="280" s="1"/>
  <c r="B380" i="280" a="1"/>
  <c r="B380" i="280" s="1"/>
  <c r="C380" i="280" s="1" a="1"/>
  <c r="C380" i="280" s="1"/>
  <c r="B379" i="280" a="1"/>
  <c r="B379" i="280" s="1"/>
  <c r="C379" i="280" s="1" a="1"/>
  <c r="C379" i="280" s="1"/>
  <c r="C378" i="280" a="1"/>
  <c r="C378" i="280" s="1"/>
  <c r="B378" i="280" a="1"/>
  <c r="B378" i="280" s="1"/>
  <c r="B377" i="280" a="1"/>
  <c r="B377" i="280" s="1"/>
  <c r="C377" i="280" s="1" a="1"/>
  <c r="C377" i="280" s="1"/>
  <c r="B376" i="280" a="1"/>
  <c r="B376" i="280" s="1"/>
  <c r="C376" i="280" s="1" a="1"/>
  <c r="C376" i="280" s="1"/>
  <c r="B375" i="280" a="1"/>
  <c r="B375" i="280" s="1"/>
  <c r="C375" i="280" s="1" a="1"/>
  <c r="C375" i="280" s="1"/>
  <c r="C374" i="280" a="1"/>
  <c r="C374" i="280" s="1"/>
  <c r="B374" i="280" a="1"/>
  <c r="B374" i="280" s="1"/>
  <c r="B373" i="280" a="1"/>
  <c r="B373" i="280" s="1"/>
  <c r="C373" i="280" s="1" a="1"/>
  <c r="C373" i="280" s="1"/>
  <c r="C372" i="280" a="1"/>
  <c r="C372" i="280" s="1"/>
  <c r="B372" i="280" a="1"/>
  <c r="B372" i="280" s="1"/>
  <c r="B371" i="280" a="1"/>
  <c r="B371" i="280" s="1"/>
  <c r="C371" i="280" s="1" a="1"/>
  <c r="C371" i="280" s="1"/>
  <c r="B370" i="280" a="1"/>
  <c r="B370" i="280" s="1"/>
  <c r="C370" i="280" s="1" a="1"/>
  <c r="C370" i="280" s="1"/>
  <c r="C369" i="280" a="1"/>
  <c r="C369" i="280" s="1"/>
  <c r="B369" i="280" a="1"/>
  <c r="B369" i="280" s="1"/>
  <c r="B368" i="280" a="1"/>
  <c r="B368" i="280" s="1"/>
  <c r="C368" i="280" s="1" a="1"/>
  <c r="C368" i="280" s="1"/>
  <c r="B367" i="280" a="1"/>
  <c r="B367" i="280" s="1"/>
  <c r="C367" i="280" s="1" a="1"/>
  <c r="C367" i="280" s="1"/>
  <c r="C366" i="280" a="1"/>
  <c r="C366" i="280" s="1"/>
  <c r="B366" i="280" a="1"/>
  <c r="B366" i="280" s="1"/>
  <c r="B365" i="280" a="1"/>
  <c r="B365" i="280" s="1"/>
  <c r="C365" i="280" s="1" a="1"/>
  <c r="C365" i="280" s="1"/>
  <c r="C364" i="280" a="1"/>
  <c r="C364" i="280" s="1"/>
  <c r="B364" i="280" a="1"/>
  <c r="B364" i="280" s="1"/>
  <c r="B363" i="280" a="1"/>
  <c r="B363" i="280" s="1"/>
  <c r="C363" i="280" s="1" a="1"/>
  <c r="C363" i="280" s="1"/>
  <c r="B362" i="280" a="1"/>
  <c r="B362" i="280" s="1"/>
  <c r="C362" i="280" s="1" a="1"/>
  <c r="C362" i="280" s="1"/>
  <c r="C361" i="280" a="1"/>
  <c r="C361" i="280" s="1"/>
  <c r="B361" i="280" a="1"/>
  <c r="B361" i="280" s="1"/>
  <c r="B360" i="280" a="1"/>
  <c r="B360" i="280" s="1"/>
  <c r="C360" i="280" s="1" a="1"/>
  <c r="C360" i="280" s="1"/>
  <c r="B359" i="280" a="1"/>
  <c r="B359" i="280" s="1"/>
  <c r="C359" i="280" s="1" a="1"/>
  <c r="C359" i="280" s="1"/>
  <c r="C358" i="280" a="1"/>
  <c r="C358" i="280" s="1"/>
  <c r="B358" i="280" a="1"/>
  <c r="B358" i="280" s="1"/>
  <c r="B357" i="280" a="1"/>
  <c r="B357" i="280" s="1"/>
  <c r="C357" i="280" s="1" a="1"/>
  <c r="C357" i="280" s="1"/>
  <c r="C356" i="280" a="1"/>
  <c r="C356" i="280" s="1"/>
  <c r="B356" i="280" a="1"/>
  <c r="B356" i="280" s="1"/>
  <c r="B355" i="280"/>
  <c r="C355" i="280" s="1" a="1"/>
  <c r="C355" i="280" s="1"/>
  <c r="B355" i="280" a="1"/>
  <c r="B354" i="280" a="1"/>
  <c r="B354" i="280" s="1"/>
  <c r="C354" i="280" s="1" a="1"/>
  <c r="C354" i="280" s="1"/>
  <c r="B353" i="280" a="1"/>
  <c r="B353" i="280" s="1"/>
  <c r="C353" i="280" s="1" a="1"/>
  <c r="C353" i="280" s="1"/>
  <c r="B352" i="280" a="1"/>
  <c r="B352" i="280" s="1"/>
  <c r="C352" i="280" s="1" a="1"/>
  <c r="C352" i="280" s="1"/>
  <c r="B351" i="280" a="1"/>
  <c r="B351" i="280" s="1"/>
  <c r="C351" i="280" s="1" a="1"/>
  <c r="C351" i="280" s="1"/>
  <c r="B350" i="280" a="1"/>
  <c r="B350" i="280" s="1"/>
  <c r="C350" i="280" s="1" a="1"/>
  <c r="C350" i="280" s="1"/>
  <c r="C349" i="280" a="1"/>
  <c r="C349" i="280" s="1"/>
  <c r="B349" i="280" a="1"/>
  <c r="B349" i="280" s="1"/>
  <c r="B348" i="280" a="1"/>
  <c r="B348" i="280" s="1"/>
  <c r="C348" i="280" s="1" a="1"/>
  <c r="C348" i="280" s="1"/>
  <c r="B347" i="280" a="1"/>
  <c r="B347" i="280" s="1"/>
  <c r="C347" i="280" s="1" a="1"/>
  <c r="C347" i="280" s="1"/>
  <c r="B346" i="280" a="1"/>
  <c r="B346" i="280" s="1"/>
  <c r="C346" i="280" s="1" a="1"/>
  <c r="C346" i="280" s="1"/>
  <c r="B345" i="280" a="1"/>
  <c r="B345" i="280" s="1"/>
  <c r="C345" i="280" s="1" a="1"/>
  <c r="C345" i="280" s="1"/>
  <c r="B344" i="280" a="1"/>
  <c r="B344" i="280" s="1"/>
  <c r="C344" i="280" s="1" a="1"/>
  <c r="C344" i="280" s="1"/>
  <c r="B343" i="280" a="1"/>
  <c r="B343" i="280" s="1"/>
  <c r="C343" i="280" s="1" a="1"/>
  <c r="C343" i="280" s="1"/>
  <c r="B342" i="280" a="1"/>
  <c r="B342" i="280" s="1"/>
  <c r="C342" i="280" s="1" a="1"/>
  <c r="C342" i="280" s="1"/>
  <c r="B341" i="280" a="1"/>
  <c r="B341" i="280" s="1"/>
  <c r="C341" i="280" s="1" a="1"/>
  <c r="C341" i="280" s="1"/>
  <c r="B340" i="280" a="1"/>
  <c r="B340" i="280" s="1"/>
  <c r="C340" i="280" s="1" a="1"/>
  <c r="C340" i="280" s="1"/>
  <c r="B339" i="280" a="1"/>
  <c r="B339" i="280" s="1"/>
  <c r="C339" i="280" s="1" a="1"/>
  <c r="C339" i="280" s="1"/>
  <c r="B338" i="280" a="1"/>
  <c r="B338" i="280" s="1"/>
  <c r="C338" i="280" s="1" a="1"/>
  <c r="C338" i="280" s="1"/>
  <c r="B337" i="280" a="1"/>
  <c r="B337" i="280" s="1"/>
  <c r="C337" i="280" s="1" a="1"/>
  <c r="C337" i="280" s="1"/>
  <c r="B336" i="280" a="1"/>
  <c r="B336" i="280" s="1"/>
  <c r="C336" i="280" s="1" a="1"/>
  <c r="C336" i="280" s="1"/>
  <c r="B335" i="280" a="1"/>
  <c r="B335" i="280" s="1"/>
  <c r="C335" i="280" s="1" a="1"/>
  <c r="C335" i="280" s="1"/>
  <c r="B334" i="280" a="1"/>
  <c r="B334" i="280" s="1"/>
  <c r="C334" i="280" s="1" a="1"/>
  <c r="C334" i="280" s="1"/>
  <c r="B333" i="280" a="1"/>
  <c r="B333" i="280" s="1"/>
  <c r="C333" i="280" s="1" a="1"/>
  <c r="C333" i="280" s="1"/>
  <c r="B332" i="280" a="1"/>
  <c r="B332" i="280" s="1"/>
  <c r="C332" i="280" s="1" a="1"/>
  <c r="C332" i="280" s="1"/>
  <c r="B331" i="280" a="1"/>
  <c r="B331" i="280" s="1"/>
  <c r="C331" i="280" s="1" a="1"/>
  <c r="C331" i="280" s="1"/>
  <c r="B330" i="280" a="1"/>
  <c r="B330" i="280" s="1"/>
  <c r="C330" i="280" s="1" a="1"/>
  <c r="C330" i="280" s="1"/>
  <c r="B329" i="280" a="1"/>
  <c r="B329" i="280" s="1"/>
  <c r="C329" i="280" s="1" a="1"/>
  <c r="C329" i="280" s="1"/>
  <c r="B328" i="280" a="1"/>
  <c r="B328" i="280" s="1"/>
  <c r="C328" i="280" s="1" a="1"/>
  <c r="C328" i="280" s="1"/>
  <c r="B327" i="280" a="1"/>
  <c r="B327" i="280" s="1"/>
  <c r="C327" i="280" s="1"/>
  <c r="B326" i="280" a="1"/>
  <c r="B326" i="280" s="1"/>
  <c r="C326" i="280" s="1"/>
  <c r="B325" i="280"/>
  <c r="C325" i="280" s="1"/>
  <c r="B325" i="280" a="1"/>
  <c r="B324" i="280" a="1"/>
  <c r="B324" i="280" s="1"/>
  <c r="C324" i="280" s="1"/>
  <c r="B323" i="280" a="1"/>
  <c r="B323" i="280" s="1"/>
  <c r="C323" i="280" s="1"/>
  <c r="B322" i="280" a="1"/>
  <c r="B322" i="280" s="1"/>
  <c r="C322" i="280" s="1"/>
  <c r="B321" i="280" a="1"/>
  <c r="B321" i="280" s="1"/>
  <c r="C321" i="280" s="1"/>
  <c r="B320" i="280" a="1"/>
  <c r="B320" i="280" s="1"/>
  <c r="C320" i="280" s="1"/>
  <c r="B319" i="280" a="1"/>
  <c r="B319" i="280" s="1"/>
  <c r="C319" i="280" s="1"/>
  <c r="B318" i="280" a="1"/>
  <c r="B318" i="280" s="1"/>
  <c r="C318" i="280" s="1"/>
  <c r="B317" i="280" a="1"/>
  <c r="B317" i="280" s="1"/>
  <c r="C317" i="280" s="1"/>
  <c r="B316" i="280" a="1"/>
  <c r="B316" i="280" s="1"/>
  <c r="C316" i="280" s="1"/>
  <c r="B315" i="280" a="1"/>
  <c r="B315" i="280" s="1"/>
  <c r="C315" i="280" s="1"/>
  <c r="B314" i="280" a="1"/>
  <c r="B314" i="280" s="1"/>
  <c r="C314" i="280" s="1"/>
  <c r="B313" i="280" a="1"/>
  <c r="B313" i="280" s="1"/>
  <c r="C313" i="280" s="1"/>
  <c r="B312" i="280" a="1"/>
  <c r="B312" i="280" s="1"/>
  <c r="C312" i="280" s="1"/>
  <c r="B311" i="280" a="1"/>
  <c r="B311" i="280" s="1"/>
  <c r="C311" i="280" s="1"/>
  <c r="B310" i="280"/>
  <c r="C310" i="280" s="1"/>
  <c r="B310" i="280" a="1"/>
  <c r="B309" i="280" a="1"/>
  <c r="B309" i="280" s="1"/>
  <c r="C309" i="280" s="1"/>
  <c r="B308" i="280" a="1"/>
  <c r="B308" i="280" s="1"/>
  <c r="C308" i="280" s="1"/>
  <c r="B307" i="280" a="1"/>
  <c r="B307" i="280" s="1"/>
  <c r="C307" i="280" s="1"/>
  <c r="B306" i="280" a="1"/>
  <c r="B306" i="280" s="1"/>
  <c r="C306" i="280" s="1"/>
  <c r="B305" i="280" a="1"/>
  <c r="B305" i="280" s="1"/>
  <c r="C305" i="280" s="1"/>
  <c r="B304" i="280" a="1"/>
  <c r="B304" i="280" s="1"/>
  <c r="C304" i="280" s="1"/>
  <c r="B303" i="280" a="1"/>
  <c r="B303" i="280" s="1"/>
  <c r="C303" i="280" s="1"/>
  <c r="B302" i="280" a="1"/>
  <c r="B302" i="280" s="1"/>
  <c r="C302" i="280" s="1"/>
  <c r="B301" i="280" a="1"/>
  <c r="B301" i="280" s="1"/>
  <c r="C301" i="280" s="1"/>
  <c r="B300" i="280" a="1"/>
  <c r="B300" i="280" s="1"/>
  <c r="C300" i="280" s="1"/>
  <c r="B299" i="280" a="1"/>
  <c r="B299" i="280" s="1"/>
  <c r="C299" i="280" s="1"/>
  <c r="B298" i="280" a="1"/>
  <c r="B298" i="280" s="1"/>
  <c r="C298" i="280" s="1"/>
  <c r="B297" i="280" a="1"/>
  <c r="B297" i="280" s="1"/>
  <c r="C297" i="280" s="1"/>
  <c r="B296" i="280" a="1"/>
  <c r="B296" i="280" s="1"/>
  <c r="C296" i="280" s="1"/>
  <c r="B295" i="280" a="1"/>
  <c r="B295" i="280" s="1"/>
  <c r="C295" i="280" s="1"/>
  <c r="B294" i="280" a="1"/>
  <c r="B294" i="280" s="1"/>
  <c r="C294" i="280" s="1"/>
  <c r="B293" i="280"/>
  <c r="C293" i="280" s="1"/>
  <c r="B293" i="280" a="1"/>
  <c r="B292" i="280" a="1"/>
  <c r="B292" i="280" s="1"/>
  <c r="C292" i="280" s="1"/>
  <c r="B291" i="280" a="1"/>
  <c r="B291" i="280" s="1"/>
  <c r="C291" i="280" s="1"/>
  <c r="B290" i="280"/>
  <c r="C290" i="280" s="1"/>
  <c r="B290" i="280" a="1"/>
  <c r="B289" i="280" a="1"/>
  <c r="B289" i="280" s="1"/>
  <c r="C289" i="280" s="1"/>
  <c r="B288" i="280" a="1"/>
  <c r="B288" i="280" s="1"/>
  <c r="C288" i="280" s="1"/>
  <c r="B287" i="280"/>
  <c r="C287" i="280" s="1"/>
  <c r="B287" i="280" a="1"/>
  <c r="B286" i="280"/>
  <c r="C286" i="280" s="1"/>
  <c r="B286" i="280" a="1"/>
  <c r="C285" i="280"/>
  <c r="B285" i="280" a="1"/>
  <c r="B285" i="280" s="1"/>
  <c r="B284" i="280" a="1"/>
  <c r="B284" i="280" s="1"/>
  <c r="C284" i="280" s="1"/>
  <c r="B283" i="280" a="1"/>
  <c r="B283" i="280" s="1"/>
  <c r="C283" i="280" s="1"/>
  <c r="B282" i="280" a="1"/>
  <c r="B282" i="280" s="1"/>
  <c r="C282" i="280" s="1"/>
  <c r="B281" i="280" a="1"/>
  <c r="B281" i="280" s="1"/>
  <c r="C281" i="280" s="1"/>
  <c r="B280" i="280" a="1"/>
  <c r="B280" i="280" s="1"/>
  <c r="C280" i="280" s="1"/>
  <c r="B279" i="280"/>
  <c r="C279" i="280" s="1"/>
  <c r="B279" i="280" a="1"/>
  <c r="B278" i="280" a="1"/>
  <c r="B278" i="280" s="1"/>
  <c r="C278" i="280" s="1"/>
  <c r="B277" i="280" a="1"/>
  <c r="B277" i="280" s="1"/>
  <c r="C277" i="280" s="1"/>
  <c r="B276" i="280" a="1"/>
  <c r="B276" i="280" s="1"/>
  <c r="C276" i="280" s="1"/>
  <c r="B275" i="280" a="1"/>
  <c r="B275" i="280" s="1"/>
  <c r="C275" i="280" s="1"/>
  <c r="B274" i="280" a="1"/>
  <c r="B274" i="280" s="1"/>
  <c r="C274" i="280" s="1"/>
  <c r="B273" i="280" a="1"/>
  <c r="B273" i="280" s="1"/>
  <c r="C273" i="280" s="1"/>
  <c r="B272" i="280" a="1"/>
  <c r="B272" i="280" s="1"/>
  <c r="C272" i="280" s="1"/>
  <c r="B271" i="280"/>
  <c r="C271" i="280" s="1"/>
  <c r="B271" i="280" a="1"/>
  <c r="B270" i="280" a="1"/>
  <c r="B270" i="280" s="1"/>
  <c r="C270" i="280" s="1"/>
  <c r="B269" i="280" a="1"/>
  <c r="B269" i="280" s="1"/>
  <c r="C269" i="280" s="1"/>
  <c r="B268" i="280" a="1"/>
  <c r="B268" i="280" s="1"/>
  <c r="C268" i="280" s="1"/>
  <c r="B267" i="280" a="1"/>
  <c r="B267" i="280" s="1"/>
  <c r="C267" i="280" s="1"/>
  <c r="B266" i="280" a="1"/>
  <c r="B266" i="280" s="1"/>
  <c r="C266" i="280" s="1"/>
  <c r="B265" i="280" a="1"/>
  <c r="B265" i="280" s="1"/>
  <c r="C265" i="280" s="1"/>
  <c r="B264" i="280" a="1"/>
  <c r="B264" i="280" s="1"/>
  <c r="C264" i="280" s="1"/>
  <c r="B263" i="280"/>
  <c r="C263" i="280" s="1"/>
  <c r="B263" i="280" a="1"/>
  <c r="B262" i="280" a="1"/>
  <c r="B262" i="280" s="1"/>
  <c r="C262" i="280" s="1"/>
  <c r="B261" i="280" a="1"/>
  <c r="B261" i="280" s="1"/>
  <c r="C261" i="280" s="1"/>
  <c r="B260" i="280" a="1"/>
  <c r="B260" i="280" s="1"/>
  <c r="C260" i="280" s="1"/>
  <c r="B259" i="280" a="1"/>
  <c r="B259" i="280" s="1"/>
  <c r="C259" i="280" s="1"/>
  <c r="B258" i="280"/>
  <c r="C258" i="280" s="1"/>
  <c r="B258" i="280" a="1"/>
  <c r="B257" i="280" a="1"/>
  <c r="B257" i="280" s="1"/>
  <c r="C257" i="280" s="1"/>
  <c r="B256" i="280" a="1"/>
  <c r="B256" i="280" s="1"/>
  <c r="C256" i="280" s="1"/>
  <c r="B255" i="280"/>
  <c r="C255" i="280" s="1"/>
  <c r="B255" i="280" a="1"/>
  <c r="B254" i="280" a="1"/>
  <c r="B254" i="280" s="1"/>
  <c r="C254" i="280" s="1"/>
  <c r="B253" i="280" a="1"/>
  <c r="B253" i="280" s="1"/>
  <c r="C253" i="280" s="1"/>
  <c r="B252" i="280" a="1"/>
  <c r="B252" i="280" s="1"/>
  <c r="C252" i="280" s="1"/>
  <c r="B251" i="280" a="1"/>
  <c r="B251" i="280" s="1"/>
  <c r="C251" i="280" s="1"/>
  <c r="B250" i="280"/>
  <c r="C250" i="280" s="1"/>
  <c r="B250" i="280" a="1"/>
  <c r="B249" i="280" a="1"/>
  <c r="B249" i="280" s="1"/>
  <c r="C249" i="280" s="1"/>
  <c r="B248" i="280" a="1"/>
  <c r="B248" i="280" s="1"/>
  <c r="C248" i="280" s="1"/>
  <c r="B247" i="280"/>
  <c r="C247" i="280" s="1"/>
  <c r="B247" i="280" a="1"/>
  <c r="B246" i="280" a="1"/>
  <c r="B246" i="280" s="1"/>
  <c r="C246" i="280" s="1"/>
  <c r="B245" i="280" a="1"/>
  <c r="B245" i="280" s="1"/>
  <c r="C245" i="280" s="1"/>
  <c r="B244" i="280"/>
  <c r="C244" i="280" s="1"/>
  <c r="B244" i="280" a="1"/>
  <c r="B243" i="280"/>
  <c r="C243" i="280" s="1"/>
  <c r="B243" i="280" a="1"/>
  <c r="B242" i="280" a="1"/>
  <c r="B242" i="280" s="1"/>
  <c r="C242" i="280" s="1"/>
  <c r="B241" i="280" a="1"/>
  <c r="B241" i="280" s="1"/>
  <c r="C241" i="280" s="1"/>
  <c r="B240" i="280" a="1"/>
  <c r="B240" i="280" s="1"/>
  <c r="C240" i="280" s="1"/>
  <c r="B239" i="280"/>
  <c r="C239" i="280" s="1"/>
  <c r="B239" i="280" a="1"/>
  <c r="B238" i="280" a="1"/>
  <c r="B238" i="280" s="1"/>
  <c r="C238" i="280" s="1"/>
  <c r="B237" i="280" a="1"/>
  <c r="B237" i="280" s="1"/>
  <c r="C237" i="280" s="1"/>
  <c r="B236" i="280" a="1"/>
  <c r="B236" i="280" s="1"/>
  <c r="C236" i="280" s="1"/>
  <c r="B235" i="280"/>
  <c r="C235" i="280" s="1"/>
  <c r="B235" i="280" a="1"/>
  <c r="B234" i="280" a="1"/>
  <c r="B234" i="280" s="1"/>
  <c r="C234" i="280" s="1"/>
  <c r="B233" i="280"/>
  <c r="C233" i="280" s="1"/>
  <c r="B233" i="280" a="1"/>
  <c r="B232" i="280" a="1"/>
  <c r="B232" i="280" s="1"/>
  <c r="C232" i="280" s="1"/>
  <c r="B231" i="280" a="1"/>
  <c r="B231" i="280" s="1"/>
  <c r="C231" i="280" s="1"/>
  <c r="B230" i="280" a="1"/>
  <c r="B230" i="280" s="1"/>
  <c r="C230" i="280" s="1"/>
  <c r="B229" i="280" a="1"/>
  <c r="B229" i="280" s="1"/>
  <c r="C229" i="280" s="1"/>
  <c r="B228" i="280" a="1"/>
  <c r="B228" i="280" s="1"/>
  <c r="C228" i="280" s="1"/>
  <c r="B227" i="280"/>
  <c r="C227" i="280" s="1"/>
  <c r="B227" i="280" a="1"/>
  <c r="B226" i="280" a="1"/>
  <c r="B226" i="280" s="1"/>
  <c r="C226" i="280" s="1"/>
  <c r="B225" i="280"/>
  <c r="C225" i="280" s="1"/>
  <c r="B225" i="280" a="1"/>
  <c r="B224" i="280" a="1"/>
  <c r="B224" i="280" s="1"/>
  <c r="C224" i="280" s="1"/>
  <c r="B223" i="280" a="1"/>
  <c r="B223" i="280" s="1"/>
  <c r="C223" i="280" s="1"/>
  <c r="B222" i="280" a="1"/>
  <c r="B222" i="280" s="1"/>
  <c r="C222" i="280" s="1"/>
  <c r="B221" i="280" a="1"/>
  <c r="B221" i="280" s="1"/>
  <c r="C221" i="280" s="1"/>
  <c r="B220" i="280" a="1"/>
  <c r="B220" i="280" s="1"/>
  <c r="C220" i="280" s="1"/>
  <c r="B219" i="280"/>
  <c r="C219" i="280" s="1"/>
  <c r="B219" i="280" a="1"/>
  <c r="B218" i="280" a="1"/>
  <c r="B218" i="280" s="1"/>
  <c r="C218" i="280" s="1"/>
  <c r="B217" i="280"/>
  <c r="C217" i="280" s="1"/>
  <c r="B217" i="280" a="1"/>
  <c r="B216" i="280" a="1"/>
  <c r="B216" i="280" s="1"/>
  <c r="C216" i="280" s="1"/>
  <c r="B215" i="280" a="1"/>
  <c r="B215" i="280" s="1"/>
  <c r="C215" i="280" s="1"/>
  <c r="B214" i="280" a="1"/>
  <c r="B214" i="280" s="1"/>
  <c r="C214" i="280" s="1"/>
  <c r="B213" i="280"/>
  <c r="C213" i="280" s="1"/>
  <c r="B213" i="280" a="1"/>
  <c r="B212" i="280" a="1"/>
  <c r="B212" i="280" s="1"/>
  <c r="C212" i="280" s="1"/>
  <c r="B211" i="280" a="1"/>
  <c r="B211" i="280" s="1"/>
  <c r="C211" i="280" s="1"/>
  <c r="B210" i="280" a="1"/>
  <c r="B210" i="280" s="1"/>
  <c r="C210" i="280" s="1"/>
  <c r="B209" i="280" a="1"/>
  <c r="B209" i="280" s="1"/>
  <c r="C209" i="280" s="1"/>
  <c r="B208" i="280" a="1"/>
  <c r="B208" i="280" s="1"/>
  <c r="C208" i="280" s="1"/>
  <c r="B207" i="280" a="1"/>
  <c r="B207" i="280" s="1"/>
  <c r="C207" i="280" s="1"/>
  <c r="B206" i="280" a="1"/>
  <c r="B206" i="280" s="1"/>
  <c r="C206" i="280" s="1"/>
  <c r="B205" i="280" a="1"/>
  <c r="B205" i="280" s="1"/>
  <c r="C205" i="280" s="1"/>
  <c r="B204" i="280" a="1"/>
  <c r="B204" i="280" s="1"/>
  <c r="C204" i="280" s="1"/>
  <c r="B203" i="280" a="1"/>
  <c r="B203" i="280" s="1"/>
  <c r="C203" i="280" s="1"/>
  <c r="B202" i="280" a="1"/>
  <c r="B202" i="280" s="1"/>
  <c r="C202" i="280" s="1"/>
  <c r="B201" i="280"/>
  <c r="C201" i="280" s="1"/>
  <c r="B201" i="280" a="1"/>
  <c r="B200" i="280" a="1"/>
  <c r="B200" i="280" s="1"/>
  <c r="C200" i="280" s="1"/>
  <c r="B199" i="280" a="1"/>
  <c r="B199" i="280" s="1"/>
  <c r="C199" i="280" s="1"/>
  <c r="B198" i="280" a="1"/>
  <c r="B198" i="280" s="1"/>
  <c r="C198" i="280" s="1"/>
  <c r="B197" i="280" a="1"/>
  <c r="B197" i="280" s="1"/>
  <c r="C197" i="280" s="1"/>
  <c r="B196" i="280" a="1"/>
  <c r="B196" i="280" s="1"/>
  <c r="C196" i="280" s="1"/>
  <c r="B195" i="280" a="1"/>
  <c r="B195" i="280" s="1"/>
  <c r="C195" i="280" s="1"/>
  <c r="B194" i="280"/>
  <c r="C194" i="280" s="1"/>
  <c r="B194" i="280" a="1"/>
  <c r="B193" i="280" a="1"/>
  <c r="B193" i="280" s="1"/>
  <c r="C193" i="280" s="1"/>
  <c r="B192" i="280"/>
  <c r="C192" i="280" s="1"/>
  <c r="B192" i="280" a="1"/>
  <c r="B191" i="280" a="1"/>
  <c r="B191" i="280" s="1"/>
  <c r="C191" i="280" s="1"/>
  <c r="B190" i="280" a="1"/>
  <c r="B190" i="280" s="1"/>
  <c r="C190" i="280" s="1"/>
  <c r="B189" i="280" a="1"/>
  <c r="B189" i="280" s="1"/>
  <c r="C189" i="280" s="1"/>
  <c r="B188" i="280" a="1"/>
  <c r="B188" i="280" s="1"/>
  <c r="C188" i="280" s="1"/>
  <c r="B187" i="280" a="1"/>
  <c r="B187" i="280" s="1"/>
  <c r="C187" i="280" s="1"/>
  <c r="B186" i="280"/>
  <c r="C186" i="280" s="1"/>
  <c r="B186" i="280" a="1"/>
  <c r="B185" i="280" a="1"/>
  <c r="B185" i="280" s="1"/>
  <c r="C185" i="280" s="1"/>
  <c r="B184" i="280"/>
  <c r="C184" i="280" s="1"/>
  <c r="B184" i="280" a="1"/>
  <c r="B183" i="280" a="1"/>
  <c r="B183" i="280" s="1"/>
  <c r="C183" i="280" s="1"/>
  <c r="B182" i="280"/>
  <c r="C182" i="280" s="1"/>
  <c r="B182" i="280" a="1"/>
  <c r="B181" i="280" a="1"/>
  <c r="B181" i="280" s="1"/>
  <c r="C181" i="280" s="1"/>
  <c r="B180" i="280"/>
  <c r="C180" i="280" s="1"/>
  <c r="B180" i="280" a="1"/>
  <c r="B179" i="280" a="1"/>
  <c r="B179" i="280" s="1"/>
  <c r="C179" i="280" s="1"/>
  <c r="B178" i="280"/>
  <c r="C178" i="280" s="1"/>
  <c r="B178" i="280" a="1"/>
  <c r="B177" i="280" a="1"/>
  <c r="B177" i="280" s="1"/>
  <c r="C177" i="280" s="1"/>
  <c r="B176" i="280" a="1"/>
  <c r="B176" i="280" s="1"/>
  <c r="C176" i="280" s="1"/>
  <c r="B175" i="280" a="1"/>
  <c r="B175" i="280" s="1"/>
  <c r="C175" i="280" s="1"/>
  <c r="B174" i="280"/>
  <c r="C174" i="280" s="1"/>
  <c r="B174" i="280" a="1"/>
  <c r="B173" i="280"/>
  <c r="C173" i="280" s="1"/>
  <c r="B173" i="280" a="1"/>
  <c r="B172" i="280" a="1"/>
  <c r="B172" i="280" s="1"/>
  <c r="C172" i="280" s="1"/>
  <c r="B171" i="280" a="1"/>
  <c r="B171" i="280" s="1"/>
  <c r="C171" i="280" s="1"/>
  <c r="B170" i="280" a="1"/>
  <c r="B170" i="280" s="1"/>
  <c r="C170" i="280" s="1"/>
  <c r="C169" i="280"/>
  <c r="B169" i="280"/>
  <c r="B169" i="280" a="1"/>
  <c r="B168" i="280" a="1"/>
  <c r="B168" i="280" s="1"/>
  <c r="C168" i="280" s="1"/>
  <c r="B167" i="280"/>
  <c r="C167" i="280" s="1"/>
  <c r="B167" i="280" a="1"/>
  <c r="B166" i="280" a="1"/>
  <c r="B166" i="280" s="1"/>
  <c r="C166" i="280" s="1"/>
  <c r="B165" i="280"/>
  <c r="C165" i="280" s="1"/>
  <c r="B165" i="280" a="1"/>
  <c r="B164" i="280" a="1"/>
  <c r="B164" i="280" s="1"/>
  <c r="C164" i="280" s="1"/>
  <c r="B163" i="280" a="1"/>
  <c r="B163" i="280" s="1"/>
  <c r="C163" i="280" s="1"/>
  <c r="B162" i="280" a="1"/>
  <c r="B162" i="280" s="1"/>
  <c r="C162" i="280" s="1"/>
  <c r="B161" i="280" a="1"/>
  <c r="B161" i="280" s="1"/>
  <c r="C161" i="280" s="1"/>
  <c r="B160" i="280" a="1"/>
  <c r="B160" i="280" s="1"/>
  <c r="C160" i="280" s="1"/>
  <c r="B159" i="280" a="1"/>
  <c r="B159" i="280" s="1"/>
  <c r="C159" i="280" s="1"/>
  <c r="B158" i="280" a="1"/>
  <c r="B158" i="280" s="1"/>
  <c r="C158" i="280" s="1"/>
  <c r="B157" i="280" a="1"/>
  <c r="B157" i="280" s="1"/>
  <c r="C157" i="280" s="1"/>
  <c r="B156" i="280" a="1"/>
  <c r="B156" i="280" s="1"/>
  <c r="C156" i="280" s="1"/>
  <c r="B155" i="280" a="1"/>
  <c r="B155" i="280" s="1"/>
  <c r="C155" i="280" s="1"/>
  <c r="B154" i="280" a="1"/>
  <c r="B154" i="280" s="1"/>
  <c r="C154" i="280" s="1"/>
  <c r="B153" i="280" a="1"/>
  <c r="B153" i="280" s="1"/>
  <c r="C153" i="280" s="1"/>
  <c r="B152" i="280" a="1"/>
  <c r="B152" i="280" s="1"/>
  <c r="C152" i="280" s="1"/>
  <c r="B151" i="280"/>
  <c r="C151" i="280" s="1"/>
  <c r="B151" i="280" a="1"/>
  <c r="B150" i="280"/>
  <c r="C150" i="280" s="1"/>
  <c r="B150" i="280" a="1"/>
  <c r="B149" i="280" a="1"/>
  <c r="B149" i="280" s="1"/>
  <c r="C149" i="280" s="1"/>
  <c r="B148" i="280" a="1"/>
  <c r="B148" i="280" s="1"/>
  <c r="C148" i="280" s="1"/>
  <c r="B147" i="280"/>
  <c r="C147" i="280" s="1"/>
  <c r="B147" i="280" a="1"/>
  <c r="B146" i="280"/>
  <c r="C146" i="280" s="1"/>
  <c r="B146" i="280" a="1"/>
  <c r="B145" i="280" a="1"/>
  <c r="B145" i="280" s="1"/>
  <c r="C145" i="280" s="1"/>
  <c r="B144" i="280" a="1"/>
  <c r="B144" i="280" s="1"/>
  <c r="C144" i="280" s="1"/>
  <c r="B143" i="280" a="1"/>
  <c r="B143" i="280" s="1"/>
  <c r="C143" i="280" s="1"/>
  <c r="B142" i="280" a="1"/>
  <c r="B142" i="280" s="1"/>
  <c r="C142" i="280" s="1"/>
  <c r="B141" i="280" a="1"/>
  <c r="B141" i="280" s="1"/>
  <c r="C141" i="280" s="1"/>
  <c r="B140" i="280" a="1"/>
  <c r="B140" i="280" s="1"/>
  <c r="C140" i="280" s="1"/>
  <c r="B139" i="280" a="1"/>
  <c r="B139" i="280" s="1"/>
  <c r="C139" i="280" s="1"/>
  <c r="B138" i="280" a="1"/>
  <c r="B138" i="280" s="1"/>
  <c r="C138" i="280" s="1"/>
  <c r="B137" i="280" a="1"/>
  <c r="B137" i="280" s="1"/>
  <c r="C137" i="280" s="1"/>
  <c r="B136" i="280" a="1"/>
  <c r="B136" i="280" s="1"/>
  <c r="C136" i="280" s="1"/>
  <c r="B135" i="280" a="1"/>
  <c r="B135" i="280" s="1"/>
  <c r="C135" i="280" s="1"/>
  <c r="B134" i="280" a="1"/>
  <c r="B134" i="280" s="1"/>
  <c r="C134" i="280" s="1"/>
  <c r="B133" i="280" a="1"/>
  <c r="B133" i="280" s="1"/>
  <c r="C133" i="280" s="1"/>
  <c r="B132" i="280" a="1"/>
  <c r="B132" i="280" s="1"/>
  <c r="C132" i="280" s="1"/>
  <c r="B131" i="280" a="1"/>
  <c r="B131" i="280" s="1"/>
  <c r="C131" i="280" s="1"/>
  <c r="B130" i="280" a="1"/>
  <c r="B130" i="280" s="1"/>
  <c r="C130" i="280" s="1"/>
  <c r="B129" i="280" a="1"/>
  <c r="B129" i="280" s="1"/>
  <c r="C129" i="280" s="1"/>
  <c r="B128" i="280" a="1"/>
  <c r="B128" i="280" s="1"/>
  <c r="C128" i="280" s="1"/>
  <c r="B127" i="280" a="1"/>
  <c r="B127" i="280" s="1"/>
  <c r="C127" i="280" s="1"/>
  <c r="B126" i="280" a="1"/>
  <c r="B126" i="280" s="1"/>
  <c r="C126" i="280" s="1"/>
  <c r="B125" i="280" a="1"/>
  <c r="B125" i="280" s="1"/>
  <c r="C125" i="280" s="1"/>
  <c r="B124" i="280" a="1"/>
  <c r="B124" i="280" s="1"/>
  <c r="C124" i="280" s="1"/>
  <c r="B123" i="280" a="1"/>
  <c r="B123" i="280" s="1"/>
  <c r="C123" i="280" s="1"/>
  <c r="B122" i="280" a="1"/>
  <c r="B122" i="280" s="1"/>
  <c r="C122" i="280" s="1"/>
  <c r="B121" i="280" a="1"/>
  <c r="B121" i="280" s="1"/>
  <c r="C121" i="280" s="1"/>
  <c r="B120" i="280" a="1"/>
  <c r="B120" i="280" s="1"/>
  <c r="C120" i="280" s="1"/>
  <c r="B119" i="280" a="1"/>
  <c r="B119" i="280" s="1"/>
  <c r="C119" i="280" s="1"/>
  <c r="B118" i="280" a="1"/>
  <c r="B118" i="280" s="1"/>
  <c r="C118" i="280" s="1"/>
  <c r="B117" i="280" a="1"/>
  <c r="B117" i="280" s="1"/>
  <c r="C117" i="280" s="1"/>
  <c r="B116" i="280" a="1"/>
  <c r="B116" i="280" s="1"/>
  <c r="C116" i="280" s="1"/>
  <c r="B115" i="280" a="1"/>
  <c r="B115" i="280" s="1"/>
  <c r="C115" i="280" s="1"/>
  <c r="B114" i="280" a="1"/>
  <c r="B114" i="280" s="1"/>
  <c r="C114" i="280" s="1"/>
  <c r="B113" i="280" a="1"/>
  <c r="B113" i="280" s="1"/>
  <c r="C113" i="280" s="1"/>
  <c r="B112" i="280" a="1"/>
  <c r="B112" i="280" s="1"/>
  <c r="C112" i="280" s="1"/>
  <c r="B111" i="280" a="1"/>
  <c r="B111" i="280" s="1"/>
  <c r="C111" i="280" s="1"/>
  <c r="B110" i="280" a="1"/>
  <c r="B110" i="280" s="1"/>
  <c r="C110" i="280" s="1"/>
  <c r="B109" i="280" a="1"/>
  <c r="B109" i="280" s="1"/>
  <c r="C109" i="280" s="1"/>
  <c r="B108" i="280"/>
  <c r="C108" i="280" s="1"/>
  <c r="B108" i="280" a="1"/>
  <c r="B107" i="280"/>
  <c r="C107" i="280" s="1"/>
  <c r="B107" i="280" a="1"/>
  <c r="B106" i="280" a="1"/>
  <c r="B106" i="280" s="1"/>
  <c r="C106" i="280" s="1"/>
  <c r="B105" i="280" a="1"/>
  <c r="B105" i="280" s="1"/>
  <c r="C105" i="280" s="1"/>
  <c r="B104" i="280"/>
  <c r="C104" i="280" s="1"/>
  <c r="B104" i="280" a="1"/>
  <c r="B103" i="280"/>
  <c r="C103" i="280" s="1"/>
  <c r="B103" i="280" a="1"/>
  <c r="B102" i="280" a="1"/>
  <c r="B102" i="280" s="1"/>
  <c r="C102" i="280" s="1"/>
  <c r="B101" i="280" a="1"/>
  <c r="B101" i="280" s="1"/>
  <c r="C101" i="280" s="1"/>
  <c r="B100" i="280" a="1"/>
  <c r="B100" i="280" s="1"/>
  <c r="C100" i="280" s="1"/>
  <c r="B99" i="280" a="1"/>
  <c r="B99" i="280" s="1"/>
  <c r="C99" i="280" s="1"/>
  <c r="B98" i="280" a="1"/>
  <c r="B98" i="280" s="1"/>
  <c r="C98" i="280" s="1"/>
  <c r="B97" i="280" a="1"/>
  <c r="B97" i="280" s="1"/>
  <c r="C97" i="280" s="1"/>
  <c r="B96" i="280" a="1"/>
  <c r="B96" i="280" s="1"/>
  <c r="C96" i="280" s="1"/>
  <c r="B95" i="280" a="1"/>
  <c r="B95" i="280" s="1"/>
  <c r="C95" i="280" s="1"/>
  <c r="B94" i="280"/>
  <c r="C94" i="280" s="1"/>
  <c r="B94" i="280" a="1"/>
  <c r="B93" i="280" a="1"/>
  <c r="B93" i="280" s="1"/>
  <c r="C93" i="280" s="1"/>
  <c r="B92" i="280" a="1"/>
  <c r="B92" i="280" s="1"/>
  <c r="C92" i="280" s="1"/>
  <c r="B91" i="280"/>
  <c r="C91" i="280" s="1"/>
  <c r="B91" i="280" a="1"/>
  <c r="B90" i="280" a="1"/>
  <c r="B90" i="280" s="1"/>
  <c r="C90" i="280" s="1"/>
  <c r="B89" i="280" a="1"/>
  <c r="B89" i="280" s="1"/>
  <c r="C89" i="280" s="1"/>
  <c r="B88" i="280" a="1"/>
  <c r="B88" i="280" s="1"/>
  <c r="C88" i="280" s="1"/>
  <c r="B87" i="280" a="1"/>
  <c r="B87" i="280" s="1"/>
  <c r="C87" i="280" s="1"/>
  <c r="B86" i="280"/>
  <c r="C86" i="280" s="1"/>
  <c r="B86" i="280" a="1"/>
  <c r="B85" i="280" a="1"/>
  <c r="B85" i="280" s="1"/>
  <c r="C85" i="280" s="1"/>
  <c r="B84" i="280" a="1"/>
  <c r="B84" i="280" s="1"/>
  <c r="C84" i="280" s="1"/>
  <c r="B83" i="280"/>
  <c r="C83" i="280" s="1"/>
  <c r="B83" i="280" a="1"/>
  <c r="B82" i="280" a="1"/>
  <c r="B82" i="280" s="1"/>
  <c r="C82" i="280" s="1"/>
  <c r="B81" i="280" a="1"/>
  <c r="B81" i="280" s="1"/>
  <c r="C81" i="280" s="1"/>
  <c r="B80" i="280" a="1"/>
  <c r="B80" i="280" s="1"/>
  <c r="C80" i="280" s="1"/>
  <c r="B79" i="280" a="1"/>
  <c r="B79" i="280" s="1"/>
  <c r="C79" i="280" s="1"/>
  <c r="B78" i="280"/>
  <c r="C78" i="280" s="1"/>
  <c r="B78" i="280" a="1"/>
  <c r="B77" i="280" a="1"/>
  <c r="B77" i="280" s="1"/>
  <c r="C77" i="280" s="1"/>
  <c r="B76" i="280" a="1"/>
  <c r="B76" i="280" s="1"/>
  <c r="C76" i="280" s="1"/>
  <c r="B75" i="280"/>
  <c r="C75" i="280" s="1"/>
  <c r="B75" i="280" a="1"/>
  <c r="B74" i="280" a="1"/>
  <c r="B74" i="280" s="1"/>
  <c r="C74" i="280" s="1"/>
  <c r="B73" i="280" a="1"/>
  <c r="B73" i="280" s="1"/>
  <c r="C73" i="280" s="1"/>
  <c r="B72" i="280" a="1"/>
  <c r="B72" i="280" s="1"/>
  <c r="C72" i="280" s="1"/>
  <c r="B71" i="280" a="1"/>
  <c r="B71" i="280" s="1"/>
  <c r="C71" i="280" s="1"/>
  <c r="B70" i="280"/>
  <c r="C70" i="280" s="1"/>
  <c r="B70" i="280" a="1"/>
  <c r="B69" i="280" a="1"/>
  <c r="B69" i="280" s="1"/>
  <c r="C69" i="280" s="1"/>
  <c r="B68" i="280" a="1"/>
  <c r="B68" i="280" s="1"/>
  <c r="C68" i="280" s="1"/>
  <c r="B67" i="280"/>
  <c r="C67" i="280" s="1"/>
  <c r="B67" i="280" a="1"/>
  <c r="B66" i="280" a="1"/>
  <c r="B66" i="280" s="1"/>
  <c r="C66" i="280" s="1"/>
  <c r="B65" i="280" a="1"/>
  <c r="B65" i="280" s="1"/>
  <c r="C65" i="280" s="1"/>
  <c r="B64" i="280" a="1"/>
  <c r="B64" i="280" s="1"/>
  <c r="C64" i="280" s="1"/>
  <c r="B63" i="280" a="1"/>
  <c r="B63" i="280" s="1"/>
  <c r="C63" i="280" s="1"/>
  <c r="B62" i="280"/>
  <c r="C62" i="280" s="1"/>
  <c r="B62" i="280" a="1"/>
  <c r="B61" i="280" a="1"/>
  <c r="B61" i="280" s="1"/>
  <c r="C61" i="280" s="1"/>
  <c r="B60" i="280" a="1"/>
  <c r="B60" i="280" s="1"/>
  <c r="C60" i="280" s="1"/>
  <c r="B59" i="280"/>
  <c r="C59" i="280" s="1"/>
  <c r="B59" i="280" a="1"/>
  <c r="B58" i="280" a="1"/>
  <c r="B58" i="280" s="1"/>
  <c r="C58" i="280" s="1"/>
  <c r="B57" i="280" a="1"/>
  <c r="B57" i="280" s="1"/>
  <c r="C57" i="280" s="1"/>
  <c r="B56" i="280" a="1"/>
  <c r="B56" i="280" s="1"/>
  <c r="C56" i="280" s="1"/>
  <c r="B55" i="280" a="1"/>
  <c r="B55" i="280" s="1"/>
  <c r="C55" i="280" s="1"/>
  <c r="B54" i="280" a="1"/>
  <c r="B54" i="280" s="1"/>
  <c r="C54" i="280" s="1"/>
  <c r="B53" i="280" a="1"/>
  <c r="B53" i="280" s="1"/>
  <c r="C53" i="280" s="1"/>
  <c r="B52" i="280"/>
  <c r="C52" i="280" s="1"/>
  <c r="B52" i="280" a="1"/>
  <c r="B51" i="280" a="1"/>
  <c r="B51" i="280" s="1"/>
  <c r="C51" i="280" s="1"/>
  <c r="B50" i="280" a="1"/>
  <c r="B50" i="280" s="1"/>
  <c r="C50" i="280" s="1"/>
  <c r="B49" i="280" a="1"/>
  <c r="B49" i="280" s="1"/>
  <c r="C49" i="280" s="1"/>
  <c r="B48" i="280" a="1"/>
  <c r="B48" i="280" s="1"/>
  <c r="C48" i="280" s="1"/>
  <c r="B47" i="280"/>
  <c r="C47" i="280" s="1"/>
  <c r="B47" i="280" a="1"/>
  <c r="B46" i="280" a="1"/>
  <c r="B46" i="280" s="1"/>
  <c r="C46" i="280" s="1"/>
  <c r="B45" i="280" a="1"/>
  <c r="B45" i="280" s="1"/>
  <c r="C45" i="280" s="1"/>
  <c r="B44" i="280"/>
  <c r="C44" i="280" s="1"/>
  <c r="B44" i="280" a="1"/>
  <c r="B43" i="280" a="1"/>
  <c r="B43" i="280" s="1"/>
  <c r="C43" i="280" s="1"/>
  <c r="B42" i="280" a="1"/>
  <c r="B42" i="280" s="1"/>
  <c r="C42" i="280" s="1"/>
  <c r="B41" i="280" a="1"/>
  <c r="B41" i="280" s="1"/>
  <c r="C41" i="280" s="1"/>
  <c r="B40" i="280" a="1"/>
  <c r="B40" i="280" s="1"/>
  <c r="C40" i="280" s="1"/>
  <c r="B39" i="280"/>
  <c r="C39" i="280" s="1"/>
  <c r="B39" i="280" a="1"/>
  <c r="B38" i="280" a="1"/>
  <c r="B38" i="280" s="1"/>
  <c r="C38" i="280" s="1"/>
  <c r="B37" i="280" a="1"/>
  <c r="B37" i="280" s="1"/>
  <c r="C37" i="280" s="1"/>
  <c r="B36" i="280"/>
  <c r="C36" i="280" s="1"/>
  <c r="B36" i="280" a="1"/>
  <c r="B35" i="280" a="1"/>
  <c r="B35" i="280" s="1"/>
  <c r="C35" i="280" s="1"/>
  <c r="B34" i="280" a="1"/>
  <c r="B34" i="280" s="1"/>
  <c r="C34" i="280" s="1"/>
  <c r="B33" i="280" a="1"/>
  <c r="B33" i="280" s="1"/>
  <c r="C33" i="280" s="1"/>
  <c r="B32" i="280" a="1"/>
  <c r="B32" i="280" s="1"/>
  <c r="C32" i="280" s="1"/>
  <c r="B31" i="280"/>
  <c r="C31" i="280" s="1"/>
  <c r="B31" i="280" a="1"/>
  <c r="B30" i="280" a="1"/>
  <c r="B30" i="280" s="1"/>
  <c r="C30" i="280" s="1"/>
  <c r="B29" i="280" a="1"/>
  <c r="B29" i="280" s="1"/>
  <c r="C29" i="280" s="1"/>
  <c r="B28" i="280"/>
  <c r="C28" i="280" s="1"/>
  <c r="B28" i="280" a="1"/>
  <c r="B27" i="280" a="1"/>
  <c r="B27" i="280" s="1"/>
  <c r="C27" i="280" s="1"/>
  <c r="B26" i="280" a="1"/>
  <c r="B26" i="280" s="1"/>
  <c r="C26" i="280" s="1"/>
  <c r="B25" i="280" a="1"/>
  <c r="B25" i="280" s="1"/>
  <c r="C25" i="280" s="1"/>
  <c r="B24" i="280" a="1"/>
  <c r="B24" i="280" s="1"/>
  <c r="C24" i="280" s="1"/>
  <c r="B23" i="280"/>
  <c r="C23" i="280" s="1"/>
  <c r="B23" i="280" a="1"/>
  <c r="B22" i="280" a="1"/>
  <c r="B22" i="280" s="1"/>
  <c r="C22" i="280" s="1"/>
  <c r="B21" i="280" a="1"/>
  <c r="B21" i="280" s="1"/>
  <c r="C21" i="280" s="1"/>
  <c r="B20" i="280"/>
  <c r="C20" i="280" s="1"/>
  <c r="B20" i="280" a="1"/>
  <c r="B19" i="280" a="1"/>
  <c r="B19" i="280" s="1"/>
  <c r="C19" i="280" s="1"/>
  <c r="B18" i="280" a="1"/>
  <c r="B18" i="280" s="1"/>
  <c r="C18" i="280" s="1"/>
  <c r="B17" i="280" a="1"/>
  <c r="B17" i="280" s="1"/>
  <c r="C17" i="280" s="1"/>
  <c r="B16" i="280" a="1"/>
  <c r="B16" i="280" s="1"/>
  <c r="C16" i="280" s="1"/>
  <c r="B15" i="280"/>
  <c r="C15" i="280" s="1"/>
  <c r="B15" i="280" a="1"/>
  <c r="B14" i="280" a="1"/>
  <c r="B14" i="280" s="1"/>
  <c r="C14" i="280" s="1"/>
  <c r="B13" i="280" a="1"/>
  <c r="B13" i="280" s="1"/>
  <c r="C13" i="280" s="1"/>
  <c r="B12" i="280"/>
  <c r="C12" i="280" s="1"/>
  <c r="B12" i="280" a="1"/>
  <c r="B11" i="280" a="1"/>
  <c r="B11" i="280" s="1"/>
  <c r="C11" i="280" s="1"/>
  <c r="B10" i="280" a="1"/>
  <c r="B10" i="280" s="1"/>
  <c r="C10" i="280" s="1"/>
  <c r="B9" i="280" a="1"/>
  <c r="B9" i="280" s="1"/>
  <c r="C9" i="280" s="1"/>
  <c r="B8" i="280" a="1"/>
  <c r="B8" i="280" s="1"/>
  <c r="C8" i="280" s="1"/>
  <c r="B7" i="280"/>
  <c r="C7" i="280" s="1"/>
  <c r="B7" i="280" a="1"/>
  <c r="B400" i="279" a="1"/>
  <c r="B400" i="279" s="1"/>
  <c r="C400" i="279" s="1" a="1"/>
  <c r="C400" i="279" s="1"/>
  <c r="B399" i="279" a="1"/>
  <c r="B399" i="279" s="1"/>
  <c r="C399" i="279" s="1" a="1"/>
  <c r="C399" i="279" s="1"/>
  <c r="B398" i="279" a="1"/>
  <c r="B398" i="279" s="1"/>
  <c r="C398" i="279" s="1" a="1"/>
  <c r="C398" i="279" s="1"/>
  <c r="B397" i="279" a="1"/>
  <c r="B397" i="279" s="1"/>
  <c r="C397" i="279" s="1" a="1"/>
  <c r="C397" i="279" s="1"/>
  <c r="B396" i="279" a="1"/>
  <c r="B396" i="279" s="1"/>
  <c r="C396" i="279" s="1" a="1"/>
  <c r="C396" i="279" s="1"/>
  <c r="B395" i="279" a="1"/>
  <c r="B395" i="279" s="1"/>
  <c r="C395" i="279" s="1" a="1"/>
  <c r="C395" i="279" s="1"/>
  <c r="B394" i="279" a="1"/>
  <c r="B394" i="279" s="1"/>
  <c r="C394" i="279" s="1" a="1"/>
  <c r="C394" i="279" s="1"/>
  <c r="B393" i="279" a="1"/>
  <c r="B393" i="279" s="1"/>
  <c r="C393" i="279" s="1" a="1"/>
  <c r="C393" i="279" s="1"/>
  <c r="B392" i="279" a="1"/>
  <c r="B392" i="279" s="1"/>
  <c r="C392" i="279" s="1" a="1"/>
  <c r="C392" i="279" s="1"/>
  <c r="B391" i="279" a="1"/>
  <c r="B391" i="279" s="1"/>
  <c r="C391" i="279" s="1" a="1"/>
  <c r="C391" i="279" s="1"/>
  <c r="B390" i="279" a="1"/>
  <c r="B390" i="279" s="1"/>
  <c r="C390" i="279" s="1" a="1"/>
  <c r="C390" i="279" s="1"/>
  <c r="B389" i="279" a="1"/>
  <c r="B389" i="279" s="1"/>
  <c r="C389" i="279" s="1" a="1"/>
  <c r="C389" i="279" s="1"/>
  <c r="B388" i="279" a="1"/>
  <c r="B388" i="279" s="1"/>
  <c r="C388" i="279" s="1" a="1"/>
  <c r="C388" i="279" s="1"/>
  <c r="B387" i="279" a="1"/>
  <c r="B387" i="279" s="1"/>
  <c r="C387" i="279" s="1" a="1"/>
  <c r="C387" i="279" s="1"/>
  <c r="B386" i="279" a="1"/>
  <c r="B386" i="279" s="1"/>
  <c r="C386" i="279" s="1" a="1"/>
  <c r="C386" i="279" s="1"/>
  <c r="B385" i="279" a="1"/>
  <c r="B385" i="279" s="1"/>
  <c r="C385" i="279" s="1" a="1"/>
  <c r="C385" i="279" s="1"/>
  <c r="B384" i="279" a="1"/>
  <c r="B384" i="279" s="1"/>
  <c r="C384" i="279" s="1" a="1"/>
  <c r="C384" i="279" s="1"/>
  <c r="B383" i="279" a="1"/>
  <c r="B383" i="279" s="1"/>
  <c r="C383" i="279" s="1" a="1"/>
  <c r="C383" i="279" s="1"/>
  <c r="B382" i="279" a="1"/>
  <c r="B382" i="279" s="1"/>
  <c r="C382" i="279" s="1" a="1"/>
  <c r="C382" i="279" s="1"/>
  <c r="B381" i="279" a="1"/>
  <c r="B381" i="279" s="1"/>
  <c r="C381" i="279" s="1" a="1"/>
  <c r="C381" i="279" s="1"/>
  <c r="B380" i="279"/>
  <c r="C380" i="279" s="1" a="1"/>
  <c r="C380" i="279" s="1"/>
  <c r="B380" i="279" a="1"/>
  <c r="C379" i="279" a="1"/>
  <c r="C379" i="279" s="1"/>
  <c r="B379" i="279" a="1"/>
  <c r="B379" i="279" s="1"/>
  <c r="B378" i="279"/>
  <c r="C378" i="279" s="1" a="1"/>
  <c r="C378" i="279" s="1"/>
  <c r="B378" i="279" a="1"/>
  <c r="C377" i="279" a="1"/>
  <c r="C377" i="279" s="1"/>
  <c r="B377" i="279" a="1"/>
  <c r="B377" i="279" s="1"/>
  <c r="B376" i="279" a="1"/>
  <c r="B376" i="279" s="1"/>
  <c r="C376" i="279" s="1" a="1"/>
  <c r="C376" i="279" s="1"/>
  <c r="B375" i="279" a="1"/>
  <c r="B375" i="279" s="1"/>
  <c r="C375" i="279" s="1" a="1"/>
  <c r="C375" i="279" s="1"/>
  <c r="B374" i="279" a="1"/>
  <c r="B374" i="279" s="1"/>
  <c r="C374" i="279" s="1" a="1"/>
  <c r="C374" i="279" s="1"/>
  <c r="B373" i="279" a="1"/>
  <c r="B373" i="279" s="1"/>
  <c r="C373" i="279" s="1" a="1"/>
  <c r="C373" i="279" s="1"/>
  <c r="C372" i="279" a="1"/>
  <c r="C372" i="279" s="1"/>
  <c r="B372" i="279" a="1"/>
  <c r="B372" i="279" s="1"/>
  <c r="B371" i="279" a="1"/>
  <c r="B371" i="279" s="1"/>
  <c r="C371" i="279" s="1" a="1"/>
  <c r="C371" i="279" s="1"/>
  <c r="B370" i="279" a="1"/>
  <c r="B370" i="279" s="1"/>
  <c r="C370" i="279" s="1" a="1"/>
  <c r="C370" i="279" s="1"/>
  <c r="C369" i="279" a="1"/>
  <c r="C369" i="279" s="1"/>
  <c r="B369" i="279" a="1"/>
  <c r="B369" i="279" s="1"/>
  <c r="B368" i="279" a="1"/>
  <c r="B368" i="279" s="1"/>
  <c r="C368" i="279" s="1" a="1"/>
  <c r="C368" i="279" s="1"/>
  <c r="B367" i="279" a="1"/>
  <c r="B367" i="279" s="1"/>
  <c r="C367" i="279" s="1" a="1"/>
  <c r="C367" i="279" s="1"/>
  <c r="B366" i="279" a="1"/>
  <c r="B366" i="279" s="1"/>
  <c r="C366" i="279" s="1" a="1"/>
  <c r="C366" i="279" s="1"/>
  <c r="B365" i="279" a="1"/>
  <c r="B365" i="279" s="1"/>
  <c r="C365" i="279" s="1" a="1"/>
  <c r="C365" i="279" s="1"/>
  <c r="C364" i="279" a="1"/>
  <c r="C364" i="279" s="1"/>
  <c r="B364" i="279" a="1"/>
  <c r="B364" i="279" s="1"/>
  <c r="B363" i="279"/>
  <c r="C363" i="279" s="1" a="1"/>
  <c r="C363" i="279" s="1"/>
  <c r="B363" i="279" a="1"/>
  <c r="B362" i="279"/>
  <c r="C362" i="279" s="1" a="1"/>
  <c r="C362" i="279" s="1"/>
  <c r="B362" i="279" a="1"/>
  <c r="B361" i="279" a="1"/>
  <c r="B361" i="279" s="1"/>
  <c r="C361" i="279" s="1" a="1"/>
  <c r="C361" i="279" s="1"/>
  <c r="B360" i="279"/>
  <c r="C360" i="279" s="1" a="1"/>
  <c r="C360" i="279" s="1"/>
  <c r="B360" i="279" a="1"/>
  <c r="B359" i="279"/>
  <c r="C359" i="279" s="1" a="1"/>
  <c r="C359" i="279" s="1"/>
  <c r="B359" i="279" a="1"/>
  <c r="B358" i="279" a="1"/>
  <c r="B358" i="279" s="1"/>
  <c r="C358" i="279" s="1" a="1"/>
  <c r="C358" i="279" s="1"/>
  <c r="B357" i="279" a="1"/>
  <c r="B357" i="279" s="1"/>
  <c r="C357" i="279" s="1" a="1"/>
  <c r="C357" i="279" s="1"/>
  <c r="B356" i="279" a="1"/>
  <c r="B356" i="279" s="1"/>
  <c r="C356" i="279" s="1" a="1"/>
  <c r="C356" i="279" s="1"/>
  <c r="B355" i="279" a="1"/>
  <c r="B355" i="279" s="1"/>
  <c r="C355" i="279" s="1" a="1"/>
  <c r="C355" i="279" s="1"/>
  <c r="B354" i="279"/>
  <c r="C354" i="279" s="1" a="1"/>
  <c r="C354" i="279" s="1"/>
  <c r="B354" i="279" a="1"/>
  <c r="B353" i="279" a="1"/>
  <c r="B353" i="279" s="1"/>
  <c r="C353" i="279" s="1" a="1"/>
  <c r="C353" i="279" s="1"/>
  <c r="B352" i="279" a="1"/>
  <c r="B352" i="279" s="1"/>
  <c r="C352" i="279" s="1" a="1"/>
  <c r="C352" i="279" s="1"/>
  <c r="B351" i="279"/>
  <c r="C351" i="279" s="1" a="1"/>
  <c r="C351" i="279" s="1"/>
  <c r="B351" i="279" a="1"/>
  <c r="B350" i="279" a="1"/>
  <c r="B350" i="279" s="1"/>
  <c r="C350" i="279" s="1" a="1"/>
  <c r="C350" i="279" s="1"/>
  <c r="B349" i="279" a="1"/>
  <c r="B349" i="279" s="1"/>
  <c r="C349" i="279" s="1" a="1"/>
  <c r="C349" i="279" s="1"/>
  <c r="B348" i="279" a="1"/>
  <c r="B348" i="279" s="1"/>
  <c r="C348" i="279" s="1" a="1"/>
  <c r="C348" i="279" s="1"/>
  <c r="B347" i="279" a="1"/>
  <c r="B347" i="279" s="1"/>
  <c r="C347" i="279" s="1" a="1"/>
  <c r="C347" i="279" s="1"/>
  <c r="B346" i="279" a="1"/>
  <c r="B346" i="279" s="1"/>
  <c r="C346" i="279" s="1" a="1"/>
  <c r="C346" i="279" s="1"/>
  <c r="B345" i="279" a="1"/>
  <c r="B345" i="279" s="1"/>
  <c r="C345" i="279" s="1" a="1"/>
  <c r="C345" i="279" s="1"/>
  <c r="B344" i="279" a="1"/>
  <c r="B344" i="279" s="1"/>
  <c r="C344" i="279" s="1" a="1"/>
  <c r="C344" i="279" s="1"/>
  <c r="B343" i="279" a="1"/>
  <c r="B343" i="279" s="1"/>
  <c r="C343" i="279" s="1" a="1"/>
  <c r="C343" i="279" s="1"/>
  <c r="B342" i="279" a="1"/>
  <c r="B342" i="279" s="1"/>
  <c r="C342" i="279" s="1" a="1"/>
  <c r="C342" i="279" s="1"/>
  <c r="B341" i="279" a="1"/>
  <c r="B341" i="279" s="1"/>
  <c r="C341" i="279" s="1" a="1"/>
  <c r="C341" i="279" s="1"/>
  <c r="B340" i="279" a="1"/>
  <c r="B340" i="279" s="1"/>
  <c r="C340" i="279" s="1" a="1"/>
  <c r="C340" i="279" s="1"/>
  <c r="B339" i="279" a="1"/>
  <c r="B339" i="279" s="1"/>
  <c r="C339" i="279" s="1" a="1"/>
  <c r="C339" i="279" s="1"/>
  <c r="B338" i="279" a="1"/>
  <c r="B338" i="279" s="1"/>
  <c r="C338" i="279" s="1" a="1"/>
  <c r="C338" i="279" s="1"/>
  <c r="B337" i="279" a="1"/>
  <c r="B337" i="279" s="1"/>
  <c r="C337" i="279" s="1" a="1"/>
  <c r="C337" i="279" s="1"/>
  <c r="B336" i="279" a="1"/>
  <c r="B336" i="279" s="1"/>
  <c r="C336" i="279" s="1" a="1"/>
  <c r="C336" i="279" s="1"/>
  <c r="B335" i="279" a="1"/>
  <c r="B335" i="279" s="1"/>
  <c r="C335" i="279" s="1" a="1"/>
  <c r="C335" i="279" s="1"/>
  <c r="B334" i="279" a="1"/>
  <c r="B334" i="279" s="1"/>
  <c r="C334" i="279" s="1" a="1"/>
  <c r="C334" i="279" s="1"/>
  <c r="B333" i="279" a="1"/>
  <c r="B333" i="279" s="1"/>
  <c r="C333" i="279" s="1" a="1"/>
  <c r="C333" i="279" s="1"/>
  <c r="B332" i="279" a="1"/>
  <c r="B332" i="279" s="1"/>
  <c r="C332" i="279" s="1" a="1"/>
  <c r="C332" i="279" s="1"/>
  <c r="B331" i="279" a="1"/>
  <c r="B331" i="279" s="1"/>
  <c r="C331" i="279" s="1" a="1"/>
  <c r="C331" i="279" s="1"/>
  <c r="B330" i="279" a="1"/>
  <c r="B330" i="279" s="1"/>
  <c r="C330" i="279" s="1" a="1"/>
  <c r="C330" i="279" s="1"/>
  <c r="B329" i="279"/>
  <c r="C329" i="279" s="1" a="1"/>
  <c r="C329" i="279" s="1"/>
  <c r="B329" i="279" a="1"/>
  <c r="B328" i="279" a="1"/>
  <c r="B328" i="279" s="1"/>
  <c r="C328" i="279" s="1" a="1"/>
  <c r="C328" i="279" s="1"/>
  <c r="B327" i="279" a="1"/>
  <c r="B327" i="279" s="1"/>
  <c r="C327" i="279" s="1"/>
  <c r="B326" i="279" a="1"/>
  <c r="B326" i="279" s="1"/>
  <c r="C326" i="279" s="1"/>
  <c r="B325" i="279" a="1"/>
  <c r="B325" i="279" s="1"/>
  <c r="C325" i="279" s="1"/>
  <c r="B324" i="279"/>
  <c r="C324" i="279" s="1"/>
  <c r="B324" i="279" a="1"/>
  <c r="B323" i="279" a="1"/>
  <c r="B323" i="279" s="1"/>
  <c r="C323" i="279" s="1"/>
  <c r="B322" i="279" a="1"/>
  <c r="B322" i="279" s="1"/>
  <c r="C322" i="279" s="1"/>
  <c r="B321" i="279" a="1"/>
  <c r="B321" i="279" s="1"/>
  <c r="C321" i="279" s="1"/>
  <c r="B320" i="279" a="1"/>
  <c r="B320" i="279" s="1"/>
  <c r="C320" i="279" s="1"/>
  <c r="B319" i="279" a="1"/>
  <c r="B319" i="279" s="1"/>
  <c r="C319" i="279" s="1"/>
  <c r="B318" i="279" a="1"/>
  <c r="B318" i="279" s="1"/>
  <c r="C318" i="279" s="1"/>
  <c r="B317" i="279" a="1"/>
  <c r="B317" i="279" s="1"/>
  <c r="C317" i="279" s="1"/>
  <c r="B316" i="279"/>
  <c r="C316" i="279" s="1"/>
  <c r="B316" i="279" a="1"/>
  <c r="B315" i="279" a="1"/>
  <c r="B315" i="279" s="1"/>
  <c r="C315" i="279" s="1"/>
  <c r="B314" i="279" a="1"/>
  <c r="B314" i="279" s="1"/>
  <c r="C314" i="279" s="1"/>
  <c r="B313" i="279"/>
  <c r="C313" i="279" s="1"/>
  <c r="B313" i="279" a="1"/>
  <c r="B312" i="279" a="1"/>
  <c r="B312" i="279" s="1"/>
  <c r="C312" i="279" s="1"/>
  <c r="B311" i="279" a="1"/>
  <c r="B311" i="279" s="1"/>
  <c r="C311" i="279" s="1"/>
  <c r="B310" i="279" a="1"/>
  <c r="B310" i="279" s="1"/>
  <c r="C310" i="279" s="1"/>
  <c r="B309" i="279" a="1"/>
  <c r="B309" i="279" s="1"/>
  <c r="C309" i="279" s="1"/>
  <c r="B308" i="279"/>
  <c r="C308" i="279" s="1"/>
  <c r="B308" i="279" a="1"/>
  <c r="B307" i="279" a="1"/>
  <c r="B307" i="279" s="1"/>
  <c r="C307" i="279" s="1"/>
  <c r="B306" i="279" a="1"/>
  <c r="B306" i="279" s="1"/>
  <c r="C306" i="279" s="1"/>
  <c r="B305" i="279"/>
  <c r="C305" i="279" s="1"/>
  <c r="B305" i="279" a="1"/>
  <c r="B304" i="279" a="1"/>
  <c r="B304" i="279" s="1"/>
  <c r="C304" i="279" s="1"/>
  <c r="B303" i="279" a="1"/>
  <c r="B303" i="279" s="1"/>
  <c r="C303" i="279" s="1"/>
  <c r="B302" i="279"/>
  <c r="C302" i="279" s="1"/>
  <c r="B302" i="279" a="1"/>
  <c r="B301" i="279" a="1"/>
  <c r="B301" i="279" s="1"/>
  <c r="C301" i="279" s="1"/>
  <c r="B300" i="279" a="1"/>
  <c r="B300" i="279" s="1"/>
  <c r="C300" i="279" s="1"/>
  <c r="B299" i="279" a="1"/>
  <c r="B299" i="279" s="1"/>
  <c r="C299" i="279" s="1"/>
  <c r="B298" i="279"/>
  <c r="C298" i="279" s="1"/>
  <c r="B298" i="279" a="1"/>
  <c r="B297" i="279" a="1"/>
  <c r="B297" i="279" s="1"/>
  <c r="C297" i="279" s="1"/>
  <c r="B296" i="279" a="1"/>
  <c r="B296" i="279" s="1"/>
  <c r="C296" i="279" s="1"/>
  <c r="B295" i="279" a="1"/>
  <c r="B295" i="279" s="1"/>
  <c r="C295" i="279" s="1"/>
  <c r="B294" i="279" a="1"/>
  <c r="B294" i="279" s="1"/>
  <c r="C294" i="279" s="1"/>
  <c r="B293" i="279" a="1"/>
  <c r="B293" i="279" s="1"/>
  <c r="C293" i="279" s="1"/>
  <c r="B292" i="279" a="1"/>
  <c r="B292" i="279" s="1"/>
  <c r="C292" i="279" s="1"/>
  <c r="B291" i="279" a="1"/>
  <c r="B291" i="279" s="1"/>
  <c r="C291" i="279" s="1"/>
  <c r="B290" i="279" a="1"/>
  <c r="B290" i="279" s="1"/>
  <c r="C290" i="279" s="1"/>
  <c r="B289" i="279" a="1"/>
  <c r="B289" i="279" s="1"/>
  <c r="C289" i="279" s="1"/>
  <c r="B288" i="279" a="1"/>
  <c r="B288" i="279" s="1"/>
  <c r="C288" i="279" s="1"/>
  <c r="B287" i="279" a="1"/>
  <c r="B287" i="279" s="1"/>
  <c r="C287" i="279" s="1"/>
  <c r="B286" i="279" a="1"/>
  <c r="B286" i="279" s="1"/>
  <c r="C286" i="279" s="1"/>
  <c r="B285" i="279" a="1"/>
  <c r="B285" i="279" s="1"/>
  <c r="C285" i="279" s="1"/>
  <c r="B284" i="279" a="1"/>
  <c r="B284" i="279" s="1"/>
  <c r="C284" i="279" s="1"/>
  <c r="B283" i="279" a="1"/>
  <c r="B283" i="279" s="1"/>
  <c r="C283" i="279" s="1"/>
  <c r="B282" i="279" a="1"/>
  <c r="B282" i="279" s="1"/>
  <c r="C282" i="279" s="1"/>
  <c r="B281" i="279"/>
  <c r="C281" i="279" s="1"/>
  <c r="B281" i="279" a="1"/>
  <c r="B280" i="279" a="1"/>
  <c r="B280" i="279" s="1"/>
  <c r="C280" i="279" s="1"/>
  <c r="B279" i="279" a="1"/>
  <c r="B279" i="279" s="1"/>
  <c r="C279" i="279" s="1"/>
  <c r="B278" i="279" a="1"/>
  <c r="B278" i="279" s="1"/>
  <c r="C278" i="279" s="1"/>
  <c r="B277" i="279" a="1"/>
  <c r="B277" i="279" s="1"/>
  <c r="C277" i="279" s="1"/>
  <c r="B276" i="279" a="1"/>
  <c r="B276" i="279" s="1"/>
  <c r="C276" i="279" s="1"/>
  <c r="B275" i="279" a="1"/>
  <c r="B275" i="279" s="1"/>
  <c r="C275" i="279" s="1"/>
  <c r="B274" i="279" a="1"/>
  <c r="B274" i="279" s="1"/>
  <c r="C274" i="279" s="1"/>
  <c r="B273" i="279"/>
  <c r="C273" i="279" s="1"/>
  <c r="B273" i="279" a="1"/>
  <c r="B272" i="279" a="1"/>
  <c r="B272" i="279" s="1"/>
  <c r="C272" i="279" s="1"/>
  <c r="B271" i="279" a="1"/>
  <c r="B271" i="279" s="1"/>
  <c r="C271" i="279" s="1"/>
  <c r="B270" i="279" a="1"/>
  <c r="B270" i="279" s="1"/>
  <c r="C270" i="279" s="1"/>
  <c r="B269" i="279" a="1"/>
  <c r="B269" i="279" s="1"/>
  <c r="C269" i="279" s="1"/>
  <c r="B268" i="279" a="1"/>
  <c r="B268" i="279" s="1"/>
  <c r="C268" i="279" s="1"/>
  <c r="B267" i="279" a="1"/>
  <c r="B267" i="279" s="1"/>
  <c r="C267" i="279" s="1"/>
  <c r="B266" i="279" a="1"/>
  <c r="B266" i="279" s="1"/>
  <c r="C266" i="279" s="1"/>
  <c r="B265" i="279"/>
  <c r="C265" i="279" s="1"/>
  <c r="B265" i="279" a="1"/>
  <c r="B264" i="279" a="1"/>
  <c r="B264" i="279" s="1"/>
  <c r="C264" i="279" s="1"/>
  <c r="B263" i="279" a="1"/>
  <c r="B263" i="279" s="1"/>
  <c r="C263" i="279" s="1"/>
  <c r="B262" i="279" a="1"/>
  <c r="B262" i="279" s="1"/>
  <c r="C262" i="279" s="1"/>
  <c r="B261" i="279" a="1"/>
  <c r="B261" i="279" s="1"/>
  <c r="C261" i="279" s="1"/>
  <c r="B260" i="279" a="1"/>
  <c r="B260" i="279" s="1"/>
  <c r="C260" i="279" s="1"/>
  <c r="B259" i="279"/>
  <c r="C259" i="279" s="1"/>
  <c r="B259" i="279" a="1"/>
  <c r="B258" i="279" a="1"/>
  <c r="B258" i="279" s="1"/>
  <c r="C258" i="279" s="1"/>
  <c r="B257" i="279" a="1"/>
  <c r="B257" i="279" s="1"/>
  <c r="C257" i="279" s="1"/>
  <c r="B256" i="279" a="1"/>
  <c r="B256" i="279" s="1"/>
  <c r="C256" i="279" s="1"/>
  <c r="B255" i="279"/>
  <c r="C255" i="279" s="1"/>
  <c r="B255" i="279" a="1"/>
  <c r="B254" i="279" a="1"/>
  <c r="B254" i="279" s="1"/>
  <c r="C254" i="279" s="1"/>
  <c r="B253" i="279" a="1"/>
  <c r="B253" i="279" s="1"/>
  <c r="C253" i="279" s="1"/>
  <c r="B252" i="279" a="1"/>
  <c r="B252" i="279" s="1"/>
  <c r="C252" i="279" s="1"/>
  <c r="B251" i="279"/>
  <c r="C251" i="279" s="1"/>
  <c r="B251" i="279" a="1"/>
  <c r="B250" i="279" a="1"/>
  <c r="B250" i="279" s="1"/>
  <c r="C250" i="279" s="1"/>
  <c r="B249" i="279" a="1"/>
  <c r="B249" i="279" s="1"/>
  <c r="C249" i="279" s="1"/>
  <c r="B248" i="279" a="1"/>
  <c r="B248" i="279" s="1"/>
  <c r="C248" i="279" s="1"/>
  <c r="B247" i="279"/>
  <c r="C247" i="279" s="1"/>
  <c r="B247" i="279" a="1"/>
  <c r="B246" i="279" a="1"/>
  <c r="B246" i="279" s="1"/>
  <c r="C246" i="279" s="1"/>
  <c r="B245" i="279" a="1"/>
  <c r="B245" i="279" s="1"/>
  <c r="C245" i="279" s="1"/>
  <c r="B244" i="279" a="1"/>
  <c r="B244" i="279" s="1"/>
  <c r="C244" i="279" s="1"/>
  <c r="B243" i="279"/>
  <c r="C243" i="279" s="1"/>
  <c r="B243" i="279" a="1"/>
  <c r="B242" i="279" a="1"/>
  <c r="B242" i="279" s="1"/>
  <c r="C242" i="279" s="1"/>
  <c r="B241" i="279" a="1"/>
  <c r="B241" i="279" s="1"/>
  <c r="C241" i="279" s="1"/>
  <c r="B240" i="279" a="1"/>
  <c r="B240" i="279" s="1"/>
  <c r="C240" i="279" s="1"/>
  <c r="B239" i="279"/>
  <c r="C239" i="279" s="1"/>
  <c r="B239" i="279" a="1"/>
  <c r="B238" i="279" a="1"/>
  <c r="B238" i="279" s="1"/>
  <c r="C238" i="279" s="1"/>
  <c r="B237" i="279" a="1"/>
  <c r="B237" i="279" s="1"/>
  <c r="C237" i="279" s="1"/>
  <c r="B236" i="279" a="1"/>
  <c r="B236" i="279" s="1"/>
  <c r="C236" i="279" s="1"/>
  <c r="B235" i="279"/>
  <c r="C235" i="279" s="1"/>
  <c r="B235" i="279" a="1"/>
  <c r="B234" i="279" a="1"/>
  <c r="B234" i="279" s="1"/>
  <c r="C234" i="279" s="1"/>
  <c r="B233" i="279" a="1"/>
  <c r="B233" i="279" s="1"/>
  <c r="C233" i="279" s="1"/>
  <c r="B232" i="279" a="1"/>
  <c r="B232" i="279" s="1"/>
  <c r="C232" i="279" s="1"/>
  <c r="B231" i="279"/>
  <c r="C231" i="279" s="1"/>
  <c r="B231" i="279" a="1"/>
  <c r="B230" i="279" a="1"/>
  <c r="B230" i="279" s="1"/>
  <c r="C230" i="279" s="1"/>
  <c r="B229" i="279" a="1"/>
  <c r="B229" i="279" s="1"/>
  <c r="C229" i="279" s="1"/>
  <c r="B228" i="279" a="1"/>
  <c r="B228" i="279" s="1"/>
  <c r="C228" i="279" s="1"/>
  <c r="B227" i="279"/>
  <c r="C227" i="279" s="1"/>
  <c r="B227" i="279" a="1"/>
  <c r="C226" i="279"/>
  <c r="B226" i="279" a="1"/>
  <c r="B226" i="279" s="1"/>
  <c r="B225" i="279" a="1"/>
  <c r="B225" i="279" s="1"/>
  <c r="C225" i="279" s="1"/>
  <c r="B224" i="279" a="1"/>
  <c r="B224" i="279" s="1"/>
  <c r="C224" i="279" s="1"/>
  <c r="C223" i="279"/>
  <c r="B223" i="279"/>
  <c r="B223" i="279" a="1"/>
  <c r="C222" i="279"/>
  <c r="B222" i="279" a="1"/>
  <c r="B222" i="279" s="1"/>
  <c r="B221" i="279"/>
  <c r="C221" i="279" s="1"/>
  <c r="B221" i="279" a="1"/>
  <c r="B220" i="279" a="1"/>
  <c r="B220" i="279" s="1"/>
  <c r="C220" i="279" s="1"/>
  <c r="B219" i="279"/>
  <c r="C219" i="279" s="1"/>
  <c r="B219" i="279" a="1"/>
  <c r="B218" i="279"/>
  <c r="C218" i="279" s="1"/>
  <c r="B218" i="279" a="1"/>
  <c r="B217" i="279" a="1"/>
  <c r="B217" i="279" s="1"/>
  <c r="C217" i="279" s="1"/>
  <c r="B216" i="279" a="1"/>
  <c r="B216" i="279" s="1"/>
  <c r="C216" i="279" s="1"/>
  <c r="B215" i="279" a="1"/>
  <c r="B215" i="279" s="1"/>
  <c r="C215" i="279" s="1"/>
  <c r="B214" i="279" a="1"/>
  <c r="B214" i="279" s="1"/>
  <c r="C214" i="279" s="1"/>
  <c r="B213" i="279" a="1"/>
  <c r="B213" i="279" s="1"/>
  <c r="C213" i="279" s="1"/>
  <c r="B212" i="279" a="1"/>
  <c r="B212" i="279" s="1"/>
  <c r="C212" i="279" s="1"/>
  <c r="B211" i="279" a="1"/>
  <c r="B211" i="279" s="1"/>
  <c r="C211" i="279" s="1"/>
  <c r="C210" i="279"/>
  <c r="B210" i="279"/>
  <c r="B210" i="279" a="1"/>
  <c r="B209" i="279" a="1"/>
  <c r="B209" i="279" s="1"/>
  <c r="C209" i="279" s="1"/>
  <c r="B208" i="279" a="1"/>
  <c r="B208" i="279" s="1"/>
  <c r="C208" i="279" s="1"/>
  <c r="B207" i="279"/>
  <c r="C207" i="279" s="1"/>
  <c r="B207" i="279" a="1"/>
  <c r="C206" i="279"/>
  <c r="B206" i="279"/>
  <c r="B206" i="279" a="1"/>
  <c r="B205" i="279" a="1"/>
  <c r="B205" i="279" s="1"/>
  <c r="C205" i="279" s="1"/>
  <c r="B204" i="279" a="1"/>
  <c r="B204" i="279" s="1"/>
  <c r="C204" i="279" s="1"/>
  <c r="B203" i="279"/>
  <c r="C203" i="279" s="1"/>
  <c r="B203" i="279" a="1"/>
  <c r="B202" i="279"/>
  <c r="C202" i="279" s="1"/>
  <c r="B202" i="279" a="1"/>
  <c r="B201" i="279" a="1"/>
  <c r="B201" i="279" s="1"/>
  <c r="C201" i="279" s="1"/>
  <c r="B200" i="279" a="1"/>
  <c r="B200" i="279" s="1"/>
  <c r="C200" i="279" s="1"/>
  <c r="B199" i="279" a="1"/>
  <c r="B199" i="279" s="1"/>
  <c r="C199" i="279" s="1"/>
  <c r="B198" i="279" a="1"/>
  <c r="B198" i="279" s="1"/>
  <c r="C198" i="279" s="1"/>
  <c r="B197" i="279" a="1"/>
  <c r="B197" i="279" s="1"/>
  <c r="C197" i="279" s="1"/>
  <c r="B196" i="279" a="1"/>
  <c r="B196" i="279" s="1"/>
  <c r="C196" i="279" s="1"/>
  <c r="B195" i="279" a="1"/>
  <c r="B195" i="279" s="1"/>
  <c r="C195" i="279" s="1"/>
  <c r="C194" i="279"/>
  <c r="B194" i="279"/>
  <c r="B194" i="279" a="1"/>
  <c r="B193" i="279" a="1"/>
  <c r="B193" i="279" s="1"/>
  <c r="C193" i="279" s="1"/>
  <c r="B192" i="279" a="1"/>
  <c r="B192" i="279" s="1"/>
  <c r="C192" i="279" s="1"/>
  <c r="B191" i="279"/>
  <c r="C191" i="279" s="1"/>
  <c r="B191" i="279" a="1"/>
  <c r="C190" i="279"/>
  <c r="B190" i="279"/>
  <c r="B190" i="279" a="1"/>
  <c r="B189" i="279" a="1"/>
  <c r="B189" i="279" s="1"/>
  <c r="C189" i="279" s="1"/>
  <c r="B188" i="279" a="1"/>
  <c r="B188" i="279" s="1"/>
  <c r="C188" i="279" s="1"/>
  <c r="B187" i="279"/>
  <c r="C187" i="279" s="1"/>
  <c r="B187" i="279" a="1"/>
  <c r="B186" i="279"/>
  <c r="C186" i="279" s="1"/>
  <c r="B186" i="279" a="1"/>
  <c r="B185" i="279" a="1"/>
  <c r="B185" i="279" s="1"/>
  <c r="C185" i="279" s="1"/>
  <c r="B184" i="279" a="1"/>
  <c r="B184" i="279" s="1"/>
  <c r="C184" i="279" s="1"/>
  <c r="B183" i="279" a="1"/>
  <c r="B183" i="279" s="1"/>
  <c r="C183" i="279" s="1"/>
  <c r="B182" i="279" a="1"/>
  <c r="B182" i="279" s="1"/>
  <c r="C182" i="279" s="1"/>
  <c r="B181" i="279" a="1"/>
  <c r="B181" i="279" s="1"/>
  <c r="C181" i="279" s="1"/>
  <c r="B180" i="279" a="1"/>
  <c r="B180" i="279" s="1"/>
  <c r="C180" i="279" s="1"/>
  <c r="B179" i="279" a="1"/>
  <c r="B179" i="279" s="1"/>
  <c r="C179" i="279" s="1"/>
  <c r="C178" i="279"/>
  <c r="B178" i="279"/>
  <c r="B178" i="279" a="1"/>
  <c r="B177" i="279" a="1"/>
  <c r="B177" i="279" s="1"/>
  <c r="C177" i="279" s="1"/>
  <c r="B176" i="279" a="1"/>
  <c r="B176" i="279" s="1"/>
  <c r="C176" i="279" s="1"/>
  <c r="B175" i="279"/>
  <c r="C175" i="279" s="1"/>
  <c r="B175" i="279" a="1"/>
  <c r="B174" i="279" a="1"/>
  <c r="B174" i="279" s="1"/>
  <c r="C174" i="279" s="1"/>
  <c r="B173" i="279"/>
  <c r="C173" i="279" s="1"/>
  <c r="B173" i="279" a="1"/>
  <c r="B172" i="279" a="1"/>
  <c r="B172" i="279" s="1"/>
  <c r="C172" i="279" s="1"/>
  <c r="B171" i="279"/>
  <c r="C171" i="279" s="1"/>
  <c r="B171" i="279" a="1"/>
  <c r="B170" i="279" a="1"/>
  <c r="B170" i="279" s="1"/>
  <c r="C170" i="279" s="1"/>
  <c r="B169" i="279" a="1"/>
  <c r="B169" i="279" s="1"/>
  <c r="C169" i="279" s="1"/>
  <c r="B168" i="279" a="1"/>
  <c r="B168" i="279" s="1"/>
  <c r="C168" i="279" s="1"/>
  <c r="B167" i="279" a="1"/>
  <c r="B167" i="279" s="1"/>
  <c r="C167" i="279" s="1"/>
  <c r="B166" i="279"/>
  <c r="C166" i="279" s="1"/>
  <c r="B166" i="279" a="1"/>
  <c r="B165" i="279" a="1"/>
  <c r="B165" i="279" s="1"/>
  <c r="C165" i="279" s="1"/>
  <c r="B164" i="279" a="1"/>
  <c r="B164" i="279" s="1"/>
  <c r="C164" i="279" s="1"/>
  <c r="B163" i="279" a="1"/>
  <c r="B163" i="279" s="1"/>
  <c r="C163" i="279" s="1"/>
  <c r="B162" i="279" a="1"/>
  <c r="B162" i="279" s="1"/>
  <c r="C162" i="279" s="1"/>
  <c r="B161" i="279" a="1"/>
  <c r="B161" i="279" s="1"/>
  <c r="C161" i="279" s="1"/>
  <c r="B160" i="279" a="1"/>
  <c r="B160" i="279" s="1"/>
  <c r="C160" i="279" s="1"/>
  <c r="B159" i="279" a="1"/>
  <c r="B159" i="279" s="1"/>
  <c r="C159" i="279" s="1"/>
  <c r="B158" i="279" a="1"/>
  <c r="B158" i="279" s="1"/>
  <c r="C158" i="279" s="1"/>
  <c r="B157" i="279" a="1"/>
  <c r="B157" i="279" s="1"/>
  <c r="C157" i="279" s="1"/>
  <c r="B156" i="279" a="1"/>
  <c r="B156" i="279" s="1"/>
  <c r="C156" i="279" s="1"/>
  <c r="B155" i="279" a="1"/>
  <c r="B155" i="279" s="1"/>
  <c r="C155" i="279" s="1"/>
  <c r="B154" i="279" a="1"/>
  <c r="B154" i="279" s="1"/>
  <c r="C154" i="279" s="1"/>
  <c r="B153" i="279" a="1"/>
  <c r="B153" i="279" s="1"/>
  <c r="C153" i="279" s="1"/>
  <c r="B152" i="279" a="1"/>
  <c r="B152" i="279" s="1"/>
  <c r="C152" i="279" s="1"/>
  <c r="B151" i="279" a="1"/>
  <c r="B151" i="279" s="1"/>
  <c r="C151" i="279" s="1"/>
  <c r="B150" i="279" a="1"/>
  <c r="B150" i="279" s="1"/>
  <c r="C150" i="279" s="1"/>
  <c r="B149" i="279" a="1"/>
  <c r="B149" i="279" s="1"/>
  <c r="C149" i="279" s="1"/>
  <c r="B148" i="279" a="1"/>
  <c r="B148" i="279" s="1"/>
  <c r="C148" i="279" s="1"/>
  <c r="B147" i="279" a="1"/>
  <c r="B147" i="279" s="1"/>
  <c r="C147" i="279" s="1"/>
  <c r="B146" i="279" a="1"/>
  <c r="B146" i="279" s="1"/>
  <c r="C146" i="279" s="1"/>
  <c r="B145" i="279" a="1"/>
  <c r="B145" i="279" s="1"/>
  <c r="C145" i="279" s="1"/>
  <c r="B144" i="279" a="1"/>
  <c r="B144" i="279" s="1"/>
  <c r="C144" i="279" s="1"/>
  <c r="B143" i="279" a="1"/>
  <c r="B143" i="279" s="1"/>
  <c r="C143" i="279" s="1"/>
  <c r="B142" i="279"/>
  <c r="C142" i="279" s="1"/>
  <c r="B142" i="279" a="1"/>
  <c r="B141" i="279" a="1"/>
  <c r="B141" i="279" s="1"/>
  <c r="C141" i="279" s="1"/>
  <c r="B140" i="279" a="1"/>
  <c r="B140" i="279" s="1"/>
  <c r="C140" i="279" s="1"/>
  <c r="B139" i="279" a="1"/>
  <c r="B139" i="279" s="1"/>
  <c r="C139" i="279" s="1"/>
  <c r="B138" i="279"/>
  <c r="C138" i="279" s="1"/>
  <c r="B138" i="279" a="1"/>
  <c r="B137" i="279" a="1"/>
  <c r="B137" i="279" s="1"/>
  <c r="C137" i="279" s="1"/>
  <c r="B136" i="279" a="1"/>
  <c r="B136" i="279" s="1"/>
  <c r="C136" i="279" s="1"/>
  <c r="B135" i="279" a="1"/>
  <c r="B135" i="279" s="1"/>
  <c r="C135" i="279" s="1"/>
  <c r="B134" i="279" a="1"/>
  <c r="B134" i="279" s="1"/>
  <c r="C134" i="279" s="1"/>
  <c r="B133" i="279" a="1"/>
  <c r="B133" i="279" s="1"/>
  <c r="C133" i="279" s="1"/>
  <c r="B132" i="279" a="1"/>
  <c r="B132" i="279" s="1"/>
  <c r="C132" i="279" s="1"/>
  <c r="B131" i="279"/>
  <c r="C131" i="279" s="1"/>
  <c r="B131" i="279" a="1"/>
  <c r="B130" i="279" a="1"/>
  <c r="B130" i="279" s="1"/>
  <c r="C130" i="279" s="1"/>
  <c r="B129" i="279" a="1"/>
  <c r="B129" i="279" s="1"/>
  <c r="C129" i="279" s="1"/>
  <c r="B128" i="279" a="1"/>
  <c r="B128" i="279" s="1"/>
  <c r="C128" i="279" s="1"/>
  <c r="B127" i="279"/>
  <c r="C127" i="279" s="1"/>
  <c r="B127" i="279" a="1"/>
  <c r="B126" i="279" a="1"/>
  <c r="B126" i="279" s="1"/>
  <c r="C126" i="279" s="1"/>
  <c r="B125" i="279" a="1"/>
  <c r="B125" i="279" s="1"/>
  <c r="C125" i="279" s="1"/>
  <c r="B124" i="279" a="1"/>
  <c r="B124" i="279" s="1"/>
  <c r="C124" i="279" s="1"/>
  <c r="B123" i="279"/>
  <c r="C123" i="279" s="1"/>
  <c r="B123" i="279" a="1"/>
  <c r="B122" i="279" a="1"/>
  <c r="B122" i="279" s="1"/>
  <c r="C122" i="279" s="1"/>
  <c r="B121" i="279" a="1"/>
  <c r="B121" i="279" s="1"/>
  <c r="C121" i="279" s="1"/>
  <c r="B120" i="279" a="1"/>
  <c r="B120" i="279" s="1"/>
  <c r="C120" i="279" s="1"/>
  <c r="B119" i="279"/>
  <c r="C119" i="279" s="1"/>
  <c r="B119" i="279" a="1"/>
  <c r="B118" i="279" a="1"/>
  <c r="B118" i="279" s="1"/>
  <c r="C118" i="279" s="1"/>
  <c r="B117" i="279" a="1"/>
  <c r="B117" i="279" s="1"/>
  <c r="C117" i="279" s="1"/>
  <c r="B116" i="279" a="1"/>
  <c r="B116" i="279" s="1"/>
  <c r="C116" i="279" s="1"/>
  <c r="B115" i="279"/>
  <c r="C115" i="279" s="1"/>
  <c r="B115" i="279" a="1"/>
  <c r="B114" i="279" a="1"/>
  <c r="B114" i="279" s="1"/>
  <c r="C114" i="279" s="1"/>
  <c r="B113" i="279" a="1"/>
  <c r="B113" i="279" s="1"/>
  <c r="C113" i="279" s="1"/>
  <c r="B112" i="279" a="1"/>
  <c r="B112" i="279" s="1"/>
  <c r="C112" i="279" s="1"/>
  <c r="B111" i="279"/>
  <c r="C111" i="279" s="1"/>
  <c r="B111" i="279" a="1"/>
  <c r="B110" i="279" a="1"/>
  <c r="B110" i="279" s="1"/>
  <c r="C110" i="279" s="1"/>
  <c r="B109" i="279" a="1"/>
  <c r="B109" i="279" s="1"/>
  <c r="C109" i="279" s="1"/>
  <c r="B108" i="279" a="1"/>
  <c r="B108" i="279" s="1"/>
  <c r="C108" i="279" s="1"/>
  <c r="B107" i="279"/>
  <c r="C107" i="279" s="1"/>
  <c r="B107" i="279" a="1"/>
  <c r="B106" i="279" a="1"/>
  <c r="B106" i="279" s="1"/>
  <c r="C106" i="279" s="1"/>
  <c r="B105" i="279" a="1"/>
  <c r="B105" i="279" s="1"/>
  <c r="C105" i="279" s="1"/>
  <c r="B104" i="279" a="1"/>
  <c r="B104" i="279" s="1"/>
  <c r="C104" i="279" s="1"/>
  <c r="B103" i="279"/>
  <c r="C103" i="279" s="1"/>
  <c r="B103" i="279" a="1"/>
  <c r="B102" i="279" a="1"/>
  <c r="B102" i="279" s="1"/>
  <c r="C102" i="279" s="1"/>
  <c r="B101" i="279" a="1"/>
  <c r="B101" i="279" s="1"/>
  <c r="C101" i="279" s="1"/>
  <c r="B100" i="279" a="1"/>
  <c r="B100" i="279" s="1"/>
  <c r="C100" i="279" s="1"/>
  <c r="B99" i="279"/>
  <c r="C99" i="279" s="1"/>
  <c r="B99" i="279" a="1"/>
  <c r="C98" i="279"/>
  <c r="B98" i="279" a="1"/>
  <c r="B98" i="279" s="1"/>
  <c r="B97" i="279"/>
  <c r="C97" i="279" s="1"/>
  <c r="B97" i="279" a="1"/>
  <c r="B96" i="279" a="1"/>
  <c r="B96" i="279" s="1"/>
  <c r="C96" i="279" s="1"/>
  <c r="B95" i="279" a="1"/>
  <c r="B95" i="279" s="1"/>
  <c r="C95" i="279" s="1"/>
  <c r="B94" i="279" a="1"/>
  <c r="B94" i="279" s="1"/>
  <c r="C94" i="279" s="1"/>
  <c r="B93" i="279" a="1"/>
  <c r="B93" i="279" s="1"/>
  <c r="C93" i="279" s="1"/>
  <c r="B92" i="279" a="1"/>
  <c r="B92" i="279" s="1"/>
  <c r="C92" i="279" s="1"/>
  <c r="B91" i="279"/>
  <c r="C91" i="279" s="1"/>
  <c r="B91" i="279" a="1"/>
  <c r="C90" i="279"/>
  <c r="B90" i="279" a="1"/>
  <c r="B90" i="279" s="1"/>
  <c r="B89" i="279"/>
  <c r="C89" i="279" s="1"/>
  <c r="B89" i="279" a="1"/>
  <c r="B88" i="279" a="1"/>
  <c r="B88" i="279" s="1"/>
  <c r="C88" i="279" s="1"/>
  <c r="B87" i="279"/>
  <c r="C87" i="279" s="1"/>
  <c r="B87" i="279" a="1"/>
  <c r="B86" i="279" a="1"/>
  <c r="B86" i="279" s="1"/>
  <c r="C86" i="279" s="1"/>
  <c r="B85" i="279" a="1"/>
  <c r="B85" i="279" s="1"/>
  <c r="C85" i="279" s="1"/>
  <c r="B84" i="279" a="1"/>
  <c r="B84" i="279" s="1"/>
  <c r="C84" i="279" s="1"/>
  <c r="C83" i="279"/>
  <c r="B83" i="279"/>
  <c r="B83" i="279" a="1"/>
  <c r="B82" i="279" a="1"/>
  <c r="B82" i="279" s="1"/>
  <c r="C82" i="279" s="1"/>
  <c r="B81" i="279" a="1"/>
  <c r="B81" i="279" s="1"/>
  <c r="C81" i="279" s="1"/>
  <c r="B80" i="279" a="1"/>
  <c r="B80" i="279" s="1"/>
  <c r="C80" i="279" s="1"/>
  <c r="C79" i="279"/>
  <c r="B79" i="279"/>
  <c r="B79" i="279" a="1"/>
  <c r="B78" i="279" a="1"/>
  <c r="B78" i="279" s="1"/>
  <c r="C78" i="279" s="1"/>
  <c r="B77" i="279"/>
  <c r="C77" i="279" s="1"/>
  <c r="B77" i="279" a="1"/>
  <c r="B76" i="279" a="1"/>
  <c r="B76" i="279" s="1"/>
  <c r="C76" i="279" s="1"/>
  <c r="C75" i="279"/>
  <c r="B75" i="279"/>
  <c r="B75" i="279" a="1"/>
  <c r="B74" i="279" a="1"/>
  <c r="B74" i="279" s="1"/>
  <c r="C74" i="279" s="1"/>
  <c r="B73" i="279"/>
  <c r="C73" i="279" s="1"/>
  <c r="B73" i="279" a="1"/>
  <c r="B72" i="279" a="1"/>
  <c r="B72" i="279" s="1"/>
  <c r="C72" i="279" s="1"/>
  <c r="B71" i="279" a="1"/>
  <c r="B71" i="279" s="1"/>
  <c r="C71" i="279" s="1"/>
  <c r="B70" i="279" a="1"/>
  <c r="B70" i="279" s="1"/>
  <c r="C70" i="279" s="1"/>
  <c r="B69" i="279" a="1"/>
  <c r="B69" i="279" s="1"/>
  <c r="C69" i="279" s="1"/>
  <c r="C68" i="279"/>
  <c r="B68" i="279"/>
  <c r="B68" i="279" a="1"/>
  <c r="B67" i="279" a="1"/>
  <c r="B67" i="279" s="1"/>
  <c r="C67" i="279" s="1"/>
  <c r="B66" i="279" a="1"/>
  <c r="B66" i="279" s="1"/>
  <c r="C66" i="279" s="1"/>
  <c r="B65" i="279"/>
  <c r="C65" i="279" s="1"/>
  <c r="B65" i="279" a="1"/>
  <c r="B64" i="279"/>
  <c r="C64" i="279" s="1"/>
  <c r="B64" i="279" a="1"/>
  <c r="B63" i="279" a="1"/>
  <c r="B63" i="279" s="1"/>
  <c r="C63" i="279" s="1"/>
  <c r="B62" i="279" a="1"/>
  <c r="B62" i="279" s="1"/>
  <c r="C62" i="279" s="1"/>
  <c r="B61" i="279"/>
  <c r="C61" i="279" s="1"/>
  <c r="B61" i="279" a="1"/>
  <c r="B60" i="279" a="1"/>
  <c r="B60" i="279" s="1"/>
  <c r="C60" i="279" s="1"/>
  <c r="B59" i="279" a="1"/>
  <c r="B59" i="279" s="1"/>
  <c r="C59" i="279" s="1"/>
  <c r="B58" i="279" a="1"/>
  <c r="B58" i="279" s="1"/>
  <c r="C58" i="279" s="1"/>
  <c r="B57" i="279" a="1"/>
  <c r="B57" i="279" s="1"/>
  <c r="C57" i="279" s="1"/>
  <c r="B56" i="279" a="1"/>
  <c r="B56" i="279" s="1"/>
  <c r="C56" i="279" s="1"/>
  <c r="B55" i="279" a="1"/>
  <c r="B55" i="279" s="1"/>
  <c r="C55" i="279" s="1"/>
  <c r="B54" i="279" a="1"/>
  <c r="B54" i="279" s="1"/>
  <c r="C54" i="279" s="1"/>
  <c r="B53" i="279" a="1"/>
  <c r="B53" i="279" s="1"/>
  <c r="C53" i="279" s="1"/>
  <c r="C52" i="279"/>
  <c r="B52" i="279"/>
  <c r="B52" i="279" a="1"/>
  <c r="B51" i="279" a="1"/>
  <c r="B51" i="279" s="1"/>
  <c r="C51" i="279" s="1"/>
  <c r="B50" i="279" a="1"/>
  <c r="B50" i="279" s="1"/>
  <c r="C50" i="279" s="1"/>
  <c r="B49" i="279"/>
  <c r="C49" i="279" s="1"/>
  <c r="B49" i="279" a="1"/>
  <c r="B48" i="279"/>
  <c r="C48" i="279" s="1"/>
  <c r="B48" i="279" a="1"/>
  <c r="B47" i="279" a="1"/>
  <c r="B47" i="279" s="1"/>
  <c r="C47" i="279" s="1"/>
  <c r="B46" i="279" a="1"/>
  <c r="B46" i="279" s="1"/>
  <c r="C46" i="279" s="1"/>
  <c r="B45" i="279"/>
  <c r="C45" i="279" s="1"/>
  <c r="B45" i="279" a="1"/>
  <c r="B44" i="279" a="1"/>
  <c r="B44" i="279" s="1"/>
  <c r="C44" i="279" s="1"/>
  <c r="B43" i="279" a="1"/>
  <c r="B43" i="279" s="1"/>
  <c r="C43" i="279" s="1"/>
  <c r="B42" i="279" a="1"/>
  <c r="B42" i="279" s="1"/>
  <c r="C42" i="279" s="1"/>
  <c r="B41" i="279" a="1"/>
  <c r="B41" i="279" s="1"/>
  <c r="C41" i="279" s="1"/>
  <c r="B40" i="279" a="1"/>
  <c r="B40" i="279" s="1"/>
  <c r="C40" i="279" s="1"/>
  <c r="B39" i="279" a="1"/>
  <c r="B39" i="279" s="1"/>
  <c r="C39" i="279" s="1"/>
  <c r="B38" i="279" a="1"/>
  <c r="B38" i="279" s="1"/>
  <c r="C38" i="279" s="1"/>
  <c r="B37" i="279" a="1"/>
  <c r="B37" i="279" s="1"/>
  <c r="C37" i="279" s="1"/>
  <c r="C36" i="279"/>
  <c r="B36" i="279"/>
  <c r="B36" i="279" a="1"/>
  <c r="B35" i="279" a="1"/>
  <c r="B35" i="279" s="1"/>
  <c r="C35" i="279" s="1"/>
  <c r="B34" i="279" a="1"/>
  <c r="B34" i="279" s="1"/>
  <c r="C34" i="279" s="1"/>
  <c r="B33" i="279"/>
  <c r="C33" i="279" s="1"/>
  <c r="B33" i="279" a="1"/>
  <c r="B32" i="279"/>
  <c r="C32" i="279" s="1"/>
  <c r="B32" i="279" a="1"/>
  <c r="B31" i="279" a="1"/>
  <c r="B31" i="279" s="1"/>
  <c r="C31" i="279" s="1"/>
  <c r="B30" i="279" a="1"/>
  <c r="B30" i="279" s="1"/>
  <c r="C30" i="279" s="1"/>
  <c r="B29" i="279"/>
  <c r="C29" i="279" s="1"/>
  <c r="B29" i="279" a="1"/>
  <c r="B28" i="279" a="1"/>
  <c r="B28" i="279" s="1"/>
  <c r="C28" i="279" s="1"/>
  <c r="B27" i="279" a="1"/>
  <c r="B27" i="279" s="1"/>
  <c r="C27" i="279" s="1"/>
  <c r="B26" i="279"/>
  <c r="C26" i="279" s="1"/>
  <c r="B26" i="279" a="1"/>
  <c r="B25" i="279" a="1"/>
  <c r="B25" i="279" s="1"/>
  <c r="C25" i="279" s="1"/>
  <c r="B24" i="279"/>
  <c r="C24" i="279" s="1"/>
  <c r="B24" i="279" a="1"/>
  <c r="B23" i="279" a="1"/>
  <c r="B23" i="279" s="1"/>
  <c r="C23" i="279" s="1"/>
  <c r="B22" i="279"/>
  <c r="C22" i="279" s="1"/>
  <c r="B22" i="279" a="1"/>
  <c r="B21" i="279" a="1"/>
  <c r="B21" i="279" s="1"/>
  <c r="C21" i="279" s="1"/>
  <c r="B20" i="279" a="1"/>
  <c r="B20" i="279" s="1"/>
  <c r="C20" i="279" s="1"/>
  <c r="B19" i="279" a="1"/>
  <c r="B19" i="279" s="1"/>
  <c r="C19" i="279" s="1"/>
  <c r="B18" i="279"/>
  <c r="C18" i="279" s="1"/>
  <c r="B18" i="279" a="1"/>
  <c r="B17" i="279" a="1"/>
  <c r="B17" i="279" s="1"/>
  <c r="C17" i="279" s="1"/>
  <c r="B16" i="279"/>
  <c r="C16" i="279" s="1"/>
  <c r="B16" i="279" a="1"/>
  <c r="B15" i="279" a="1"/>
  <c r="B15" i="279" s="1"/>
  <c r="C15" i="279" s="1"/>
  <c r="B14" i="279"/>
  <c r="C14" i="279" s="1"/>
  <c r="B14" i="279" a="1"/>
  <c r="B13" i="279" a="1"/>
  <c r="B13" i="279" s="1"/>
  <c r="C13" i="279" s="1"/>
  <c r="B12" i="279" a="1"/>
  <c r="B12" i="279" s="1"/>
  <c r="C12" i="279" s="1"/>
  <c r="B11" i="279" a="1"/>
  <c r="B11" i="279" s="1"/>
  <c r="C11" i="279" s="1"/>
  <c r="B10" i="279" a="1"/>
  <c r="B10" i="279" s="1"/>
  <c r="C10" i="279" s="1"/>
  <c r="B9" i="279" a="1"/>
  <c r="B9" i="279" s="1"/>
  <c r="C9" i="279" s="1"/>
  <c r="B8" i="279"/>
  <c r="C8" i="279" s="1"/>
  <c r="B8" i="279" a="1"/>
  <c r="B7" i="279" a="1"/>
  <c r="B7" i="279" s="1"/>
  <c r="C7" i="279" s="1"/>
  <c r="B400" i="278" a="1"/>
  <c r="B400" i="278" s="1"/>
  <c r="C400" i="278" s="1" a="1"/>
  <c r="C400" i="278" s="1"/>
  <c r="B399" i="278" a="1"/>
  <c r="B399" i="278" s="1"/>
  <c r="C399" i="278" s="1" a="1"/>
  <c r="C399" i="278" s="1"/>
  <c r="B398" i="278" a="1"/>
  <c r="B398" i="278" s="1"/>
  <c r="C398" i="278" s="1" a="1"/>
  <c r="C398" i="278" s="1"/>
  <c r="B397" i="278" a="1"/>
  <c r="B397" i="278" s="1"/>
  <c r="C397" i="278" s="1" a="1"/>
  <c r="C397" i="278" s="1"/>
  <c r="B396" i="278" a="1"/>
  <c r="B396" i="278" s="1"/>
  <c r="C396" i="278" s="1" a="1"/>
  <c r="C396" i="278" s="1"/>
  <c r="B395" i="278" a="1"/>
  <c r="B395" i="278" s="1"/>
  <c r="C395" i="278" s="1" a="1"/>
  <c r="C395" i="278" s="1"/>
  <c r="B394" i="278" a="1"/>
  <c r="B394" i="278" s="1"/>
  <c r="C394" i="278" s="1" a="1"/>
  <c r="C394" i="278" s="1"/>
  <c r="B393" i="278" a="1"/>
  <c r="B393" i="278" s="1"/>
  <c r="C393" i="278" s="1" a="1"/>
  <c r="C393" i="278" s="1"/>
  <c r="B392" i="278" a="1"/>
  <c r="B392" i="278" s="1"/>
  <c r="C392" i="278" s="1" a="1"/>
  <c r="C392" i="278" s="1"/>
  <c r="B391" i="278" a="1"/>
  <c r="B391" i="278" s="1"/>
  <c r="C391" i="278" s="1" a="1"/>
  <c r="C391" i="278" s="1"/>
  <c r="B390" i="278" a="1"/>
  <c r="B390" i="278" s="1"/>
  <c r="C390" i="278" s="1" a="1"/>
  <c r="C390" i="278" s="1"/>
  <c r="B389" i="278" a="1"/>
  <c r="B389" i="278" s="1"/>
  <c r="C389" i="278" s="1" a="1"/>
  <c r="C389" i="278" s="1"/>
  <c r="B388" i="278" a="1"/>
  <c r="B388" i="278" s="1"/>
  <c r="C388" i="278" s="1" a="1"/>
  <c r="C388" i="278" s="1"/>
  <c r="B387" i="278" a="1"/>
  <c r="B387" i="278" s="1"/>
  <c r="C387" i="278" s="1" a="1"/>
  <c r="C387" i="278" s="1"/>
  <c r="B386" i="278" a="1"/>
  <c r="B386" i="278" s="1"/>
  <c r="C386" i="278" s="1" a="1"/>
  <c r="C386" i="278" s="1"/>
  <c r="B385" i="278"/>
  <c r="C385" i="278" s="1" a="1"/>
  <c r="C385" i="278" s="1"/>
  <c r="B385" i="278" a="1"/>
  <c r="B384" i="278" a="1"/>
  <c r="B384" i="278" s="1"/>
  <c r="C384" i="278" s="1" a="1"/>
  <c r="C384" i="278" s="1"/>
  <c r="B383" i="278"/>
  <c r="C383" i="278" s="1" a="1"/>
  <c r="C383" i="278" s="1"/>
  <c r="B383" i="278" a="1"/>
  <c r="B382" i="278" a="1"/>
  <c r="B382" i="278" s="1"/>
  <c r="C382" i="278" s="1" a="1"/>
  <c r="C382" i="278" s="1"/>
  <c r="B381" i="278" a="1"/>
  <c r="B381" i="278" s="1"/>
  <c r="C381" i="278" s="1" a="1"/>
  <c r="C381" i="278" s="1"/>
  <c r="B380" i="278" a="1"/>
  <c r="B380" i="278" s="1"/>
  <c r="C380" i="278" s="1" a="1"/>
  <c r="C380" i="278" s="1"/>
  <c r="B379" i="278" a="1"/>
  <c r="B379" i="278" s="1"/>
  <c r="C379" i="278" s="1" a="1"/>
  <c r="C379" i="278" s="1"/>
  <c r="B378" i="278" a="1"/>
  <c r="B378" i="278" s="1"/>
  <c r="C378" i="278" s="1" a="1"/>
  <c r="C378" i="278" s="1"/>
  <c r="B377" i="278" a="1"/>
  <c r="B377" i="278" s="1"/>
  <c r="C377" i="278" s="1" a="1"/>
  <c r="C377" i="278" s="1"/>
  <c r="B376" i="278" a="1"/>
  <c r="B376" i="278" s="1"/>
  <c r="C376" i="278" s="1" a="1"/>
  <c r="C376" i="278" s="1"/>
  <c r="B375" i="278" a="1"/>
  <c r="B375" i="278" s="1"/>
  <c r="C375" i="278" s="1" a="1"/>
  <c r="C375" i="278" s="1"/>
  <c r="B374" i="278" a="1"/>
  <c r="B374" i="278" s="1"/>
  <c r="C374" i="278" s="1" a="1"/>
  <c r="C374" i="278" s="1"/>
  <c r="B373" i="278" a="1"/>
  <c r="B373" i="278" s="1"/>
  <c r="C373" i="278" s="1" a="1"/>
  <c r="C373" i="278" s="1"/>
  <c r="B372" i="278" a="1"/>
  <c r="B372" i="278" s="1"/>
  <c r="C372" i="278" s="1" a="1"/>
  <c r="C372" i="278" s="1"/>
  <c r="B371" i="278" a="1"/>
  <c r="B371" i="278" s="1"/>
  <c r="C371" i="278" s="1" a="1"/>
  <c r="C371" i="278" s="1"/>
  <c r="B370" i="278" a="1"/>
  <c r="B370" i="278" s="1"/>
  <c r="C370" i="278" s="1" a="1"/>
  <c r="C370" i="278" s="1"/>
  <c r="B369" i="278" a="1"/>
  <c r="B369" i="278" s="1"/>
  <c r="C369" i="278" s="1" a="1"/>
  <c r="C369" i="278" s="1"/>
  <c r="B368" i="278" a="1"/>
  <c r="B368" i="278" s="1"/>
  <c r="C368" i="278" s="1" a="1"/>
  <c r="C368" i="278" s="1"/>
  <c r="B367" i="278" a="1"/>
  <c r="B367" i="278" s="1"/>
  <c r="C367" i="278" s="1" a="1"/>
  <c r="C367" i="278" s="1"/>
  <c r="B366" i="278" a="1"/>
  <c r="B366" i="278" s="1"/>
  <c r="C366" i="278" s="1" a="1"/>
  <c r="C366" i="278" s="1"/>
  <c r="B365" i="278" a="1"/>
  <c r="B365" i="278" s="1"/>
  <c r="C365" i="278" s="1" a="1"/>
  <c r="C365" i="278" s="1"/>
  <c r="B364" i="278" a="1"/>
  <c r="B364" i="278" s="1"/>
  <c r="C364" i="278" s="1" a="1"/>
  <c r="C364" i="278" s="1"/>
  <c r="B363" i="278" a="1"/>
  <c r="B363" i="278" s="1"/>
  <c r="C363" i="278" s="1" a="1"/>
  <c r="C363" i="278" s="1"/>
  <c r="B362" i="278" a="1"/>
  <c r="B362" i="278" s="1"/>
  <c r="C362" i="278" s="1" a="1"/>
  <c r="C362" i="278" s="1"/>
  <c r="B361" i="278" a="1"/>
  <c r="B361" i="278" s="1"/>
  <c r="C361" i="278" s="1" a="1"/>
  <c r="C361" i="278" s="1"/>
  <c r="B360" i="278" a="1"/>
  <c r="B360" i="278" s="1"/>
  <c r="C360" i="278" s="1" a="1"/>
  <c r="C360" i="278" s="1"/>
  <c r="B359" i="278" a="1"/>
  <c r="B359" i="278" s="1"/>
  <c r="C359" i="278" s="1" a="1"/>
  <c r="C359" i="278" s="1"/>
  <c r="B358" i="278" a="1"/>
  <c r="B358" i="278" s="1"/>
  <c r="C358" i="278" s="1" a="1"/>
  <c r="C358" i="278" s="1"/>
  <c r="B357" i="278" a="1"/>
  <c r="B357" i="278" s="1"/>
  <c r="C357" i="278" s="1" a="1"/>
  <c r="C357" i="278" s="1"/>
  <c r="B356" i="278" a="1"/>
  <c r="B356" i="278" s="1"/>
  <c r="C356" i="278" s="1" a="1"/>
  <c r="C356" i="278" s="1"/>
  <c r="B355" i="278" a="1"/>
  <c r="B355" i="278" s="1"/>
  <c r="C355" i="278" s="1" a="1"/>
  <c r="C355" i="278" s="1"/>
  <c r="B354" i="278" a="1"/>
  <c r="B354" i="278" s="1"/>
  <c r="C354" i="278" s="1" a="1"/>
  <c r="C354" i="278" s="1"/>
  <c r="B353" i="278" a="1"/>
  <c r="B353" i="278" s="1"/>
  <c r="C353" i="278" s="1" a="1"/>
  <c r="C353" i="278" s="1"/>
  <c r="B352" i="278" a="1"/>
  <c r="B352" i="278" s="1"/>
  <c r="C352" i="278" s="1" a="1"/>
  <c r="C352" i="278" s="1"/>
  <c r="B351" i="278" a="1"/>
  <c r="B351" i="278" s="1"/>
  <c r="C351" i="278" s="1" a="1"/>
  <c r="C351" i="278" s="1"/>
  <c r="B350" i="278" a="1"/>
  <c r="B350" i="278" s="1"/>
  <c r="C350" i="278" s="1" a="1"/>
  <c r="C350" i="278" s="1"/>
  <c r="B349" i="278" a="1"/>
  <c r="B349" i="278" s="1"/>
  <c r="C349" i="278" s="1" a="1"/>
  <c r="C349" i="278" s="1"/>
  <c r="B348" i="278" a="1"/>
  <c r="B348" i="278" s="1"/>
  <c r="C348" i="278" s="1" a="1"/>
  <c r="C348" i="278" s="1"/>
  <c r="B347" i="278" a="1"/>
  <c r="B347" i="278" s="1"/>
  <c r="C347" i="278" s="1" a="1"/>
  <c r="C347" i="278" s="1"/>
  <c r="B346" i="278" a="1"/>
  <c r="B346" i="278" s="1"/>
  <c r="C346" i="278" s="1" a="1"/>
  <c r="C346" i="278" s="1"/>
  <c r="B345" i="278" a="1"/>
  <c r="B345" i="278" s="1"/>
  <c r="C345" i="278" s="1" a="1"/>
  <c r="C345" i="278" s="1"/>
  <c r="B344" i="278" a="1"/>
  <c r="B344" i="278" s="1"/>
  <c r="C344" i="278" s="1" a="1"/>
  <c r="C344" i="278" s="1"/>
  <c r="B343" i="278" a="1"/>
  <c r="B343" i="278" s="1"/>
  <c r="C343" i="278" s="1" a="1"/>
  <c r="C343" i="278" s="1"/>
  <c r="B342" i="278" a="1"/>
  <c r="B342" i="278" s="1"/>
  <c r="C342" i="278" s="1" a="1"/>
  <c r="C342" i="278" s="1"/>
  <c r="B341" i="278" a="1"/>
  <c r="B341" i="278" s="1"/>
  <c r="C341" i="278" s="1" a="1"/>
  <c r="C341" i="278" s="1"/>
  <c r="C340" i="278" a="1"/>
  <c r="C340" i="278" s="1"/>
  <c r="B340" i="278" a="1"/>
  <c r="B340" i="278" s="1"/>
  <c r="B339" i="278" a="1"/>
  <c r="B339" i="278" s="1"/>
  <c r="C339" i="278" s="1" a="1"/>
  <c r="C339" i="278" s="1"/>
  <c r="B338" i="278" a="1"/>
  <c r="B338" i="278" s="1"/>
  <c r="C338" i="278" s="1" a="1"/>
  <c r="C338" i="278" s="1"/>
  <c r="B337" i="278" a="1"/>
  <c r="B337" i="278" s="1"/>
  <c r="C337" i="278" s="1" a="1"/>
  <c r="C337" i="278" s="1"/>
  <c r="B336" i="278" a="1"/>
  <c r="B336" i="278" s="1"/>
  <c r="C336" i="278" s="1" a="1"/>
  <c r="C336" i="278" s="1"/>
  <c r="B335" i="278" a="1"/>
  <c r="B335" i="278" s="1"/>
  <c r="C335" i="278" s="1" a="1"/>
  <c r="C335" i="278" s="1"/>
  <c r="B334" i="278" a="1"/>
  <c r="B334" i="278" s="1"/>
  <c r="C334" i="278" s="1" a="1"/>
  <c r="C334" i="278" s="1"/>
  <c r="B333" i="278" a="1"/>
  <c r="B333" i="278" s="1"/>
  <c r="C333" i="278" s="1" a="1"/>
  <c r="C333" i="278" s="1"/>
  <c r="B332" i="278" a="1"/>
  <c r="B332" i="278" s="1"/>
  <c r="C332" i="278" s="1" a="1"/>
  <c r="C332" i="278" s="1"/>
  <c r="B331" i="278" a="1"/>
  <c r="B331" i="278" s="1"/>
  <c r="C331" i="278" s="1" a="1"/>
  <c r="C331" i="278" s="1"/>
  <c r="B330" i="278" a="1"/>
  <c r="B330" i="278" s="1"/>
  <c r="C330" i="278" s="1" a="1"/>
  <c r="C330" i="278" s="1"/>
  <c r="B329" i="278" a="1"/>
  <c r="B329" i="278" s="1"/>
  <c r="C329" i="278" s="1" a="1"/>
  <c r="C329" i="278" s="1"/>
  <c r="B328" i="278" a="1"/>
  <c r="B328" i="278" s="1"/>
  <c r="C328" i="278" s="1" a="1"/>
  <c r="C328" i="278" s="1"/>
  <c r="B327" i="278" a="1"/>
  <c r="B327" i="278" s="1"/>
  <c r="C327" i="278" s="1"/>
  <c r="B326" i="278" a="1"/>
  <c r="B326" i="278" s="1"/>
  <c r="C326" i="278" s="1"/>
  <c r="B325" i="278" a="1"/>
  <c r="B325" i="278" s="1"/>
  <c r="C325" i="278" s="1"/>
  <c r="B324" i="278" a="1"/>
  <c r="B324" i="278" s="1"/>
  <c r="C324" i="278" s="1"/>
  <c r="B323" i="278" a="1"/>
  <c r="B323" i="278" s="1"/>
  <c r="C323" i="278" s="1"/>
  <c r="B322" i="278" a="1"/>
  <c r="B322" i="278" s="1"/>
  <c r="C322" i="278" s="1"/>
  <c r="B321" i="278" a="1"/>
  <c r="B321" i="278" s="1"/>
  <c r="C321" i="278" s="1"/>
  <c r="B320" i="278" a="1"/>
  <c r="B320" i="278" s="1"/>
  <c r="C320" i="278" s="1"/>
  <c r="B319" i="278" a="1"/>
  <c r="B319" i="278" s="1"/>
  <c r="C319" i="278" s="1"/>
  <c r="B318" i="278" a="1"/>
  <c r="B318" i="278" s="1"/>
  <c r="C318" i="278" s="1"/>
  <c r="B317" i="278" a="1"/>
  <c r="B317" i="278" s="1"/>
  <c r="C317" i="278" s="1"/>
  <c r="B316" i="278" a="1"/>
  <c r="B316" i="278" s="1"/>
  <c r="C316" i="278" s="1"/>
  <c r="B315" i="278" a="1"/>
  <c r="B315" i="278" s="1"/>
  <c r="C315" i="278" s="1"/>
  <c r="B314" i="278" a="1"/>
  <c r="B314" i="278" s="1"/>
  <c r="C314" i="278" s="1"/>
  <c r="B313" i="278" a="1"/>
  <c r="B313" i="278" s="1"/>
  <c r="C313" i="278" s="1"/>
  <c r="B312" i="278" a="1"/>
  <c r="B312" i="278" s="1"/>
  <c r="C312" i="278" s="1"/>
  <c r="B311" i="278" a="1"/>
  <c r="B311" i="278" s="1"/>
  <c r="C311" i="278" s="1"/>
  <c r="B310" i="278" a="1"/>
  <c r="B310" i="278" s="1"/>
  <c r="C310" i="278" s="1"/>
  <c r="B309" i="278" a="1"/>
  <c r="B309" i="278" s="1"/>
  <c r="C309" i="278" s="1"/>
  <c r="B308" i="278" a="1"/>
  <c r="B308" i="278" s="1"/>
  <c r="C308" i="278" s="1"/>
  <c r="B307" i="278" a="1"/>
  <c r="B307" i="278" s="1"/>
  <c r="C307" i="278" s="1"/>
  <c r="B306" i="278" a="1"/>
  <c r="B306" i="278" s="1"/>
  <c r="C306" i="278" s="1"/>
  <c r="B305" i="278" a="1"/>
  <c r="B305" i="278" s="1"/>
  <c r="C305" i="278" s="1"/>
  <c r="B304" i="278"/>
  <c r="C304" i="278" s="1"/>
  <c r="B304" i="278" a="1"/>
  <c r="B303" i="278" a="1"/>
  <c r="B303" i="278" s="1"/>
  <c r="C303" i="278" s="1"/>
  <c r="B302" i="278" a="1"/>
  <c r="B302" i="278" s="1"/>
  <c r="C302" i="278" s="1"/>
  <c r="B301" i="278" a="1"/>
  <c r="B301" i="278" s="1"/>
  <c r="C301" i="278" s="1"/>
  <c r="B300" i="278" a="1"/>
  <c r="B300" i="278" s="1"/>
  <c r="C300" i="278" s="1"/>
  <c r="B299" i="278" a="1"/>
  <c r="B299" i="278" s="1"/>
  <c r="C299" i="278" s="1"/>
  <c r="B298" i="278" a="1"/>
  <c r="B298" i="278" s="1"/>
  <c r="C298" i="278" s="1"/>
  <c r="B297" i="278" a="1"/>
  <c r="B297" i="278" s="1"/>
  <c r="C297" i="278" s="1"/>
  <c r="B296" i="278"/>
  <c r="C296" i="278" s="1"/>
  <c r="B296" i="278" a="1"/>
  <c r="B295" i="278" a="1"/>
  <c r="B295" i="278" s="1"/>
  <c r="C295" i="278" s="1"/>
  <c r="B294" i="278" a="1"/>
  <c r="B294" i="278" s="1"/>
  <c r="C294" i="278" s="1"/>
  <c r="B293" i="278" a="1"/>
  <c r="B293" i="278" s="1"/>
  <c r="C293" i="278" s="1"/>
  <c r="B292" i="278" a="1"/>
  <c r="B292" i="278" s="1"/>
  <c r="C292" i="278" s="1"/>
  <c r="B291" i="278" a="1"/>
  <c r="B291" i="278" s="1"/>
  <c r="C291" i="278" s="1"/>
  <c r="B290" i="278" a="1"/>
  <c r="B290" i="278" s="1"/>
  <c r="C290" i="278" s="1"/>
  <c r="B289" i="278" a="1"/>
  <c r="B289" i="278" s="1"/>
  <c r="C289" i="278" s="1"/>
  <c r="B288" i="278"/>
  <c r="C288" i="278" s="1"/>
  <c r="B288" i="278" a="1"/>
  <c r="B287" i="278" a="1"/>
  <c r="B287" i="278" s="1"/>
  <c r="C287" i="278" s="1"/>
  <c r="B286" i="278" a="1"/>
  <c r="B286" i="278" s="1"/>
  <c r="C286" i="278" s="1"/>
  <c r="B285" i="278" a="1"/>
  <c r="B285" i="278" s="1"/>
  <c r="C285" i="278" s="1"/>
  <c r="B284" i="278" a="1"/>
  <c r="B284" i="278" s="1"/>
  <c r="C284" i="278" s="1"/>
  <c r="B283" i="278" a="1"/>
  <c r="B283" i="278" s="1"/>
  <c r="C283" i="278" s="1"/>
  <c r="B282" i="278" a="1"/>
  <c r="B282" i="278" s="1"/>
  <c r="C282" i="278" s="1"/>
  <c r="B281" i="278" a="1"/>
  <c r="B281" i="278" s="1"/>
  <c r="C281" i="278" s="1"/>
  <c r="B280" i="278"/>
  <c r="C280" i="278" s="1"/>
  <c r="B280" i="278" a="1"/>
  <c r="B279" i="278" a="1"/>
  <c r="B279" i="278" s="1"/>
  <c r="C279" i="278" s="1"/>
  <c r="B278" i="278" a="1"/>
  <c r="B278" i="278" s="1"/>
  <c r="C278" i="278" s="1"/>
  <c r="B277" i="278" a="1"/>
  <c r="B277" i="278" s="1"/>
  <c r="C277" i="278" s="1"/>
  <c r="B276" i="278" a="1"/>
  <c r="B276" i="278" s="1"/>
  <c r="C276" i="278" s="1"/>
  <c r="B275" i="278"/>
  <c r="C275" i="278" s="1"/>
  <c r="B275" i="278" a="1"/>
  <c r="B274" i="278" a="1"/>
  <c r="B274" i="278" s="1"/>
  <c r="C274" i="278" s="1"/>
  <c r="B273" i="278" a="1"/>
  <c r="B273" i="278" s="1"/>
  <c r="C273" i="278" s="1"/>
  <c r="B272" i="278" a="1"/>
  <c r="B272" i="278" s="1"/>
  <c r="C272" i="278" s="1"/>
  <c r="B271" i="278" a="1"/>
  <c r="B271" i="278" s="1"/>
  <c r="C271" i="278" s="1"/>
  <c r="B270" i="278" a="1"/>
  <c r="B270" i="278" s="1"/>
  <c r="C270" i="278" s="1"/>
  <c r="C269" i="278"/>
  <c r="B269" i="278"/>
  <c r="B269" i="278" a="1"/>
  <c r="B268" i="278" a="1"/>
  <c r="B268" i="278" s="1"/>
  <c r="C268" i="278" s="1"/>
  <c r="B267" i="278" a="1"/>
  <c r="B267" i="278" s="1"/>
  <c r="C267" i="278" s="1"/>
  <c r="B266" i="278" a="1"/>
  <c r="B266" i="278" s="1"/>
  <c r="C266" i="278" s="1"/>
  <c r="B265" i="278"/>
  <c r="C265" i="278" s="1"/>
  <c r="B265" i="278" a="1"/>
  <c r="B264" i="278" a="1"/>
  <c r="B264" i="278" s="1"/>
  <c r="C264" i="278" s="1"/>
  <c r="B263" i="278" a="1"/>
  <c r="B263" i="278" s="1"/>
  <c r="C263" i="278" s="1"/>
  <c r="B262" i="278"/>
  <c r="C262" i="278" s="1"/>
  <c r="B262" i="278" a="1"/>
  <c r="B261" i="278" a="1"/>
  <c r="B261" i="278" s="1"/>
  <c r="C261" i="278" s="1"/>
  <c r="B260" i="278" a="1"/>
  <c r="B260" i="278" s="1"/>
  <c r="C260" i="278" s="1"/>
  <c r="B259" i="278" a="1"/>
  <c r="B259" i="278" s="1"/>
  <c r="C259" i="278" s="1"/>
  <c r="B258" i="278" a="1"/>
  <c r="B258" i="278" s="1"/>
  <c r="C258" i="278" s="1"/>
  <c r="B257" i="278" a="1"/>
  <c r="B257" i="278" s="1"/>
  <c r="C257" i="278" s="1"/>
  <c r="B256" i="278" a="1"/>
  <c r="B256" i="278" s="1"/>
  <c r="C256" i="278" s="1"/>
  <c r="B255" i="278" a="1"/>
  <c r="B255" i="278" s="1"/>
  <c r="C255" i="278" s="1"/>
  <c r="B254" i="278"/>
  <c r="C254" i="278" s="1"/>
  <c r="B254" i="278" a="1"/>
  <c r="B253" i="278" a="1"/>
  <c r="B253" i="278" s="1"/>
  <c r="C253" i="278" s="1"/>
  <c r="B252" i="278" a="1"/>
  <c r="B252" i="278" s="1"/>
  <c r="C252" i="278" s="1"/>
  <c r="B251" i="278" a="1"/>
  <c r="B251" i="278" s="1"/>
  <c r="C251" i="278" s="1"/>
  <c r="B250" i="278" a="1"/>
  <c r="B250" i="278" s="1"/>
  <c r="C250" i="278" s="1"/>
  <c r="B249" i="278"/>
  <c r="C249" i="278" s="1"/>
  <c r="B249" i="278" a="1"/>
  <c r="B248" i="278" a="1"/>
  <c r="B248" i="278" s="1"/>
  <c r="C248" i="278" s="1"/>
  <c r="B247" i="278"/>
  <c r="C247" i="278" s="1"/>
  <c r="B247" i="278" a="1"/>
  <c r="B246" i="278" a="1"/>
  <c r="B246" i="278" s="1"/>
  <c r="C246" i="278" s="1"/>
  <c r="B245" i="278" a="1"/>
  <c r="B245" i="278" s="1"/>
  <c r="C245" i="278" s="1"/>
  <c r="B244" i="278" a="1"/>
  <c r="B244" i="278" s="1"/>
  <c r="C244" i="278" s="1"/>
  <c r="B243" i="278" a="1"/>
  <c r="B243" i="278" s="1"/>
  <c r="C243" i="278" s="1"/>
  <c r="C242" i="278"/>
  <c r="B242" i="278" a="1"/>
  <c r="B242" i="278" s="1"/>
  <c r="B241" i="278" a="1"/>
  <c r="B241" i="278" s="1"/>
  <c r="C241" i="278" s="1"/>
  <c r="B240" i="278" a="1"/>
  <c r="B240" i="278" s="1"/>
  <c r="C240" i="278" s="1"/>
  <c r="B239" i="278" a="1"/>
  <c r="B239" i="278" s="1"/>
  <c r="C239" i="278" s="1"/>
  <c r="B238" i="278" a="1"/>
  <c r="B238" i="278" s="1"/>
  <c r="C238" i="278" s="1"/>
  <c r="C237" i="278"/>
  <c r="B237" i="278"/>
  <c r="B237" i="278" a="1"/>
  <c r="B236" i="278" a="1"/>
  <c r="B236" i="278" s="1"/>
  <c r="C236" i="278" s="1"/>
  <c r="B235" i="278" a="1"/>
  <c r="B235" i="278" s="1"/>
  <c r="C235" i="278" s="1"/>
  <c r="B234" i="278" a="1"/>
  <c r="B234" i="278" s="1"/>
  <c r="C234" i="278" s="1"/>
  <c r="B233" i="278" a="1"/>
  <c r="B233" i="278" s="1"/>
  <c r="C233" i="278" s="1"/>
  <c r="B232" i="278" a="1"/>
  <c r="B232" i="278" s="1"/>
  <c r="C232" i="278" s="1"/>
  <c r="B231" i="278"/>
  <c r="C231" i="278" s="1"/>
  <c r="B231" i="278" a="1"/>
  <c r="B230" i="278" a="1"/>
  <c r="B230" i="278" s="1"/>
  <c r="C230" i="278" s="1"/>
  <c r="B229" i="278"/>
  <c r="C229" i="278" s="1"/>
  <c r="B229" i="278" a="1"/>
  <c r="B228" i="278" a="1"/>
  <c r="B228" i="278" s="1"/>
  <c r="C228" i="278" s="1"/>
  <c r="B227" i="278" a="1"/>
  <c r="B227" i="278" s="1"/>
  <c r="C227" i="278" s="1"/>
  <c r="B226" i="278" a="1"/>
  <c r="B226" i="278" s="1"/>
  <c r="C226" i="278" s="1"/>
  <c r="B225" i="278" a="1"/>
  <c r="B225" i="278" s="1"/>
  <c r="C225" i="278" s="1"/>
  <c r="B224" i="278" a="1"/>
  <c r="B224" i="278" s="1"/>
  <c r="C224" i="278" s="1"/>
  <c r="B223" i="278"/>
  <c r="C223" i="278" s="1"/>
  <c r="B223" i="278" a="1"/>
  <c r="B222" i="278" a="1"/>
  <c r="B222" i="278" s="1"/>
  <c r="C222" i="278" s="1"/>
  <c r="B221" i="278"/>
  <c r="C221" i="278" s="1"/>
  <c r="B221" i="278" a="1"/>
  <c r="B220" i="278" a="1"/>
  <c r="B220" i="278" s="1"/>
  <c r="C220" i="278" s="1"/>
  <c r="B219" i="278" a="1"/>
  <c r="B219" i="278" s="1"/>
  <c r="C219" i="278" s="1"/>
  <c r="B218" i="278" a="1"/>
  <c r="B218" i="278" s="1"/>
  <c r="C218" i="278" s="1"/>
  <c r="B217" i="278" a="1"/>
  <c r="B217" i="278" s="1"/>
  <c r="C217" i="278" s="1"/>
  <c r="B216" i="278" a="1"/>
  <c r="B216" i="278" s="1"/>
  <c r="C216" i="278" s="1"/>
  <c r="B215" i="278"/>
  <c r="C215" i="278" s="1"/>
  <c r="B215" i="278" a="1"/>
  <c r="B214" i="278" a="1"/>
  <c r="B214" i="278" s="1"/>
  <c r="C214" i="278" s="1"/>
  <c r="B213" i="278"/>
  <c r="C213" i="278" s="1"/>
  <c r="B213" i="278" a="1"/>
  <c r="B212" i="278" a="1"/>
  <c r="B212" i="278" s="1"/>
  <c r="C212" i="278" s="1"/>
  <c r="B211" i="278" a="1"/>
  <c r="B211" i="278" s="1"/>
  <c r="C211" i="278" s="1"/>
  <c r="B210" i="278" a="1"/>
  <c r="B210" i="278" s="1"/>
  <c r="C210" i="278" s="1"/>
  <c r="B209" i="278" a="1"/>
  <c r="B209" i="278" s="1"/>
  <c r="C209" i="278" s="1"/>
  <c r="B208" i="278" a="1"/>
  <c r="B208" i="278" s="1"/>
  <c r="C208" i="278" s="1"/>
  <c r="B207" i="278"/>
  <c r="C207" i="278" s="1"/>
  <c r="B207" i="278" a="1"/>
  <c r="B206" i="278" a="1"/>
  <c r="B206" i="278" s="1"/>
  <c r="C206" i="278" s="1"/>
  <c r="B205" i="278"/>
  <c r="C205" i="278" s="1"/>
  <c r="B205" i="278" a="1"/>
  <c r="B204" i="278" a="1"/>
  <c r="B204" i="278" s="1"/>
  <c r="C204" i="278" s="1"/>
  <c r="B203" i="278" a="1"/>
  <c r="B203" i="278" s="1"/>
  <c r="C203" i="278" s="1"/>
  <c r="B202" i="278" a="1"/>
  <c r="B202" i="278" s="1"/>
  <c r="C202" i="278" s="1"/>
  <c r="B201" i="278" a="1"/>
  <c r="B201" i="278" s="1"/>
  <c r="C201" i="278" s="1"/>
  <c r="B200" i="278" a="1"/>
  <c r="B200" i="278" s="1"/>
  <c r="C200" i="278" s="1"/>
  <c r="B199" i="278"/>
  <c r="C199" i="278" s="1"/>
  <c r="B199" i="278" a="1"/>
  <c r="B198" i="278" a="1"/>
  <c r="B198" i="278" s="1"/>
  <c r="C198" i="278" s="1"/>
  <c r="B197" i="278" a="1"/>
  <c r="B197" i="278" s="1"/>
  <c r="C197" i="278" s="1"/>
  <c r="B196" i="278" a="1"/>
  <c r="B196" i="278" s="1"/>
  <c r="C196" i="278" s="1"/>
  <c r="B195" i="278" a="1"/>
  <c r="B195" i="278" s="1"/>
  <c r="C195" i="278" s="1"/>
  <c r="C194" i="278"/>
  <c r="B194" i="278" a="1"/>
  <c r="B194" i="278" s="1"/>
  <c r="B193" i="278" a="1"/>
  <c r="B193" i="278" s="1"/>
  <c r="C193" i="278" s="1"/>
  <c r="B192" i="278" a="1"/>
  <c r="B192" i="278" s="1"/>
  <c r="C192" i="278" s="1"/>
  <c r="B191" i="278" a="1"/>
  <c r="B191" i="278" s="1"/>
  <c r="C191" i="278" s="1"/>
  <c r="B190" i="278"/>
  <c r="C190" i="278" s="1"/>
  <c r="B190" i="278" a="1"/>
  <c r="B189" i="278" a="1"/>
  <c r="B189" i="278" s="1"/>
  <c r="C189" i="278" s="1"/>
  <c r="B188" i="278" a="1"/>
  <c r="B188" i="278" s="1"/>
  <c r="C188" i="278" s="1"/>
  <c r="B187" i="278" a="1"/>
  <c r="B187" i="278" s="1"/>
  <c r="C187" i="278" s="1"/>
  <c r="B186" i="278" a="1"/>
  <c r="B186" i="278" s="1"/>
  <c r="C186" i="278" s="1"/>
  <c r="B185" i="278" a="1"/>
  <c r="B185" i="278" s="1"/>
  <c r="C185" i="278" s="1"/>
  <c r="B184" i="278" a="1"/>
  <c r="B184" i="278" s="1"/>
  <c r="C184" i="278" s="1"/>
  <c r="B183" i="278" a="1"/>
  <c r="B183" i="278" s="1"/>
  <c r="C183" i="278" s="1"/>
  <c r="C182" i="278"/>
  <c r="B182" i="278"/>
  <c r="B182" i="278" a="1"/>
  <c r="B181" i="278" a="1"/>
  <c r="B181" i="278" s="1"/>
  <c r="C181" i="278" s="1"/>
  <c r="B180" i="278" a="1"/>
  <c r="B180" i="278" s="1"/>
  <c r="C180" i="278" s="1"/>
  <c r="B179" i="278"/>
  <c r="C179" i="278" s="1"/>
  <c r="B179" i="278" a="1"/>
  <c r="C178" i="278"/>
  <c r="B178" i="278"/>
  <c r="B178" i="278" a="1"/>
  <c r="B177" i="278" a="1"/>
  <c r="B177" i="278" s="1"/>
  <c r="C177" i="278" s="1"/>
  <c r="B176" i="278" a="1"/>
  <c r="B176" i="278" s="1"/>
  <c r="C176" i="278" s="1"/>
  <c r="B175" i="278"/>
  <c r="C175" i="278" s="1"/>
  <c r="B175" i="278" a="1"/>
  <c r="B174" i="278"/>
  <c r="C174" i="278" s="1"/>
  <c r="B174" i="278" a="1"/>
  <c r="B173" i="278" a="1"/>
  <c r="B173" i="278" s="1"/>
  <c r="C173" i="278" s="1"/>
  <c r="B172" i="278" a="1"/>
  <c r="B172" i="278" s="1"/>
  <c r="C172" i="278" s="1"/>
  <c r="B171" i="278" a="1"/>
  <c r="B171" i="278" s="1"/>
  <c r="C171" i="278" s="1"/>
  <c r="B170" i="278" a="1"/>
  <c r="B170" i="278" s="1"/>
  <c r="C170" i="278" s="1"/>
  <c r="B169" i="278" a="1"/>
  <c r="B169" i="278" s="1"/>
  <c r="C169" i="278" s="1"/>
  <c r="B168" i="278"/>
  <c r="C168" i="278" s="1"/>
  <c r="B168" i="278" a="1"/>
  <c r="B167" i="278" a="1"/>
  <c r="B167" i="278" s="1"/>
  <c r="C167" i="278" s="1"/>
  <c r="B166" i="278"/>
  <c r="C166" i="278" s="1"/>
  <c r="B166" i="278" a="1"/>
  <c r="B165" i="278" a="1"/>
  <c r="B165" i="278" s="1"/>
  <c r="C165" i="278" s="1"/>
  <c r="B164" i="278"/>
  <c r="C164" i="278" s="1"/>
  <c r="B164" i="278" a="1"/>
  <c r="B163" i="278" a="1"/>
  <c r="B163" i="278" s="1"/>
  <c r="C163" i="278" s="1"/>
  <c r="B162" i="278" a="1"/>
  <c r="B162" i="278" s="1"/>
  <c r="C162" i="278" s="1"/>
  <c r="B161" i="278" a="1"/>
  <c r="B161" i="278" s="1"/>
  <c r="C161" i="278" s="1"/>
  <c r="B160" i="278" a="1"/>
  <c r="B160" i="278" s="1"/>
  <c r="C160" i="278" s="1"/>
  <c r="B159" i="278" a="1"/>
  <c r="B159" i="278" s="1"/>
  <c r="C159" i="278" s="1"/>
  <c r="B158" i="278" a="1"/>
  <c r="B158" i="278" s="1"/>
  <c r="C158" i="278" s="1"/>
  <c r="B157" i="278" a="1"/>
  <c r="B157" i="278" s="1"/>
  <c r="C157" i="278" s="1"/>
  <c r="B156" i="278" a="1"/>
  <c r="B156" i="278" s="1"/>
  <c r="C156" i="278" s="1"/>
  <c r="B155" i="278" a="1"/>
  <c r="B155" i="278" s="1"/>
  <c r="C155" i="278" s="1"/>
  <c r="B154" i="278" a="1"/>
  <c r="B154" i="278" s="1"/>
  <c r="C154" i="278" s="1"/>
  <c r="B153" i="278" a="1"/>
  <c r="B153" i="278" s="1"/>
  <c r="C153" i="278" s="1"/>
  <c r="B152" i="278" a="1"/>
  <c r="B152" i="278" s="1"/>
  <c r="C152" i="278" s="1"/>
  <c r="B151" i="278" a="1"/>
  <c r="B151" i="278" s="1"/>
  <c r="C151" i="278" s="1"/>
  <c r="B150" i="278" a="1"/>
  <c r="B150" i="278" s="1"/>
  <c r="C150" i="278" s="1"/>
  <c r="B149" i="278" a="1"/>
  <c r="B149" i="278" s="1"/>
  <c r="C149" i="278" s="1"/>
  <c r="B148" i="278" a="1"/>
  <c r="B148" i="278" s="1"/>
  <c r="C148" i="278" s="1"/>
  <c r="B147" i="278" a="1"/>
  <c r="B147" i="278" s="1"/>
  <c r="C147" i="278" s="1"/>
  <c r="B146" i="278" a="1"/>
  <c r="B146" i="278" s="1"/>
  <c r="C146" i="278" s="1"/>
  <c r="B145" i="278" a="1"/>
  <c r="B145" i="278" s="1"/>
  <c r="C145" i="278" s="1"/>
  <c r="B144" i="278" a="1"/>
  <c r="B144" i="278" s="1"/>
  <c r="C144" i="278" s="1"/>
  <c r="B143" i="278" a="1"/>
  <c r="B143" i="278" s="1"/>
  <c r="C143" i="278" s="1"/>
  <c r="B142" i="278"/>
  <c r="C142" i="278" s="1"/>
  <c r="B142" i="278" a="1"/>
  <c r="B141" i="278" a="1"/>
  <c r="B141" i="278" s="1"/>
  <c r="C141" i="278" s="1"/>
  <c r="B140" i="278" a="1"/>
  <c r="B140" i="278" s="1"/>
  <c r="C140" i="278" s="1"/>
  <c r="B139" i="278" a="1"/>
  <c r="B139" i="278" s="1"/>
  <c r="C139" i="278" s="1"/>
  <c r="B138" i="278"/>
  <c r="C138" i="278" s="1"/>
  <c r="B138" i="278" a="1"/>
  <c r="B137" i="278" a="1"/>
  <c r="B137" i="278" s="1"/>
  <c r="C137" i="278" s="1"/>
  <c r="B136" i="278" a="1"/>
  <c r="B136" i="278" s="1"/>
  <c r="C136" i="278" s="1"/>
  <c r="B135" i="278" a="1"/>
  <c r="B135" i="278" s="1"/>
  <c r="C135" i="278" s="1"/>
  <c r="B134" i="278" a="1"/>
  <c r="B134" i="278" s="1"/>
  <c r="C134" i="278" s="1"/>
  <c r="B133" i="278" a="1"/>
  <c r="B133" i="278" s="1"/>
  <c r="C133" i="278" s="1"/>
  <c r="B132" i="278" a="1"/>
  <c r="B132" i="278" s="1"/>
  <c r="C132" i="278" s="1"/>
  <c r="B131" i="278"/>
  <c r="C131" i="278" s="1"/>
  <c r="B131" i="278" a="1"/>
  <c r="B130" i="278" a="1"/>
  <c r="B130" i="278" s="1"/>
  <c r="C130" i="278" s="1"/>
  <c r="B129" i="278" a="1"/>
  <c r="B129" i="278" s="1"/>
  <c r="C129" i="278" s="1"/>
  <c r="B128" i="278" a="1"/>
  <c r="B128" i="278" s="1"/>
  <c r="C128" i="278" s="1"/>
  <c r="B127" i="278"/>
  <c r="C127" i="278" s="1"/>
  <c r="B127" i="278" a="1"/>
  <c r="B126" i="278" a="1"/>
  <c r="B126" i="278" s="1"/>
  <c r="C126" i="278" s="1"/>
  <c r="B125" i="278" a="1"/>
  <c r="B125" i="278" s="1"/>
  <c r="C125" i="278" s="1"/>
  <c r="B124" i="278" a="1"/>
  <c r="B124" i="278" s="1"/>
  <c r="C124" i="278" s="1"/>
  <c r="B123" i="278"/>
  <c r="C123" i="278" s="1"/>
  <c r="B123" i="278" a="1"/>
  <c r="B122" i="278" a="1"/>
  <c r="B122" i="278" s="1"/>
  <c r="C122" i="278" s="1"/>
  <c r="B121" i="278" a="1"/>
  <c r="B121" i="278" s="1"/>
  <c r="C121" i="278" s="1"/>
  <c r="B120" i="278" a="1"/>
  <c r="B120" i="278" s="1"/>
  <c r="C120" i="278" s="1"/>
  <c r="B119" i="278"/>
  <c r="C119" i="278" s="1"/>
  <c r="B119" i="278" a="1"/>
  <c r="B118" i="278" a="1"/>
  <c r="B118" i="278" s="1"/>
  <c r="C118" i="278" s="1"/>
  <c r="B117" i="278" a="1"/>
  <c r="B117" i="278" s="1"/>
  <c r="C117" i="278" s="1"/>
  <c r="B116" i="278" a="1"/>
  <c r="B116" i="278" s="1"/>
  <c r="C116" i="278" s="1"/>
  <c r="B115" i="278" a="1"/>
  <c r="B115" i="278" s="1"/>
  <c r="C115" i="278" s="1"/>
  <c r="B114" i="278"/>
  <c r="C114" i="278" s="1"/>
  <c r="B114" i="278" a="1"/>
  <c r="B113" i="278" a="1"/>
  <c r="B113" i="278" s="1"/>
  <c r="C113" i="278" s="1"/>
  <c r="B112" i="278"/>
  <c r="C112" i="278" s="1"/>
  <c r="B112" i="278" a="1"/>
  <c r="B111" i="278" a="1"/>
  <c r="B111" i="278" s="1"/>
  <c r="C111" i="278" s="1"/>
  <c r="B110" i="278"/>
  <c r="C110" i="278" s="1"/>
  <c r="B110" i="278" a="1"/>
  <c r="B109" i="278" a="1"/>
  <c r="B109" i="278" s="1"/>
  <c r="C109" i="278" s="1"/>
  <c r="B108" i="278"/>
  <c r="C108" i="278" s="1"/>
  <c r="B108" i="278" a="1"/>
  <c r="B107" i="278" a="1"/>
  <c r="B107" i="278" s="1"/>
  <c r="C107" i="278" s="1"/>
  <c r="B106" i="278"/>
  <c r="C106" i="278" s="1"/>
  <c r="B106" i="278" a="1"/>
  <c r="B105" i="278" a="1"/>
  <c r="B105" i="278" s="1"/>
  <c r="C105" i="278" s="1"/>
  <c r="B104" i="278"/>
  <c r="C104" i="278" s="1"/>
  <c r="B104" i="278" a="1"/>
  <c r="B103" i="278" a="1"/>
  <c r="B103" i="278" s="1"/>
  <c r="C103" i="278" s="1"/>
  <c r="B102" i="278"/>
  <c r="C102" i="278" s="1"/>
  <c r="B102" i="278" a="1"/>
  <c r="B101" i="278" a="1"/>
  <c r="B101" i="278" s="1"/>
  <c r="C101" i="278" s="1"/>
  <c r="B100" i="278" a="1"/>
  <c r="B100" i="278" s="1"/>
  <c r="C100" i="278" s="1"/>
  <c r="B99" i="278" a="1"/>
  <c r="B99" i="278" s="1"/>
  <c r="C99" i="278" s="1"/>
  <c r="B98" i="278" a="1"/>
  <c r="B98" i="278" s="1"/>
  <c r="C98" i="278" s="1"/>
  <c r="B97" i="278" a="1"/>
  <c r="B97" i="278" s="1"/>
  <c r="C97" i="278" s="1"/>
  <c r="B96" i="278" a="1"/>
  <c r="B96" i="278" s="1"/>
  <c r="C96" i="278" s="1"/>
  <c r="C95" i="278"/>
  <c r="B95" i="278" a="1"/>
  <c r="B95" i="278" s="1"/>
  <c r="B94" i="278" a="1"/>
  <c r="B94" i="278" s="1"/>
  <c r="C94" i="278" s="1"/>
  <c r="B93" i="278" a="1"/>
  <c r="B93" i="278" s="1"/>
  <c r="C93" i="278" s="1"/>
  <c r="B92" i="278" a="1"/>
  <c r="B92" i="278" s="1"/>
  <c r="C92" i="278" s="1"/>
  <c r="B91" i="278" a="1"/>
  <c r="B91" i="278" s="1"/>
  <c r="C91" i="278" s="1"/>
  <c r="B90" i="278" a="1"/>
  <c r="B90" i="278" s="1"/>
  <c r="C90" i="278" s="1"/>
  <c r="B89" i="278" a="1"/>
  <c r="B89" i="278" s="1"/>
  <c r="C89" i="278" s="1"/>
  <c r="B88" i="278"/>
  <c r="C88" i="278" s="1"/>
  <c r="B88" i="278" a="1"/>
  <c r="B87" i="278" a="1"/>
  <c r="B87" i="278" s="1"/>
  <c r="C87" i="278" s="1"/>
  <c r="B86" i="278"/>
  <c r="C86" i="278" s="1"/>
  <c r="B86" i="278" a="1"/>
  <c r="B85" i="278" a="1"/>
  <c r="B85" i="278" s="1"/>
  <c r="C85" i="278" s="1"/>
  <c r="B84" i="278"/>
  <c r="C84" i="278" s="1"/>
  <c r="B84" i="278" a="1"/>
  <c r="B83" i="278" a="1"/>
  <c r="B83" i="278" s="1"/>
  <c r="C83" i="278" s="1"/>
  <c r="B82" i="278"/>
  <c r="C82" i="278" s="1"/>
  <c r="B82" i="278" a="1"/>
  <c r="B81" i="278" a="1"/>
  <c r="B81" i="278" s="1"/>
  <c r="C81" i="278" s="1"/>
  <c r="B80" i="278"/>
  <c r="C80" i="278" s="1"/>
  <c r="B80" i="278" a="1"/>
  <c r="B79" i="278" a="1"/>
  <c r="B79" i="278" s="1"/>
  <c r="C79" i="278" s="1"/>
  <c r="B78" i="278"/>
  <c r="C78" i="278" s="1"/>
  <c r="B78" i="278" a="1"/>
  <c r="B77" i="278" a="1"/>
  <c r="B77" i="278" s="1"/>
  <c r="C77" i="278" s="1"/>
  <c r="B76" i="278"/>
  <c r="C76" i="278" s="1"/>
  <c r="B76" i="278" a="1"/>
  <c r="B75" i="278" a="1"/>
  <c r="B75" i="278" s="1"/>
  <c r="C75" i="278" s="1"/>
  <c r="B74" i="278"/>
  <c r="C74" i="278" s="1"/>
  <c r="B74" i="278" a="1"/>
  <c r="B73" i="278" a="1"/>
  <c r="B73" i="278" s="1"/>
  <c r="C73" i="278" s="1"/>
  <c r="C72" i="278"/>
  <c r="B72" i="278"/>
  <c r="B72" i="278" a="1"/>
  <c r="C71" i="278"/>
  <c r="B71" i="278" a="1"/>
  <c r="B71" i="278" s="1"/>
  <c r="B70" i="278" a="1"/>
  <c r="B70" i="278" s="1"/>
  <c r="C70" i="278" s="1"/>
  <c r="B69" i="278" a="1"/>
  <c r="B69" i="278" s="1"/>
  <c r="C69" i="278" s="1"/>
  <c r="C68" i="278"/>
  <c r="B68" i="278"/>
  <c r="B68" i="278" a="1"/>
  <c r="C67" i="278"/>
  <c r="B67" i="278" a="1"/>
  <c r="B67" i="278" s="1"/>
  <c r="B66" i="278"/>
  <c r="C66" i="278" s="1"/>
  <c r="B66" i="278" a="1"/>
  <c r="B65" i="278"/>
  <c r="C65" i="278" s="1"/>
  <c r="B65" i="278" a="1"/>
  <c r="B64" i="278" a="1"/>
  <c r="B64" i="278" s="1"/>
  <c r="C64" i="278" s="1"/>
  <c r="B63" i="278" a="1"/>
  <c r="B63" i="278" s="1"/>
  <c r="C63" i="278" s="1"/>
  <c r="B62" i="278" a="1"/>
  <c r="B62" i="278" s="1"/>
  <c r="C62" i="278" s="1"/>
  <c r="B61" i="278"/>
  <c r="C61" i="278" s="1"/>
  <c r="B61" i="278" a="1"/>
  <c r="B60" i="278"/>
  <c r="C60" i="278" s="1"/>
  <c r="B60" i="278" a="1"/>
  <c r="B59" i="278" a="1"/>
  <c r="B59" i="278" s="1"/>
  <c r="C59" i="278" s="1"/>
  <c r="B58" i="278" a="1"/>
  <c r="B58" i="278" s="1"/>
  <c r="C58" i="278" s="1"/>
  <c r="B57" i="278" a="1"/>
  <c r="B57" i="278" s="1"/>
  <c r="C57" i="278" s="1"/>
  <c r="C56" i="278"/>
  <c r="B56" i="278"/>
  <c r="B56" i="278" a="1"/>
  <c r="B55" i="278"/>
  <c r="C55" i="278" s="1"/>
  <c r="B55" i="278" a="1"/>
  <c r="B54" i="278" a="1"/>
  <c r="B54" i="278" s="1"/>
  <c r="C54" i="278" s="1"/>
  <c r="B53" i="278" a="1"/>
  <c r="B53" i="278" s="1"/>
  <c r="C53" i="278" s="1"/>
  <c r="C52" i="278"/>
  <c r="B52" i="278"/>
  <c r="B52" i="278" a="1"/>
  <c r="C51" i="278"/>
  <c r="B51" i="278"/>
  <c r="B51" i="278" a="1"/>
  <c r="B50" i="278" a="1"/>
  <c r="B50" i="278" s="1"/>
  <c r="C50" i="278" s="1"/>
  <c r="B49" i="278"/>
  <c r="C49" i="278" s="1"/>
  <c r="B49" i="278" a="1"/>
  <c r="B48" i="278" a="1"/>
  <c r="B48" i="278" s="1"/>
  <c r="C48" i="278" s="1"/>
  <c r="B47" i="278" a="1"/>
  <c r="B47" i="278" s="1"/>
  <c r="C47" i="278" s="1"/>
  <c r="B46" i="278" a="1"/>
  <c r="B46" i="278" s="1"/>
  <c r="C46" i="278" s="1"/>
  <c r="B45" i="278"/>
  <c r="C45" i="278" s="1"/>
  <c r="B45" i="278" a="1"/>
  <c r="B44" i="278"/>
  <c r="C44" i="278" s="1"/>
  <c r="B44" i="278" a="1"/>
  <c r="B43" i="278" a="1"/>
  <c r="B43" i="278" s="1"/>
  <c r="C43" i="278" s="1"/>
  <c r="B42" i="278" a="1"/>
  <c r="B42" i="278" s="1"/>
  <c r="C42" i="278" s="1"/>
  <c r="B41" i="278" a="1"/>
  <c r="B41" i="278" s="1"/>
  <c r="C41" i="278" s="1"/>
  <c r="C40" i="278"/>
  <c r="B40" i="278"/>
  <c r="B40" i="278" a="1"/>
  <c r="B39" i="278"/>
  <c r="C39" i="278" s="1"/>
  <c r="B39" i="278" a="1"/>
  <c r="B38" i="278" a="1"/>
  <c r="B38" i="278" s="1"/>
  <c r="C38" i="278" s="1"/>
  <c r="B37" i="278" a="1"/>
  <c r="B37" i="278" s="1"/>
  <c r="C37" i="278" s="1"/>
  <c r="C36" i="278"/>
  <c r="B36" i="278"/>
  <c r="B36" i="278" a="1"/>
  <c r="C35" i="278"/>
  <c r="B35" i="278"/>
  <c r="B35" i="278" a="1"/>
  <c r="B34" i="278" a="1"/>
  <c r="B34" i="278" s="1"/>
  <c r="C34" i="278" s="1"/>
  <c r="B33" i="278"/>
  <c r="C33" i="278" s="1"/>
  <c r="B33" i="278" a="1"/>
  <c r="B32" i="278" a="1"/>
  <c r="B32" i="278" s="1"/>
  <c r="C32" i="278" s="1"/>
  <c r="B31" i="278" a="1"/>
  <c r="B31" i="278" s="1"/>
  <c r="C31" i="278" s="1"/>
  <c r="B30" i="278" a="1"/>
  <c r="B30" i="278" s="1"/>
  <c r="C30" i="278" s="1"/>
  <c r="B29" i="278"/>
  <c r="C29" i="278" s="1"/>
  <c r="B29" i="278" a="1"/>
  <c r="B28" i="278" a="1"/>
  <c r="B28" i="278" s="1"/>
  <c r="C28" i="278" s="1"/>
  <c r="B27" i="278"/>
  <c r="C27" i="278" s="1"/>
  <c r="B27" i="278" a="1"/>
  <c r="B26" i="278" a="1"/>
  <c r="B26" i="278" s="1"/>
  <c r="C26" i="278" s="1"/>
  <c r="B25" i="278" a="1"/>
  <c r="B25" i="278" s="1"/>
  <c r="C25" i="278" s="1"/>
  <c r="B24" i="278" a="1"/>
  <c r="B24" i="278" s="1"/>
  <c r="C24" i="278" s="1"/>
  <c r="B23" i="278" a="1"/>
  <c r="B23" i="278" s="1"/>
  <c r="C23" i="278" s="1"/>
  <c r="B22" i="278" a="1"/>
  <c r="B22" i="278" s="1"/>
  <c r="C22" i="278" s="1"/>
  <c r="B21" i="278" a="1"/>
  <c r="B21" i="278" s="1"/>
  <c r="C21" i="278" s="1"/>
  <c r="B20" i="278" a="1"/>
  <c r="B20" i="278" s="1"/>
  <c r="C20" i="278" s="1"/>
  <c r="B19" i="278" a="1"/>
  <c r="B19" i="278" s="1"/>
  <c r="C19" i="278" s="1"/>
  <c r="B18" i="278" a="1"/>
  <c r="B18" i="278" s="1"/>
  <c r="C18" i="278" s="1"/>
  <c r="B17" i="278" a="1"/>
  <c r="B17" i="278" s="1"/>
  <c r="C17" i="278" s="1"/>
  <c r="B16" i="278" a="1"/>
  <c r="B16" i="278" s="1"/>
  <c r="C16" i="278" s="1"/>
  <c r="B15" i="278" a="1"/>
  <c r="B15" i="278" s="1"/>
  <c r="C15" i="278" s="1"/>
  <c r="B14" i="278" a="1"/>
  <c r="B14" i="278" s="1"/>
  <c r="C14" i="278" s="1"/>
  <c r="B13" i="278" a="1"/>
  <c r="B13" i="278" s="1"/>
  <c r="C13" i="278" s="1"/>
  <c r="B12" i="278" a="1"/>
  <c r="B12" i="278" s="1"/>
  <c r="C12" i="278" s="1"/>
  <c r="B11" i="278"/>
  <c r="C11" i="278" s="1"/>
  <c r="B11" i="278" a="1"/>
  <c r="B10" i="278" a="1"/>
  <c r="B10" i="278" s="1"/>
  <c r="C10" i="278" s="1"/>
  <c r="B9" i="278" a="1"/>
  <c r="B9" i="278" s="1"/>
  <c r="C9" i="278" s="1"/>
  <c r="B8" i="278" a="1"/>
  <c r="B8" i="278" s="1"/>
  <c r="C8" i="278" s="1"/>
  <c r="B7" i="278" a="1"/>
  <c r="B7" i="278" s="1"/>
  <c r="C7" i="278" s="1"/>
  <c r="B400" i="277" a="1"/>
  <c r="B400" i="277" s="1"/>
  <c r="C400" i="277" s="1" a="1"/>
  <c r="C400" i="277" s="1"/>
  <c r="B399" i="277" a="1"/>
  <c r="B399" i="277" s="1"/>
  <c r="C399" i="277" s="1" a="1"/>
  <c r="C399" i="277" s="1"/>
  <c r="B398" i="277" a="1"/>
  <c r="B398" i="277" s="1"/>
  <c r="C398" i="277" s="1" a="1"/>
  <c r="C398" i="277" s="1"/>
  <c r="B397" i="277" a="1"/>
  <c r="B397" i="277" s="1"/>
  <c r="C397" i="277" s="1" a="1"/>
  <c r="C397" i="277" s="1"/>
  <c r="B396" i="277" a="1"/>
  <c r="B396" i="277" s="1"/>
  <c r="C396" i="277" s="1" a="1"/>
  <c r="C396" i="277" s="1"/>
  <c r="B395" i="277" a="1"/>
  <c r="B395" i="277" s="1"/>
  <c r="C395" i="277" s="1" a="1"/>
  <c r="C395" i="277" s="1"/>
  <c r="B394" i="277" a="1"/>
  <c r="B394" i="277" s="1"/>
  <c r="C394" i="277" s="1" a="1"/>
  <c r="C394" i="277" s="1"/>
  <c r="B393" i="277" a="1"/>
  <c r="B393" i="277" s="1"/>
  <c r="C393" i="277" s="1" a="1"/>
  <c r="C393" i="277" s="1"/>
  <c r="B392" i="277" a="1"/>
  <c r="B392" i="277" s="1"/>
  <c r="C392" i="277" s="1" a="1"/>
  <c r="C392" i="277" s="1"/>
  <c r="B391" i="277" a="1"/>
  <c r="B391" i="277" s="1"/>
  <c r="C391" i="277" s="1" a="1"/>
  <c r="C391" i="277" s="1"/>
  <c r="B390" i="277" a="1"/>
  <c r="B390" i="277" s="1"/>
  <c r="C390" i="277" s="1" a="1"/>
  <c r="C390" i="277" s="1"/>
  <c r="B389" i="277" a="1"/>
  <c r="B389" i="277" s="1"/>
  <c r="C389" i="277" s="1" a="1"/>
  <c r="C389" i="277" s="1"/>
  <c r="B388" i="277" a="1"/>
  <c r="B388" i="277" s="1"/>
  <c r="C388" i="277" s="1" a="1"/>
  <c r="C388" i="277" s="1"/>
  <c r="B387" i="277" a="1"/>
  <c r="B387" i="277" s="1"/>
  <c r="C387" i="277" s="1" a="1"/>
  <c r="C387" i="277" s="1"/>
  <c r="B386" i="277" a="1"/>
  <c r="B386" i="277" s="1"/>
  <c r="C386" i="277" s="1" a="1"/>
  <c r="C386" i="277" s="1"/>
  <c r="B385" i="277" a="1"/>
  <c r="B385" i="277" s="1"/>
  <c r="C385" i="277" s="1" a="1"/>
  <c r="C385" i="277" s="1"/>
  <c r="B384" i="277" a="1"/>
  <c r="B384" i="277" s="1"/>
  <c r="C384" i="277" s="1" a="1"/>
  <c r="C384" i="277" s="1"/>
  <c r="B383" i="277" a="1"/>
  <c r="B383" i="277" s="1"/>
  <c r="C383" i="277" s="1" a="1"/>
  <c r="C383" i="277" s="1"/>
  <c r="B382" i="277" a="1"/>
  <c r="B382" i="277" s="1"/>
  <c r="C382" i="277" s="1" a="1"/>
  <c r="C382" i="277" s="1"/>
  <c r="B381" i="277" a="1"/>
  <c r="B381" i="277" s="1"/>
  <c r="C381" i="277" s="1" a="1"/>
  <c r="C381" i="277" s="1"/>
  <c r="B380" i="277" a="1"/>
  <c r="B380" i="277" s="1"/>
  <c r="C380" i="277" s="1" a="1"/>
  <c r="C380" i="277" s="1"/>
  <c r="B379" i="277" a="1"/>
  <c r="B379" i="277" s="1"/>
  <c r="C379" i="277" s="1" a="1"/>
  <c r="C379" i="277" s="1"/>
  <c r="B378" i="277" a="1"/>
  <c r="B378" i="277" s="1"/>
  <c r="C378" i="277" s="1" a="1"/>
  <c r="C378" i="277" s="1"/>
  <c r="B377" i="277"/>
  <c r="C377" i="277" s="1" a="1"/>
  <c r="C377" i="277" s="1"/>
  <c r="B377" i="277" a="1"/>
  <c r="B376" i="277" a="1"/>
  <c r="B376" i="277" s="1"/>
  <c r="C376" i="277" s="1" a="1"/>
  <c r="C376" i="277" s="1"/>
  <c r="B375" i="277" a="1"/>
  <c r="B375" i="277" s="1"/>
  <c r="C375" i="277" s="1" a="1"/>
  <c r="C375" i="277" s="1"/>
  <c r="B374" i="277" a="1"/>
  <c r="B374" i="277" s="1"/>
  <c r="C374" i="277" s="1" a="1"/>
  <c r="C374" i="277" s="1"/>
  <c r="B373" i="277"/>
  <c r="C373" i="277" s="1" a="1"/>
  <c r="C373" i="277" s="1"/>
  <c r="B373" i="277" a="1"/>
  <c r="B372" i="277" a="1"/>
  <c r="B372" i="277" s="1"/>
  <c r="C372" i="277" s="1" a="1"/>
  <c r="C372" i="277" s="1"/>
  <c r="B371" i="277" a="1"/>
  <c r="B371" i="277" s="1"/>
  <c r="C371" i="277" s="1" a="1"/>
  <c r="C371" i="277" s="1"/>
  <c r="B370" i="277" a="1"/>
  <c r="B370" i="277" s="1"/>
  <c r="C370" i="277" s="1" a="1"/>
  <c r="C370" i="277" s="1"/>
  <c r="B369" i="277"/>
  <c r="C369" i="277" s="1" a="1"/>
  <c r="C369" i="277" s="1"/>
  <c r="B369" i="277" a="1"/>
  <c r="B368" i="277" a="1"/>
  <c r="B368" i="277" s="1"/>
  <c r="C368" i="277" s="1" a="1"/>
  <c r="C368" i="277" s="1"/>
  <c r="B367" i="277" a="1"/>
  <c r="B367" i="277" s="1"/>
  <c r="C367" i="277" s="1" a="1"/>
  <c r="C367" i="277" s="1"/>
  <c r="B366" i="277" a="1"/>
  <c r="B366" i="277" s="1"/>
  <c r="C366" i="277" s="1" a="1"/>
  <c r="C366" i="277" s="1"/>
  <c r="B365" i="277"/>
  <c r="C365" i="277" s="1" a="1"/>
  <c r="C365" i="277" s="1"/>
  <c r="B365" i="277" a="1"/>
  <c r="B364" i="277" a="1"/>
  <c r="B364" i="277" s="1"/>
  <c r="C364" i="277" s="1" a="1"/>
  <c r="C364" i="277" s="1"/>
  <c r="B363" i="277" a="1"/>
  <c r="B363" i="277" s="1"/>
  <c r="C363" i="277" s="1" a="1"/>
  <c r="C363" i="277" s="1"/>
  <c r="B362" i="277" a="1"/>
  <c r="B362" i="277" s="1"/>
  <c r="C362" i="277" s="1" a="1"/>
  <c r="C362" i="277" s="1"/>
  <c r="B361" i="277"/>
  <c r="C361" i="277" s="1" a="1"/>
  <c r="C361" i="277" s="1"/>
  <c r="B361" i="277" a="1"/>
  <c r="B360" i="277" a="1"/>
  <c r="B360" i="277" s="1"/>
  <c r="C360" i="277" s="1" a="1"/>
  <c r="C360" i="277" s="1"/>
  <c r="B359" i="277" a="1"/>
  <c r="B359" i="277" s="1"/>
  <c r="C359" i="277" s="1" a="1"/>
  <c r="C359" i="277" s="1"/>
  <c r="B358" i="277" a="1"/>
  <c r="B358" i="277" s="1"/>
  <c r="C358" i="277" s="1" a="1"/>
  <c r="C358" i="277" s="1"/>
  <c r="B357" i="277"/>
  <c r="C357" i="277" s="1" a="1"/>
  <c r="C357" i="277" s="1"/>
  <c r="B357" i="277" a="1"/>
  <c r="B356" i="277" a="1"/>
  <c r="B356" i="277" s="1"/>
  <c r="C356" i="277" s="1" a="1"/>
  <c r="C356" i="277" s="1"/>
  <c r="B355" i="277" a="1"/>
  <c r="B355" i="277" s="1"/>
  <c r="C355" i="277" s="1" a="1"/>
  <c r="C355" i="277" s="1"/>
  <c r="B354" i="277" a="1"/>
  <c r="B354" i="277" s="1"/>
  <c r="C354" i="277" s="1" a="1"/>
  <c r="C354" i="277" s="1"/>
  <c r="B353" i="277"/>
  <c r="C353" i="277" s="1" a="1"/>
  <c r="C353" i="277" s="1"/>
  <c r="B353" i="277" a="1"/>
  <c r="B352" i="277" a="1"/>
  <c r="B352" i="277" s="1"/>
  <c r="C352" i="277" s="1" a="1"/>
  <c r="C352" i="277" s="1"/>
  <c r="B351" i="277" a="1"/>
  <c r="B351" i="277" s="1"/>
  <c r="C351" i="277" s="1" a="1"/>
  <c r="C351" i="277" s="1"/>
  <c r="B350" i="277" a="1"/>
  <c r="B350" i="277" s="1"/>
  <c r="C350" i="277" s="1" a="1"/>
  <c r="C350" i="277" s="1"/>
  <c r="B349" i="277"/>
  <c r="C349" i="277" s="1" a="1"/>
  <c r="C349" i="277" s="1"/>
  <c r="B349" i="277" a="1"/>
  <c r="B348" i="277" a="1"/>
  <c r="B348" i="277" s="1"/>
  <c r="C348" i="277" s="1" a="1"/>
  <c r="C348" i="277" s="1"/>
  <c r="B347" i="277" a="1"/>
  <c r="B347" i="277" s="1"/>
  <c r="C347" i="277" s="1" a="1"/>
  <c r="C347" i="277" s="1"/>
  <c r="B346" i="277" a="1"/>
  <c r="B346" i="277" s="1"/>
  <c r="C346" i="277" s="1" a="1"/>
  <c r="C346" i="277" s="1"/>
  <c r="B345" i="277"/>
  <c r="C345" i="277" s="1" a="1"/>
  <c r="C345" i="277" s="1"/>
  <c r="B345" i="277" a="1"/>
  <c r="C344" i="277" a="1"/>
  <c r="C344" i="277" s="1"/>
  <c r="B344" i="277" a="1"/>
  <c r="B344" i="277" s="1"/>
  <c r="B343" i="277"/>
  <c r="C343" i="277" s="1" a="1"/>
  <c r="C343" i="277" s="1"/>
  <c r="B343" i="277" a="1"/>
  <c r="B342" i="277" a="1"/>
  <c r="B342" i="277" s="1"/>
  <c r="C342" i="277" s="1" a="1"/>
  <c r="C342" i="277" s="1"/>
  <c r="B341" i="277"/>
  <c r="C341" i="277" s="1" a="1"/>
  <c r="C341" i="277" s="1"/>
  <c r="B341" i="277" a="1"/>
  <c r="C340" i="277" a="1"/>
  <c r="C340" i="277" s="1"/>
  <c r="B340" i="277" a="1"/>
  <c r="B340" i="277" s="1"/>
  <c r="B339" i="277"/>
  <c r="C339" i="277" s="1" a="1"/>
  <c r="C339" i="277" s="1"/>
  <c r="B339" i="277" a="1"/>
  <c r="B338" i="277" a="1"/>
  <c r="B338" i="277" s="1"/>
  <c r="C338" i="277" s="1" a="1"/>
  <c r="C338" i="277" s="1"/>
  <c r="B337" i="277" a="1"/>
  <c r="B337" i="277" s="1"/>
  <c r="C337" i="277" s="1" a="1"/>
  <c r="C337" i="277" s="1"/>
  <c r="B336" i="277" a="1"/>
  <c r="B336" i="277" s="1"/>
  <c r="C336" i="277" s="1" a="1"/>
  <c r="C336" i="277" s="1"/>
  <c r="B335" i="277" a="1"/>
  <c r="B335" i="277" s="1"/>
  <c r="C335" i="277" s="1" a="1"/>
  <c r="C335" i="277" s="1"/>
  <c r="B334" i="277"/>
  <c r="C334" i="277" s="1" a="1"/>
  <c r="C334" i="277" s="1"/>
  <c r="B334" i="277" a="1"/>
  <c r="B333" i="277" a="1"/>
  <c r="B333" i="277" s="1"/>
  <c r="C333" i="277" s="1" a="1"/>
  <c r="C333" i="277" s="1"/>
  <c r="B332" i="277" a="1"/>
  <c r="B332" i="277" s="1"/>
  <c r="C332" i="277" s="1" a="1"/>
  <c r="C332" i="277" s="1"/>
  <c r="B331" i="277"/>
  <c r="C331" i="277" s="1" a="1"/>
  <c r="C331" i="277" s="1"/>
  <c r="B331" i="277" a="1"/>
  <c r="B330" i="277" a="1"/>
  <c r="B330" i="277" s="1"/>
  <c r="C330" i="277" s="1" a="1"/>
  <c r="C330" i="277" s="1"/>
  <c r="B329" i="277" a="1"/>
  <c r="B329" i="277" s="1"/>
  <c r="C329" i="277" s="1" a="1"/>
  <c r="C329" i="277" s="1"/>
  <c r="B328" i="277" a="1"/>
  <c r="B328" i="277" s="1"/>
  <c r="C328" i="277" s="1" a="1"/>
  <c r="C328" i="277" s="1"/>
  <c r="B327" i="277" a="1"/>
  <c r="B327" i="277" s="1"/>
  <c r="C327" i="277" s="1"/>
  <c r="B326" i="277" a="1"/>
  <c r="B326" i="277" s="1"/>
  <c r="C326" i="277" s="1"/>
  <c r="B325" i="277" a="1"/>
  <c r="B325" i="277" s="1"/>
  <c r="C325" i="277" s="1"/>
  <c r="B324" i="277" a="1"/>
  <c r="B324" i="277" s="1"/>
  <c r="C324" i="277" s="1"/>
  <c r="C323" i="277"/>
  <c r="B323" i="277"/>
  <c r="B323" i="277" a="1"/>
  <c r="B322" i="277" a="1"/>
  <c r="B322" i="277" s="1"/>
  <c r="C322" i="277" s="1"/>
  <c r="B321" i="277" a="1"/>
  <c r="B321" i="277" s="1"/>
  <c r="C321" i="277" s="1"/>
  <c r="B320" i="277" a="1"/>
  <c r="B320" i="277" s="1"/>
  <c r="C320" i="277" s="1"/>
  <c r="C319" i="277"/>
  <c r="B319" i="277"/>
  <c r="B319" i="277" a="1"/>
  <c r="B318" i="277" a="1"/>
  <c r="B318" i="277" s="1"/>
  <c r="C318" i="277" s="1"/>
  <c r="B317" i="277" a="1"/>
  <c r="B317" i="277" s="1"/>
  <c r="C317" i="277" s="1"/>
  <c r="B316" i="277" a="1"/>
  <c r="B316" i="277" s="1"/>
  <c r="C316" i="277" s="1"/>
  <c r="B315" i="277"/>
  <c r="C315" i="277" s="1"/>
  <c r="B315" i="277" a="1"/>
  <c r="B314" i="277" a="1"/>
  <c r="B314" i="277" s="1"/>
  <c r="C314" i="277" s="1"/>
  <c r="B313" i="277" a="1"/>
  <c r="B313" i="277" s="1"/>
  <c r="C313" i="277" s="1"/>
  <c r="B312" i="277" a="1"/>
  <c r="B312" i="277" s="1"/>
  <c r="C312" i="277" s="1"/>
  <c r="B311" i="277" a="1"/>
  <c r="B311" i="277" s="1"/>
  <c r="C311" i="277" s="1"/>
  <c r="B310" i="277" a="1"/>
  <c r="B310" i="277" s="1"/>
  <c r="C310" i="277" s="1"/>
  <c r="B309" i="277" a="1"/>
  <c r="B309" i="277" s="1"/>
  <c r="C309" i="277" s="1"/>
  <c r="B308" i="277" a="1"/>
  <c r="B308" i="277" s="1"/>
  <c r="C308" i="277" s="1"/>
  <c r="B307" i="277" a="1"/>
  <c r="B307" i="277" s="1"/>
  <c r="C307" i="277" s="1"/>
  <c r="B306" i="277" a="1"/>
  <c r="B306" i="277" s="1"/>
  <c r="C306" i="277" s="1"/>
  <c r="B305" i="277" a="1"/>
  <c r="B305" i="277" s="1"/>
  <c r="C305" i="277" s="1"/>
  <c r="B304" i="277" a="1"/>
  <c r="B304" i="277" s="1"/>
  <c r="C304" i="277" s="1"/>
  <c r="B303" i="277" a="1"/>
  <c r="B303" i="277" s="1"/>
  <c r="C303" i="277" s="1"/>
  <c r="B302" i="277" a="1"/>
  <c r="B302" i="277" s="1"/>
  <c r="C302" i="277" s="1"/>
  <c r="B301" i="277" a="1"/>
  <c r="B301" i="277" s="1"/>
  <c r="C301" i="277" s="1"/>
  <c r="B300" i="277" a="1"/>
  <c r="B300" i="277" s="1"/>
  <c r="C300" i="277" s="1"/>
  <c r="B299" i="277" a="1"/>
  <c r="B299" i="277" s="1"/>
  <c r="C299" i="277" s="1"/>
  <c r="B298" i="277" a="1"/>
  <c r="B298" i="277" s="1"/>
  <c r="C298" i="277" s="1"/>
  <c r="B297" i="277" a="1"/>
  <c r="B297" i="277" s="1"/>
  <c r="C297" i="277" s="1"/>
  <c r="B296" i="277" a="1"/>
  <c r="B296" i="277" s="1"/>
  <c r="C296" i="277" s="1"/>
  <c r="B295" i="277" a="1"/>
  <c r="B295" i="277" s="1"/>
  <c r="C295" i="277" s="1"/>
  <c r="B294" i="277" a="1"/>
  <c r="B294" i="277" s="1"/>
  <c r="C294" i="277" s="1"/>
  <c r="B293" i="277" a="1"/>
  <c r="B293" i="277" s="1"/>
  <c r="C293" i="277" s="1"/>
  <c r="B292" i="277" a="1"/>
  <c r="B292" i="277" s="1"/>
  <c r="C292" i="277" s="1"/>
  <c r="B291" i="277" a="1"/>
  <c r="B291" i="277" s="1"/>
  <c r="C291" i="277" s="1"/>
  <c r="B290" i="277" a="1"/>
  <c r="B290" i="277" s="1"/>
  <c r="C290" i="277" s="1"/>
  <c r="B289" i="277" a="1"/>
  <c r="B289" i="277" s="1"/>
  <c r="C289" i="277" s="1"/>
  <c r="B288" i="277" a="1"/>
  <c r="B288" i="277" s="1"/>
  <c r="C288" i="277" s="1"/>
  <c r="B287" i="277" a="1"/>
  <c r="B287" i="277" s="1"/>
  <c r="C287" i="277" s="1"/>
  <c r="B286" i="277" a="1"/>
  <c r="B286" i="277" s="1"/>
  <c r="C286" i="277" s="1"/>
  <c r="B285" i="277" a="1"/>
  <c r="B285" i="277" s="1"/>
  <c r="C285" i="277" s="1"/>
  <c r="B284" i="277" a="1"/>
  <c r="B284" i="277" s="1"/>
  <c r="C284" i="277" s="1"/>
  <c r="C283" i="277"/>
  <c r="B283" i="277"/>
  <c r="B283" i="277" a="1"/>
  <c r="B282" i="277" a="1"/>
  <c r="B282" i="277" s="1"/>
  <c r="C282" i="277" s="1"/>
  <c r="B281" i="277"/>
  <c r="C281" i="277" s="1"/>
  <c r="B281" i="277" a="1"/>
  <c r="B280" i="277" a="1"/>
  <c r="B280" i="277" s="1"/>
  <c r="C280" i="277" s="1"/>
  <c r="B279" i="277" a="1"/>
  <c r="B279" i="277" s="1"/>
  <c r="C279" i="277" s="1"/>
  <c r="B278" i="277" a="1"/>
  <c r="B278" i="277" s="1"/>
  <c r="C278" i="277" s="1"/>
  <c r="B277" i="277"/>
  <c r="C277" i="277" s="1"/>
  <c r="B277" i="277" a="1"/>
  <c r="B276" i="277"/>
  <c r="C276" i="277" s="1"/>
  <c r="B276" i="277" a="1"/>
  <c r="B275" i="277" a="1"/>
  <c r="B275" i="277" s="1"/>
  <c r="C275" i="277" s="1"/>
  <c r="B274" i="277" a="1"/>
  <c r="B274" i="277" s="1"/>
  <c r="C274" i="277" s="1"/>
  <c r="B273" i="277" a="1"/>
  <c r="B273" i="277" s="1"/>
  <c r="C273" i="277" s="1"/>
  <c r="C272" i="277"/>
  <c r="B272" i="277"/>
  <c r="B272" i="277" a="1"/>
  <c r="B271" i="277"/>
  <c r="C271" i="277" s="1"/>
  <c r="B271" i="277" a="1"/>
  <c r="B270" i="277" a="1"/>
  <c r="B270" i="277" s="1"/>
  <c r="C270" i="277" s="1"/>
  <c r="B269" i="277" a="1"/>
  <c r="B269" i="277" s="1"/>
  <c r="C269" i="277" s="1"/>
  <c r="B268" i="277" a="1"/>
  <c r="B268" i="277" s="1"/>
  <c r="C268" i="277" s="1"/>
  <c r="B267" i="277" a="1"/>
  <c r="B267" i="277" s="1"/>
  <c r="C267" i="277" s="1"/>
  <c r="B266" i="277" a="1"/>
  <c r="B266" i="277" s="1"/>
  <c r="C266" i="277" s="1"/>
  <c r="B265" i="277" a="1"/>
  <c r="B265" i="277" s="1"/>
  <c r="C265" i="277" s="1"/>
  <c r="B264" i="277" a="1"/>
  <c r="B264" i="277" s="1"/>
  <c r="C264" i="277" s="1"/>
  <c r="B263" i="277" a="1"/>
  <c r="B263" i="277" s="1"/>
  <c r="C263" i="277" s="1"/>
  <c r="B262" i="277" a="1"/>
  <c r="B262" i="277" s="1"/>
  <c r="C262" i="277" s="1"/>
  <c r="B261" i="277" a="1"/>
  <c r="B261" i="277" s="1"/>
  <c r="C261" i="277" s="1"/>
  <c r="B260" i="277" a="1"/>
  <c r="B260" i="277" s="1"/>
  <c r="C260" i="277" s="1"/>
  <c r="C259" i="277"/>
  <c r="B259" i="277"/>
  <c r="B259" i="277" a="1"/>
  <c r="B258" i="277" a="1"/>
  <c r="B258" i="277" s="1"/>
  <c r="C258" i="277" s="1"/>
  <c r="B257" i="277" a="1"/>
  <c r="B257" i="277" s="1"/>
  <c r="C257" i="277" s="1"/>
  <c r="B256" i="277"/>
  <c r="C256" i="277" s="1"/>
  <c r="B256" i="277" a="1"/>
  <c r="B255" i="277"/>
  <c r="C255" i="277" s="1"/>
  <c r="B255" i="277" a="1"/>
  <c r="B254" i="277" a="1"/>
  <c r="B254" i="277" s="1"/>
  <c r="C254" i="277" s="1"/>
  <c r="B253" i="277" a="1"/>
  <c r="B253" i="277" s="1"/>
  <c r="C253" i="277" s="1"/>
  <c r="B252" i="277"/>
  <c r="C252" i="277" s="1"/>
  <c r="B252" i="277" a="1"/>
  <c r="B251" i="277" a="1"/>
  <c r="B251" i="277" s="1"/>
  <c r="C251" i="277" s="1"/>
  <c r="B250" i="277" a="1"/>
  <c r="B250" i="277" s="1"/>
  <c r="C250" i="277" s="1"/>
  <c r="B249" i="277" a="1"/>
  <c r="B249" i="277" s="1"/>
  <c r="C249" i="277" s="1"/>
  <c r="B248" i="277" a="1"/>
  <c r="B248" i="277" s="1"/>
  <c r="C248" i="277" s="1"/>
  <c r="B247" i="277" a="1"/>
  <c r="B247" i="277" s="1"/>
  <c r="C247" i="277" s="1"/>
  <c r="B246" i="277" a="1"/>
  <c r="B246" i="277" s="1"/>
  <c r="C246" i="277" s="1"/>
  <c r="B245" i="277" a="1"/>
  <c r="B245" i="277" s="1"/>
  <c r="C245" i="277" s="1"/>
  <c r="B244" i="277" a="1"/>
  <c r="B244" i="277" s="1"/>
  <c r="C244" i="277" s="1"/>
  <c r="C243" i="277"/>
  <c r="B243" i="277"/>
  <c r="B243" i="277" a="1"/>
  <c r="B242" i="277" a="1"/>
  <c r="B242" i="277" s="1"/>
  <c r="C242" i="277" s="1"/>
  <c r="B241" i="277" a="1"/>
  <c r="B241" i="277" s="1"/>
  <c r="C241" i="277" s="1"/>
  <c r="B240" i="277"/>
  <c r="C240" i="277" s="1"/>
  <c r="B240" i="277" a="1"/>
  <c r="B239" i="277"/>
  <c r="C239" i="277" s="1"/>
  <c r="B239" i="277" a="1"/>
  <c r="B238" i="277" a="1"/>
  <c r="B238" i="277" s="1"/>
  <c r="C238" i="277" s="1"/>
  <c r="B237" i="277" a="1"/>
  <c r="B237" i="277" s="1"/>
  <c r="C237" i="277" s="1"/>
  <c r="B236" i="277"/>
  <c r="C236" i="277" s="1"/>
  <c r="B236" i="277" a="1"/>
  <c r="B235" i="277" a="1"/>
  <c r="B235" i="277" s="1"/>
  <c r="C235" i="277" s="1"/>
  <c r="B234" i="277" a="1"/>
  <c r="B234" i="277" s="1"/>
  <c r="C234" i="277" s="1"/>
  <c r="B233" i="277" a="1"/>
  <c r="B233" i="277" s="1"/>
  <c r="C233" i="277" s="1"/>
  <c r="B232" i="277" a="1"/>
  <c r="B232" i="277" s="1"/>
  <c r="C232" i="277" s="1"/>
  <c r="B231" i="277" a="1"/>
  <c r="B231" i="277" s="1"/>
  <c r="C231" i="277" s="1"/>
  <c r="B230" i="277" a="1"/>
  <c r="B230" i="277" s="1"/>
  <c r="C230" i="277" s="1"/>
  <c r="B229" i="277" a="1"/>
  <c r="B229" i="277" s="1"/>
  <c r="C229" i="277" s="1"/>
  <c r="B228" i="277" a="1"/>
  <c r="B228" i="277" s="1"/>
  <c r="C228" i="277" s="1"/>
  <c r="B227" i="277" a="1"/>
  <c r="B227" i="277" s="1"/>
  <c r="C227" i="277" s="1"/>
  <c r="B226" i="277"/>
  <c r="C226" i="277" s="1"/>
  <c r="B226" i="277" a="1"/>
  <c r="B225" i="277" a="1"/>
  <c r="B225" i="277" s="1"/>
  <c r="C225" i="277" s="1"/>
  <c r="B224" i="277" a="1"/>
  <c r="B224" i="277" s="1"/>
  <c r="C224" i="277" s="1"/>
  <c r="B223" i="277" a="1"/>
  <c r="B223" i="277" s="1"/>
  <c r="C223" i="277" s="1"/>
  <c r="B222" i="277"/>
  <c r="C222" i="277" s="1"/>
  <c r="B222" i="277" a="1"/>
  <c r="B221" i="277" a="1"/>
  <c r="B221" i="277" s="1"/>
  <c r="C221" i="277" s="1"/>
  <c r="B220" i="277" a="1"/>
  <c r="B220" i="277" s="1"/>
  <c r="C220" i="277" s="1"/>
  <c r="B219" i="277" a="1"/>
  <c r="B219" i="277" s="1"/>
  <c r="C219" i="277" s="1"/>
  <c r="B218" i="277" a="1"/>
  <c r="B218" i="277" s="1"/>
  <c r="C218" i="277" s="1"/>
  <c r="B217" i="277" a="1"/>
  <c r="B217" i="277" s="1"/>
  <c r="C217" i="277" s="1"/>
  <c r="B216" i="277" a="1"/>
  <c r="B216" i="277" s="1"/>
  <c r="C216" i="277" s="1"/>
  <c r="B215" i="277" a="1"/>
  <c r="B215" i="277" s="1"/>
  <c r="C215" i="277" s="1"/>
  <c r="B214" i="277" a="1"/>
  <c r="B214" i="277" s="1"/>
  <c r="C214" i="277" s="1"/>
  <c r="B213" i="277" a="1"/>
  <c r="B213" i="277" s="1"/>
  <c r="C213" i="277" s="1"/>
  <c r="B212" i="277" a="1"/>
  <c r="B212" i="277" s="1"/>
  <c r="C212" i="277" s="1"/>
  <c r="C211" i="277"/>
  <c r="B211" i="277" a="1"/>
  <c r="B211" i="277" s="1"/>
  <c r="B210" i="277" a="1"/>
  <c r="B210" i="277" s="1"/>
  <c r="C210" i="277" s="1"/>
  <c r="B209" i="277" a="1"/>
  <c r="B209" i="277" s="1"/>
  <c r="C209" i="277" s="1"/>
  <c r="B208" i="277"/>
  <c r="C208" i="277" s="1"/>
  <c r="B208" i="277" a="1"/>
  <c r="B207" i="277" a="1"/>
  <c r="B207" i="277" s="1"/>
  <c r="C207" i="277" s="1"/>
  <c r="B206" i="277" a="1"/>
  <c r="B206" i="277" s="1"/>
  <c r="C206" i="277" s="1"/>
  <c r="B205" i="277" a="1"/>
  <c r="B205" i="277" s="1"/>
  <c r="C205" i="277" s="1"/>
  <c r="B204" i="277"/>
  <c r="C204" i="277" s="1"/>
  <c r="B204" i="277" a="1"/>
  <c r="C203" i="277"/>
  <c r="B203" i="277" a="1"/>
  <c r="B203" i="277" s="1"/>
  <c r="B202" i="277"/>
  <c r="C202" i="277" s="1"/>
  <c r="B202" i="277" a="1"/>
  <c r="B201" i="277" a="1"/>
  <c r="B201" i="277" s="1"/>
  <c r="C201" i="277" s="1"/>
  <c r="B200" i="277" a="1"/>
  <c r="B200" i="277" s="1"/>
  <c r="C200" i="277" s="1"/>
  <c r="B199" i="277" a="1"/>
  <c r="B199" i="277" s="1"/>
  <c r="C199" i="277" s="1"/>
  <c r="B198" i="277"/>
  <c r="C198" i="277" s="1"/>
  <c r="B198" i="277" a="1"/>
  <c r="B197" i="277" a="1"/>
  <c r="B197" i="277" s="1"/>
  <c r="C197" i="277" s="1"/>
  <c r="B196" i="277" a="1"/>
  <c r="B196" i="277" s="1"/>
  <c r="C196" i="277" s="1"/>
  <c r="B195" i="277"/>
  <c r="C195" i="277" s="1"/>
  <c r="B195" i="277" a="1"/>
  <c r="B194" i="277" a="1"/>
  <c r="B194" i="277" s="1"/>
  <c r="C194" i="277" s="1"/>
  <c r="B193" i="277" a="1"/>
  <c r="B193" i="277" s="1"/>
  <c r="C193" i="277" s="1"/>
  <c r="B192" i="277"/>
  <c r="C192" i="277" s="1"/>
  <c r="B192" i="277" a="1"/>
  <c r="B191" i="277" a="1"/>
  <c r="B191" i="277" s="1"/>
  <c r="C191" i="277" s="1"/>
  <c r="B190" i="277"/>
  <c r="C190" i="277" s="1"/>
  <c r="B190" i="277" a="1"/>
  <c r="B189" i="277" a="1"/>
  <c r="B189" i="277" s="1"/>
  <c r="C189" i="277" s="1"/>
  <c r="B188" i="277"/>
  <c r="C188" i="277" s="1"/>
  <c r="B188" i="277" a="1"/>
  <c r="C187" i="277"/>
  <c r="B187" i="277" a="1"/>
  <c r="B187" i="277" s="1"/>
  <c r="B186" i="277"/>
  <c r="C186" i="277" s="1"/>
  <c r="B186" i="277" a="1"/>
  <c r="B185" i="277" a="1"/>
  <c r="B185" i="277" s="1"/>
  <c r="C185" i="277" s="1"/>
  <c r="B184" i="277" a="1"/>
  <c r="B184" i="277" s="1"/>
  <c r="C184" i="277" s="1"/>
  <c r="B183" i="277" a="1"/>
  <c r="B183" i="277" s="1"/>
  <c r="C183" i="277" s="1"/>
  <c r="B182" i="277"/>
  <c r="C182" i="277" s="1"/>
  <c r="B182" i="277" a="1"/>
  <c r="B181" i="277" a="1"/>
  <c r="B181" i="277" s="1"/>
  <c r="C181" i="277" s="1"/>
  <c r="B180" i="277"/>
  <c r="C180" i="277" s="1"/>
  <c r="B180" i="277" a="1"/>
  <c r="B179" i="277" a="1"/>
  <c r="B179" i="277" s="1"/>
  <c r="C179" i="277" s="1"/>
  <c r="B178" i="277"/>
  <c r="C178" i="277" s="1"/>
  <c r="B178" i="277" a="1"/>
  <c r="B177" i="277" a="1"/>
  <c r="B177" i="277" s="1"/>
  <c r="C177" i="277" s="1"/>
  <c r="B176" i="277"/>
  <c r="C176" i="277" s="1"/>
  <c r="B176" i="277" a="1"/>
  <c r="B175" i="277" a="1"/>
  <c r="B175" i="277" s="1"/>
  <c r="C175" i="277" s="1"/>
  <c r="B174" i="277" a="1"/>
  <c r="B174" i="277" s="1"/>
  <c r="C174" i="277" s="1"/>
  <c r="B173" i="277" a="1"/>
  <c r="B173" i="277" s="1"/>
  <c r="C173" i="277" s="1"/>
  <c r="B172" i="277"/>
  <c r="C172" i="277" s="1"/>
  <c r="B172" i="277" a="1"/>
  <c r="C171" i="277"/>
  <c r="B171" i="277" a="1"/>
  <c r="B171" i="277" s="1"/>
  <c r="B170" i="277"/>
  <c r="C170" i="277" s="1"/>
  <c r="B170" i="277" a="1"/>
  <c r="B169" i="277"/>
  <c r="C169" i="277" s="1"/>
  <c r="B169" i="277" a="1"/>
  <c r="B168" i="277"/>
  <c r="C168" i="277" s="1"/>
  <c r="B168" i="277" a="1"/>
  <c r="B167" i="277" a="1"/>
  <c r="B167" i="277" s="1"/>
  <c r="C167" i="277" s="1"/>
  <c r="B166" i="277" a="1"/>
  <c r="B166" i="277" s="1"/>
  <c r="C166" i="277" s="1"/>
  <c r="B165" i="277" a="1"/>
  <c r="B165" i="277" s="1"/>
  <c r="C165" i="277" s="1"/>
  <c r="B164" i="277" a="1"/>
  <c r="B164" i="277" s="1"/>
  <c r="C164" i="277" s="1"/>
  <c r="B163" i="277" a="1"/>
  <c r="B163" i="277" s="1"/>
  <c r="C163" i="277" s="1"/>
  <c r="B162" i="277" a="1"/>
  <c r="B162" i="277" s="1"/>
  <c r="C162" i="277" s="1"/>
  <c r="B161" i="277" a="1"/>
  <c r="B161" i="277" s="1"/>
  <c r="C161" i="277" s="1"/>
  <c r="B160" i="277" a="1"/>
  <c r="B160" i="277" s="1"/>
  <c r="C160" i="277" s="1"/>
  <c r="B159" i="277" a="1"/>
  <c r="B159" i="277" s="1"/>
  <c r="C159" i="277" s="1"/>
  <c r="B158" i="277" a="1"/>
  <c r="B158" i="277" s="1"/>
  <c r="C158" i="277" s="1"/>
  <c r="B157" i="277" a="1"/>
  <c r="B157" i="277" s="1"/>
  <c r="C157" i="277" s="1"/>
  <c r="B156" i="277" a="1"/>
  <c r="B156" i="277" s="1"/>
  <c r="C156" i="277" s="1"/>
  <c r="B155" i="277" a="1"/>
  <c r="B155" i="277" s="1"/>
  <c r="C155" i="277" s="1"/>
  <c r="B154" i="277" a="1"/>
  <c r="B154" i="277" s="1"/>
  <c r="C154" i="277" s="1"/>
  <c r="B153" i="277" a="1"/>
  <c r="B153" i="277" s="1"/>
  <c r="C153" i="277" s="1"/>
  <c r="B152" i="277" a="1"/>
  <c r="B152" i="277" s="1"/>
  <c r="C152" i="277" s="1"/>
  <c r="B151" i="277" a="1"/>
  <c r="B151" i="277" s="1"/>
  <c r="C151" i="277" s="1"/>
  <c r="B150" i="277"/>
  <c r="C150" i="277" s="1"/>
  <c r="B150" i="277" a="1"/>
  <c r="B149" i="277" a="1"/>
  <c r="B149" i="277" s="1"/>
  <c r="C149" i="277" s="1"/>
  <c r="B148" i="277"/>
  <c r="C148" i="277" s="1"/>
  <c r="B148" i="277" a="1"/>
  <c r="B147" i="277" a="1"/>
  <c r="B147" i="277" s="1"/>
  <c r="C147" i="277" s="1"/>
  <c r="B146" i="277" a="1"/>
  <c r="B146" i="277" s="1"/>
  <c r="C146" i="277" s="1"/>
  <c r="B145" i="277" a="1"/>
  <c r="B145" i="277" s="1"/>
  <c r="C145" i="277" s="1"/>
  <c r="B144" i="277" a="1"/>
  <c r="B144" i="277" s="1"/>
  <c r="C144" i="277" s="1"/>
  <c r="B143" i="277" a="1"/>
  <c r="B143" i="277" s="1"/>
  <c r="C143" i="277" s="1"/>
  <c r="B142" i="277" a="1"/>
  <c r="B142" i="277" s="1"/>
  <c r="C142" i="277" s="1"/>
  <c r="B141" i="277"/>
  <c r="C141" i="277" s="1"/>
  <c r="B141" i="277" a="1"/>
  <c r="B140" i="277" a="1"/>
  <c r="B140" i="277" s="1"/>
  <c r="C140" i="277" s="1"/>
  <c r="B139" i="277" a="1"/>
  <c r="B139" i="277" s="1"/>
  <c r="C139" i="277" s="1"/>
  <c r="B138" i="277" a="1"/>
  <c r="B138" i="277" s="1"/>
  <c r="C138" i="277" s="1"/>
  <c r="B137" i="277" a="1"/>
  <c r="B137" i="277" s="1"/>
  <c r="C137" i="277" s="1"/>
  <c r="B136" i="277" a="1"/>
  <c r="B136" i="277" s="1"/>
  <c r="C136" i="277" s="1"/>
  <c r="C135" i="277"/>
  <c r="B135" i="277" a="1"/>
  <c r="B135" i="277" s="1"/>
  <c r="B134" i="277" a="1"/>
  <c r="B134" i="277" s="1"/>
  <c r="C134" i="277" s="1"/>
  <c r="B133" i="277" a="1"/>
  <c r="B133" i="277" s="1"/>
  <c r="C133" i="277" s="1"/>
  <c r="B132" i="277" a="1"/>
  <c r="B132" i="277" s="1"/>
  <c r="C132" i="277" s="1"/>
  <c r="C131" i="277"/>
  <c r="B131" i="277" a="1"/>
  <c r="B131" i="277" s="1"/>
  <c r="B130" i="277" a="1"/>
  <c r="B130" i="277" s="1"/>
  <c r="C130" i="277" s="1"/>
  <c r="B129" i="277" a="1"/>
  <c r="B129" i="277" s="1"/>
  <c r="C129" i="277" s="1"/>
  <c r="B128" i="277" a="1"/>
  <c r="B128" i="277" s="1"/>
  <c r="C128" i="277" s="1"/>
  <c r="C127" i="277"/>
  <c r="B127" i="277" a="1"/>
  <c r="B127" i="277" s="1"/>
  <c r="B126" i="277" a="1"/>
  <c r="B126" i="277" s="1"/>
  <c r="C126" i="277" s="1"/>
  <c r="B125" i="277" a="1"/>
  <c r="B125" i="277" s="1"/>
  <c r="C125" i="277" s="1"/>
  <c r="B124" i="277" a="1"/>
  <c r="B124" i="277" s="1"/>
  <c r="C124" i="277" s="1"/>
  <c r="B123" i="277" a="1"/>
  <c r="B123" i="277" s="1"/>
  <c r="C123" i="277" s="1"/>
  <c r="B122" i="277" a="1"/>
  <c r="B122" i="277" s="1"/>
  <c r="C122" i="277" s="1"/>
  <c r="B121" i="277" a="1"/>
  <c r="B121" i="277" s="1"/>
  <c r="C121" i="277" s="1"/>
  <c r="B120" i="277" a="1"/>
  <c r="B120" i="277" s="1"/>
  <c r="C120" i="277" s="1"/>
  <c r="C119" i="277"/>
  <c r="B119" i="277" a="1"/>
  <c r="B119" i="277" s="1"/>
  <c r="B118" i="277" a="1"/>
  <c r="B118" i="277" s="1"/>
  <c r="C118" i="277" s="1"/>
  <c r="B117" i="277" a="1"/>
  <c r="B117" i="277" s="1"/>
  <c r="C117" i="277" s="1"/>
  <c r="B116" i="277" a="1"/>
  <c r="B116" i="277" s="1"/>
  <c r="C116" i="277" s="1"/>
  <c r="B115" i="277" a="1"/>
  <c r="B115" i="277" s="1"/>
  <c r="C115" i="277" s="1"/>
  <c r="B114" i="277" a="1"/>
  <c r="B114" i="277" s="1"/>
  <c r="C114" i="277" s="1"/>
  <c r="B113" i="277" a="1"/>
  <c r="B113" i="277" s="1"/>
  <c r="C113" i="277" s="1"/>
  <c r="B112" i="277" a="1"/>
  <c r="B112" i="277" s="1"/>
  <c r="C112" i="277" s="1"/>
  <c r="C111" i="277"/>
  <c r="B111" i="277" a="1"/>
  <c r="B111" i="277" s="1"/>
  <c r="B110" i="277" a="1"/>
  <c r="B110" i="277" s="1"/>
  <c r="C110" i="277" s="1"/>
  <c r="B109" i="277" a="1"/>
  <c r="B109" i="277" s="1"/>
  <c r="C109" i="277" s="1"/>
  <c r="B108" i="277" a="1"/>
  <c r="B108" i="277" s="1"/>
  <c r="C108" i="277" s="1"/>
  <c r="B107" i="277" a="1"/>
  <c r="B107" i="277" s="1"/>
  <c r="C107" i="277" s="1"/>
  <c r="B106" i="277" a="1"/>
  <c r="B106" i="277" s="1"/>
  <c r="C106" i="277" s="1"/>
  <c r="B105" i="277" a="1"/>
  <c r="B105" i="277" s="1"/>
  <c r="C105" i="277" s="1"/>
  <c r="B104" i="277" a="1"/>
  <c r="B104" i="277" s="1"/>
  <c r="C104" i="277" s="1"/>
  <c r="C103" i="277"/>
  <c r="B103" i="277" a="1"/>
  <c r="B103" i="277" s="1"/>
  <c r="B102" i="277" a="1"/>
  <c r="B102" i="277" s="1"/>
  <c r="C102" i="277" s="1"/>
  <c r="B101" i="277" a="1"/>
  <c r="B101" i="277" s="1"/>
  <c r="C101" i="277" s="1"/>
  <c r="B100" i="277" a="1"/>
  <c r="B100" i="277" s="1"/>
  <c r="C100" i="277" s="1"/>
  <c r="B99" i="277" a="1"/>
  <c r="B99" i="277" s="1"/>
  <c r="C99" i="277" s="1"/>
  <c r="B98" i="277" a="1"/>
  <c r="B98" i="277" s="1"/>
  <c r="C98" i="277" s="1"/>
  <c r="B97" i="277"/>
  <c r="C97" i="277" s="1"/>
  <c r="B97" i="277" a="1"/>
  <c r="B96" i="277" a="1"/>
  <c r="B96" i="277" s="1"/>
  <c r="C96" i="277" s="1"/>
  <c r="B95" i="277" a="1"/>
  <c r="B95" i="277" s="1"/>
  <c r="C95" i="277" s="1"/>
  <c r="B94" i="277" a="1"/>
  <c r="B94" i="277" s="1"/>
  <c r="C94" i="277" s="1"/>
  <c r="B93" i="277" a="1"/>
  <c r="B93" i="277" s="1"/>
  <c r="C93" i="277" s="1"/>
  <c r="B92" i="277" a="1"/>
  <c r="B92" i="277" s="1"/>
  <c r="C92" i="277" s="1"/>
  <c r="B91" i="277" a="1"/>
  <c r="B91" i="277" s="1"/>
  <c r="C91" i="277" s="1"/>
  <c r="C90" i="277"/>
  <c r="B90" i="277" a="1"/>
  <c r="B90" i="277" s="1"/>
  <c r="B89" i="277" a="1"/>
  <c r="B89" i="277" s="1"/>
  <c r="C89" i="277" s="1"/>
  <c r="B88" i="277" a="1"/>
  <c r="B88" i="277" s="1"/>
  <c r="C88" i="277" s="1"/>
  <c r="B87" i="277" a="1"/>
  <c r="B87" i="277" s="1"/>
  <c r="C87" i="277" s="1"/>
  <c r="B86" i="277" a="1"/>
  <c r="B86" i="277" s="1"/>
  <c r="C86" i="277" s="1"/>
  <c r="B85" i="277" a="1"/>
  <c r="B85" i="277" s="1"/>
  <c r="C85" i="277" s="1"/>
  <c r="B84" i="277" a="1"/>
  <c r="B84" i="277" s="1"/>
  <c r="C84" i="277" s="1"/>
  <c r="B83" i="277"/>
  <c r="C83" i="277" s="1"/>
  <c r="B83" i="277" a="1"/>
  <c r="B82" i="277" a="1"/>
  <c r="B82" i="277" s="1"/>
  <c r="C82" i="277" s="1"/>
  <c r="B81" i="277"/>
  <c r="C81" i="277" s="1"/>
  <c r="B81" i="277" a="1"/>
  <c r="B80" i="277" a="1"/>
  <c r="B80" i="277" s="1"/>
  <c r="C80" i="277" s="1"/>
  <c r="B79" i="277" a="1"/>
  <c r="B79" i="277" s="1"/>
  <c r="C79" i="277" s="1"/>
  <c r="B78" i="277"/>
  <c r="C78" i="277" s="1"/>
  <c r="B78" i="277" a="1"/>
  <c r="B77" i="277" a="1"/>
  <c r="B77" i="277" s="1"/>
  <c r="C77" i="277" s="1"/>
  <c r="B76" i="277" a="1"/>
  <c r="B76" i="277" s="1"/>
  <c r="C76" i="277" s="1"/>
  <c r="B75" i="277" a="1"/>
  <c r="B75" i="277" s="1"/>
  <c r="C75" i="277" s="1"/>
  <c r="B74" i="277" a="1"/>
  <c r="B74" i="277" s="1"/>
  <c r="C74" i="277" s="1"/>
  <c r="B73" i="277" a="1"/>
  <c r="B73" i="277" s="1"/>
  <c r="C73" i="277" s="1"/>
  <c r="B72" i="277" a="1"/>
  <c r="B72" i="277" s="1"/>
  <c r="C72" i="277" s="1"/>
  <c r="B71" i="277" a="1"/>
  <c r="B71" i="277" s="1"/>
  <c r="C71" i="277" s="1"/>
  <c r="B70" i="277" a="1"/>
  <c r="B70" i="277" s="1"/>
  <c r="C70" i="277" s="1"/>
  <c r="B69" i="277" a="1"/>
  <c r="B69" i="277" s="1"/>
  <c r="C69" i="277" s="1"/>
  <c r="B68" i="277" a="1"/>
  <c r="B68" i="277" s="1"/>
  <c r="C68" i="277" s="1"/>
  <c r="B67" i="277" a="1"/>
  <c r="B67" i="277" s="1"/>
  <c r="C67" i="277" s="1"/>
  <c r="B66" i="277" a="1"/>
  <c r="B66" i="277" s="1"/>
  <c r="C66" i="277" s="1"/>
  <c r="B65" i="277" a="1"/>
  <c r="B65" i="277" s="1"/>
  <c r="C65" i="277" s="1"/>
  <c r="B64" i="277" a="1"/>
  <c r="B64" i="277" s="1"/>
  <c r="C64" i="277" s="1"/>
  <c r="B63" i="277" a="1"/>
  <c r="B63" i="277" s="1"/>
  <c r="C63" i="277" s="1"/>
  <c r="B62" i="277"/>
  <c r="C62" i="277" s="1"/>
  <c r="B62" i="277" a="1"/>
  <c r="B61" i="277" a="1"/>
  <c r="B61" i="277" s="1"/>
  <c r="C61" i="277" s="1"/>
  <c r="B60" i="277" a="1"/>
  <c r="B60" i="277" s="1"/>
  <c r="C60" i="277" s="1"/>
  <c r="B59" i="277" a="1"/>
  <c r="B59" i="277" s="1"/>
  <c r="C59" i="277" s="1"/>
  <c r="B58" i="277" a="1"/>
  <c r="B58" i="277" s="1"/>
  <c r="C58" i="277" s="1"/>
  <c r="B57" i="277" a="1"/>
  <c r="B57" i="277" s="1"/>
  <c r="C57" i="277" s="1"/>
  <c r="B56" i="277" a="1"/>
  <c r="B56" i="277" s="1"/>
  <c r="C56" i="277" s="1"/>
  <c r="B55" i="277" a="1"/>
  <c r="B55" i="277" s="1"/>
  <c r="C55" i="277" s="1"/>
  <c r="B54" i="277" a="1"/>
  <c r="B54" i="277" s="1"/>
  <c r="C54" i="277" s="1"/>
  <c r="B53" i="277" a="1"/>
  <c r="B53" i="277" s="1"/>
  <c r="C53" i="277" s="1"/>
  <c r="B52" i="277" a="1"/>
  <c r="B52" i="277" s="1"/>
  <c r="C52" i="277" s="1"/>
  <c r="B51" i="277" a="1"/>
  <c r="B51" i="277" s="1"/>
  <c r="C51" i="277" s="1"/>
  <c r="B50" i="277" a="1"/>
  <c r="B50" i="277" s="1"/>
  <c r="C50" i="277" s="1"/>
  <c r="B49" i="277" a="1"/>
  <c r="B49" i="277" s="1"/>
  <c r="C49" i="277" s="1"/>
  <c r="B48" i="277" a="1"/>
  <c r="B48" i="277" s="1"/>
  <c r="C48" i="277" s="1"/>
  <c r="B47" i="277" a="1"/>
  <c r="B47" i="277" s="1"/>
  <c r="C47" i="277" s="1"/>
  <c r="B46" i="277"/>
  <c r="C46" i="277" s="1"/>
  <c r="B46" i="277" a="1"/>
  <c r="B45" i="277" a="1"/>
  <c r="B45" i="277" s="1"/>
  <c r="C45" i="277" s="1"/>
  <c r="B44" i="277" a="1"/>
  <c r="B44" i="277" s="1"/>
  <c r="C44" i="277" s="1"/>
  <c r="B43" i="277" a="1"/>
  <c r="B43" i="277" s="1"/>
  <c r="C43" i="277" s="1"/>
  <c r="B42" i="277" a="1"/>
  <c r="B42" i="277" s="1"/>
  <c r="C42" i="277" s="1"/>
  <c r="B41" i="277"/>
  <c r="C41" i="277" s="1"/>
  <c r="B41" i="277" a="1"/>
  <c r="B40" i="277" a="1"/>
  <c r="B40" i="277" s="1"/>
  <c r="C40" i="277" s="1"/>
  <c r="B39" i="277" a="1"/>
  <c r="B39" i="277" s="1"/>
  <c r="C39" i="277" s="1"/>
  <c r="B38" i="277"/>
  <c r="C38" i="277" s="1"/>
  <c r="B38" i="277" a="1"/>
  <c r="B37" i="277" a="1"/>
  <c r="B37" i="277" s="1"/>
  <c r="C37" i="277" s="1"/>
  <c r="B36" i="277" a="1"/>
  <c r="B36" i="277" s="1"/>
  <c r="C36" i="277" s="1"/>
  <c r="B35" i="277" a="1"/>
  <c r="B35" i="277" s="1"/>
  <c r="C35" i="277" s="1"/>
  <c r="B34" i="277" a="1"/>
  <c r="B34" i="277" s="1"/>
  <c r="C34" i="277" s="1"/>
  <c r="B33" i="277"/>
  <c r="C33" i="277" s="1"/>
  <c r="B33" i="277" a="1"/>
  <c r="B32" i="277" a="1"/>
  <c r="B32" i="277" s="1"/>
  <c r="C32" i="277" s="1"/>
  <c r="B31" i="277" a="1"/>
  <c r="B31" i="277" s="1"/>
  <c r="C31" i="277" s="1"/>
  <c r="B30" i="277" a="1"/>
  <c r="B30" i="277" s="1"/>
  <c r="C30" i="277" s="1"/>
  <c r="B29" i="277" a="1"/>
  <c r="B29" i="277" s="1"/>
  <c r="C29" i="277" s="1"/>
  <c r="B28" i="277" a="1"/>
  <c r="B28" i="277" s="1"/>
  <c r="C28" i="277" s="1"/>
  <c r="B27" i="277" a="1"/>
  <c r="B27" i="277" s="1"/>
  <c r="C27" i="277" s="1"/>
  <c r="B26" i="277" a="1"/>
  <c r="B26" i="277" s="1"/>
  <c r="C26" i="277" s="1"/>
  <c r="B25" i="277" a="1"/>
  <c r="B25" i="277" s="1"/>
  <c r="C25" i="277" s="1"/>
  <c r="B24" i="277"/>
  <c r="C24" i="277" s="1"/>
  <c r="B24" i="277" a="1"/>
  <c r="B23" i="277" a="1"/>
  <c r="B23" i="277" s="1"/>
  <c r="C23" i="277" s="1"/>
  <c r="B22" i="277" a="1"/>
  <c r="B22" i="277" s="1"/>
  <c r="C22" i="277" s="1"/>
  <c r="B21" i="277" a="1"/>
  <c r="B21" i="277" s="1"/>
  <c r="C21" i="277" s="1"/>
  <c r="B20" i="277" a="1"/>
  <c r="B20" i="277" s="1"/>
  <c r="C20" i="277" s="1"/>
  <c r="B19" i="277"/>
  <c r="C19" i="277" s="1"/>
  <c r="B19" i="277" a="1"/>
  <c r="B18" i="277" a="1"/>
  <c r="B18" i="277" s="1"/>
  <c r="C18" i="277" s="1"/>
  <c r="B17" i="277" a="1"/>
  <c r="B17" i="277" s="1"/>
  <c r="C17" i="277" s="1"/>
  <c r="B16" i="277" a="1"/>
  <c r="B16" i="277" s="1"/>
  <c r="C16" i="277" s="1"/>
  <c r="B15" i="277" a="1"/>
  <c r="B15" i="277" s="1"/>
  <c r="C15" i="277" s="1"/>
  <c r="B14" i="277"/>
  <c r="C14" i="277" s="1"/>
  <c r="B14" i="277" a="1"/>
  <c r="B13" i="277" a="1"/>
  <c r="B13" i="277" s="1"/>
  <c r="C13" i="277" s="1"/>
  <c r="B12" i="277" a="1"/>
  <c r="B12" i="277" s="1"/>
  <c r="C12" i="277" s="1"/>
  <c r="B11" i="277" a="1"/>
  <c r="B11" i="277" s="1"/>
  <c r="C11" i="277" s="1"/>
  <c r="B10" i="277" a="1"/>
  <c r="B10" i="277" s="1"/>
  <c r="C10" i="277" s="1"/>
  <c r="B9" i="277" a="1"/>
  <c r="B9" i="277" s="1"/>
  <c r="C9" i="277" s="1"/>
  <c r="B8" i="277"/>
  <c r="C8" i="277" s="1"/>
  <c r="B8" i="277" a="1"/>
  <c r="B7" i="277" a="1"/>
  <c r="B7" i="277" s="1"/>
  <c r="C7" i="277" s="1"/>
  <c r="E219" i="275"/>
  <c r="E220" i="275"/>
  <c r="E221" i="275"/>
  <c r="E222" i="275"/>
  <c r="E223" i="275"/>
  <c r="E224" i="275"/>
  <c r="E225" i="275"/>
  <c r="E226" i="275"/>
  <c r="E227" i="275"/>
  <c r="E228" i="275"/>
  <c r="E229" i="275"/>
  <c r="E230" i="275"/>
  <c r="E231" i="275"/>
  <c r="E232" i="275"/>
  <c r="E233" i="275"/>
  <c r="E234" i="275"/>
  <c r="E235" i="275"/>
  <c r="E236" i="275"/>
  <c r="E237" i="275"/>
  <c r="E238" i="275"/>
  <c r="E239" i="275"/>
  <c r="E240" i="275"/>
  <c r="E241" i="275"/>
  <c r="E242" i="275"/>
  <c r="E243" i="275"/>
  <c r="E244" i="275"/>
  <c r="E245" i="275"/>
  <c r="E246" i="275"/>
  <c r="E247" i="275"/>
  <c r="E248" i="275"/>
  <c r="E249" i="275"/>
  <c r="E250" i="275"/>
  <c r="E251" i="275"/>
  <c r="E252" i="275"/>
  <c r="E253" i="275"/>
  <c r="E254" i="275"/>
  <c r="E255" i="275"/>
  <c r="E256" i="275"/>
  <c r="E257" i="275"/>
  <c r="E258" i="275"/>
  <c r="E259" i="275"/>
  <c r="E260" i="275"/>
  <c r="E261" i="275"/>
  <c r="E262" i="275"/>
  <c r="E263" i="275"/>
  <c r="E264" i="275"/>
  <c r="E265" i="275"/>
  <c r="E266" i="275"/>
  <c r="E267" i="275"/>
  <c r="E268" i="275"/>
  <c r="E269" i="275"/>
  <c r="E270" i="275"/>
  <c r="E271" i="275"/>
  <c r="E272" i="275"/>
  <c r="E273" i="275"/>
  <c r="E274" i="275"/>
  <c r="E275" i="275"/>
  <c r="E276" i="275"/>
  <c r="E277" i="275"/>
  <c r="E278" i="275"/>
  <c r="E279" i="275"/>
  <c r="E280" i="275"/>
  <c r="E281" i="275"/>
  <c r="E282" i="275"/>
  <c r="E283" i="275"/>
  <c r="E284" i="275"/>
  <c r="E285" i="275"/>
  <c r="E286" i="275"/>
  <c r="E287" i="275"/>
  <c r="E288" i="275"/>
  <c r="E289" i="275"/>
  <c r="E290" i="275"/>
  <c r="E291" i="275"/>
  <c r="E292" i="275"/>
  <c r="E293" i="275"/>
  <c r="E294" i="275"/>
  <c r="E295" i="275"/>
  <c r="E296" i="275"/>
  <c r="E297" i="275"/>
  <c r="E298" i="275"/>
  <c r="E299" i="275"/>
  <c r="E300" i="275"/>
  <c r="E301" i="275"/>
  <c r="E302" i="275"/>
  <c r="E303" i="275"/>
  <c r="E304" i="275"/>
  <c r="E305" i="275"/>
  <c r="E306" i="275"/>
  <c r="E307" i="275"/>
  <c r="E308" i="275"/>
  <c r="E309" i="275"/>
  <c r="E310" i="275"/>
  <c r="E311" i="275"/>
  <c r="E312" i="275"/>
  <c r="E313" i="275"/>
  <c r="E314" i="275"/>
  <c r="E315" i="275"/>
  <c r="E316" i="275"/>
  <c r="E317" i="275"/>
  <c r="E318" i="275"/>
  <c r="E319" i="275"/>
  <c r="E320" i="275"/>
  <c r="E321" i="275"/>
  <c r="D219" i="275"/>
  <c r="D220" i="275"/>
  <c r="D221" i="275"/>
  <c r="D222" i="275"/>
  <c r="D223" i="275"/>
  <c r="D224" i="275"/>
  <c r="D225" i="275"/>
  <c r="D226" i="275"/>
  <c r="D227" i="275"/>
  <c r="D228" i="275"/>
  <c r="D229" i="275"/>
  <c r="D230" i="275"/>
  <c r="D231" i="275"/>
  <c r="D232" i="275"/>
  <c r="D233" i="275"/>
  <c r="D234" i="275"/>
  <c r="D235" i="275"/>
  <c r="D236" i="275"/>
  <c r="D237" i="275"/>
  <c r="D238" i="275"/>
  <c r="D239" i="275"/>
  <c r="D240" i="275"/>
  <c r="D241" i="275"/>
  <c r="D242" i="275"/>
  <c r="D243" i="275"/>
  <c r="D244" i="275"/>
  <c r="D245" i="275"/>
  <c r="D246" i="275"/>
  <c r="D247" i="275"/>
  <c r="D248" i="275"/>
  <c r="D249" i="275"/>
  <c r="D250" i="275"/>
  <c r="D251" i="275"/>
  <c r="D252" i="275"/>
  <c r="D253" i="275"/>
  <c r="D254" i="275"/>
  <c r="D255" i="275"/>
  <c r="D256" i="275"/>
  <c r="D257" i="275"/>
  <c r="D258" i="275"/>
  <c r="D259" i="275"/>
  <c r="D260" i="275"/>
  <c r="D261" i="275"/>
  <c r="D262" i="275"/>
  <c r="D263" i="275"/>
  <c r="D264" i="275"/>
  <c r="D265" i="275"/>
  <c r="D266" i="275"/>
  <c r="D267" i="275"/>
  <c r="D268" i="275"/>
  <c r="D269" i="275"/>
  <c r="D270" i="275"/>
  <c r="D271" i="275"/>
  <c r="D272" i="275"/>
  <c r="D273" i="275"/>
  <c r="D274" i="275"/>
  <c r="D275" i="275"/>
  <c r="D276" i="275"/>
  <c r="D277" i="275"/>
  <c r="D278" i="275"/>
  <c r="D279" i="275"/>
  <c r="D280" i="275"/>
  <c r="D281" i="275"/>
  <c r="D282" i="275"/>
  <c r="D283" i="275"/>
  <c r="D284" i="275"/>
  <c r="D285" i="275"/>
  <c r="D286" i="275"/>
  <c r="D287" i="275"/>
  <c r="D288" i="275"/>
  <c r="D289" i="275"/>
  <c r="D290" i="275"/>
  <c r="D291" i="275"/>
  <c r="D292" i="275"/>
  <c r="D293" i="275"/>
  <c r="D294" i="275"/>
  <c r="D295" i="275"/>
  <c r="D296" i="275"/>
  <c r="D297" i="275"/>
  <c r="D298" i="275"/>
  <c r="D299" i="275"/>
  <c r="D300" i="275"/>
  <c r="D301" i="275"/>
  <c r="D302" i="275"/>
  <c r="D303" i="275"/>
  <c r="D304" i="275"/>
  <c r="D305" i="275"/>
  <c r="D306" i="275"/>
  <c r="A3" i="275" a="1"/>
  <c r="A3" i="275" s="1"/>
  <c r="B3" i="275" s="1"/>
  <c r="A4" i="275" a="1"/>
  <c r="A4" i="275" s="1"/>
  <c r="B4" i="275" s="1"/>
  <c r="A5" i="275" a="1"/>
  <c r="A5" i="275" s="1"/>
  <c r="B5" i="275" s="1"/>
  <c r="A6" i="275" a="1"/>
  <c r="A6" i="275" s="1"/>
  <c r="B6" i="275" s="1"/>
  <c r="A7" i="275" a="1"/>
  <c r="A7" i="275" s="1"/>
  <c r="B7" i="275" s="1"/>
  <c r="A8" i="275" a="1"/>
  <c r="A8" i="275" s="1"/>
  <c r="B8" i="275" s="1"/>
  <c r="A9" i="275" a="1"/>
  <c r="A9" i="275" s="1"/>
  <c r="B9" i="275" s="1"/>
  <c r="A10" i="275" a="1"/>
  <c r="A10" i="275" s="1"/>
  <c r="B10" i="275" s="1"/>
  <c r="A11" i="275" a="1"/>
  <c r="A11" i="275" s="1"/>
  <c r="B11" i="275" s="1"/>
  <c r="A12" i="275" a="1"/>
  <c r="A12" i="275" s="1"/>
  <c r="B12" i="275" s="1"/>
  <c r="A13" i="275" a="1"/>
  <c r="A13" i="275" s="1"/>
  <c r="B13" i="275" s="1"/>
  <c r="A14" i="275" a="1"/>
  <c r="A14" i="275" s="1"/>
  <c r="B14" i="275" s="1"/>
  <c r="A15" i="275" a="1"/>
  <c r="A15" i="275" s="1"/>
  <c r="B15" i="275" s="1"/>
  <c r="A16" i="275" a="1"/>
  <c r="A16" i="275" s="1"/>
  <c r="B16" i="275" s="1"/>
  <c r="A17" i="275" a="1"/>
  <c r="A17" i="275" s="1"/>
  <c r="B17" i="275" s="1"/>
  <c r="A18" i="275" a="1"/>
  <c r="A18" i="275" s="1"/>
  <c r="B18" i="275" s="1"/>
  <c r="A19" i="275" a="1"/>
  <c r="A19" i="275" s="1"/>
  <c r="B19" i="275" s="1"/>
  <c r="A20" i="275" a="1"/>
  <c r="A20" i="275" s="1"/>
  <c r="B20" i="275" s="1"/>
  <c r="A21" i="275" a="1"/>
  <c r="A21" i="275" s="1"/>
  <c r="B21" i="275" s="1"/>
  <c r="A22" i="275" a="1"/>
  <c r="A22" i="275" s="1"/>
  <c r="B22" i="275" s="1"/>
  <c r="A23" i="275" a="1"/>
  <c r="A23" i="275" s="1"/>
  <c r="B23" i="275" s="1"/>
  <c r="A24" i="275" a="1"/>
  <c r="A24" i="275" s="1"/>
  <c r="B24" i="275" s="1"/>
  <c r="A25" i="275" a="1"/>
  <c r="A25" i="275" s="1"/>
  <c r="B25" i="275" s="1"/>
  <c r="A26" i="275" a="1"/>
  <c r="A26" i="275" s="1"/>
  <c r="B26" i="275" s="1"/>
  <c r="A27" i="275" a="1"/>
  <c r="A27" i="275" s="1"/>
  <c r="B27" i="275" s="1"/>
  <c r="A28" i="275" a="1"/>
  <c r="A28" i="275" s="1"/>
  <c r="B28" i="275" s="1"/>
  <c r="A29" i="275" a="1"/>
  <c r="A29" i="275" s="1"/>
  <c r="B29" i="275" s="1"/>
  <c r="A30" i="275" a="1"/>
  <c r="A30" i="275" s="1"/>
  <c r="B30" i="275" s="1"/>
  <c r="A31" i="275" a="1"/>
  <c r="A31" i="275" s="1"/>
  <c r="B31" i="275" s="1"/>
  <c r="A32" i="275" a="1"/>
  <c r="A32" i="275" s="1"/>
  <c r="B32" i="275" s="1"/>
  <c r="A33" i="275" a="1"/>
  <c r="A33" i="275" s="1"/>
  <c r="B33" i="275" s="1"/>
  <c r="A34" i="275" a="1"/>
  <c r="A34" i="275" s="1"/>
  <c r="B34" i="275" s="1"/>
  <c r="A35" i="275" a="1"/>
  <c r="A35" i="275" s="1"/>
  <c r="B35" i="275" s="1"/>
  <c r="A36" i="275" a="1"/>
  <c r="A36" i="275" s="1"/>
  <c r="B36" i="275" s="1"/>
  <c r="A37" i="275" a="1"/>
  <c r="A37" i="275" s="1"/>
  <c r="B37" i="275" s="1"/>
  <c r="A38" i="275" a="1"/>
  <c r="A38" i="275" s="1"/>
  <c r="B38" i="275" s="1"/>
  <c r="A39" i="275" a="1"/>
  <c r="A39" i="275" s="1"/>
  <c r="B39" i="275" s="1"/>
  <c r="A40" i="275" a="1"/>
  <c r="A40" i="275" s="1"/>
  <c r="B40" i="275" s="1"/>
  <c r="A41" i="275" a="1"/>
  <c r="A41" i="275" s="1"/>
  <c r="B41" i="275" s="1"/>
  <c r="A42" i="275" a="1"/>
  <c r="A42" i="275" s="1"/>
  <c r="B42" i="275" s="1"/>
  <c r="A43" i="275" a="1"/>
  <c r="A43" i="275" s="1"/>
  <c r="B43" i="275" s="1"/>
  <c r="A44" i="275" a="1"/>
  <c r="A44" i="275" s="1"/>
  <c r="B44" i="275" s="1"/>
  <c r="A45" i="275" a="1"/>
  <c r="A45" i="275" s="1"/>
  <c r="B45" i="275" s="1"/>
  <c r="A46" i="275" a="1"/>
  <c r="A46" i="275" s="1"/>
  <c r="B46" i="275" s="1"/>
  <c r="A47" i="275" a="1"/>
  <c r="A47" i="275" s="1"/>
  <c r="B47" i="275" s="1"/>
  <c r="A48" i="275" a="1"/>
  <c r="A48" i="275" s="1"/>
  <c r="B48" i="275" s="1"/>
  <c r="A49" i="275" a="1"/>
  <c r="A49" i="275" s="1"/>
  <c r="B49" i="275" s="1"/>
  <c r="A50" i="275" a="1"/>
  <c r="A50" i="275" s="1"/>
  <c r="B50" i="275" s="1"/>
  <c r="A51" i="275" a="1"/>
  <c r="A51" i="275" s="1"/>
  <c r="B51" i="275" s="1"/>
  <c r="A52" i="275" a="1"/>
  <c r="A52" i="275" s="1"/>
  <c r="B52" i="275" s="1"/>
  <c r="A53" i="275" a="1"/>
  <c r="A53" i="275" s="1"/>
  <c r="B53" i="275" s="1"/>
  <c r="A54" i="275" a="1"/>
  <c r="A54" i="275" s="1"/>
  <c r="B54" i="275" s="1"/>
  <c r="A55" i="275" a="1"/>
  <c r="A55" i="275" s="1"/>
  <c r="B55" i="275" s="1"/>
  <c r="A56" i="275" a="1"/>
  <c r="A56" i="275" s="1"/>
  <c r="B56" i="275" s="1"/>
  <c r="A57" i="275" a="1"/>
  <c r="A57" i="275" s="1"/>
  <c r="B57" i="275" s="1"/>
  <c r="A58" i="275" a="1"/>
  <c r="A58" i="275" s="1"/>
  <c r="B58" i="275" s="1"/>
  <c r="A59" i="275" a="1"/>
  <c r="A59" i="275" s="1"/>
  <c r="B59" i="275" s="1"/>
  <c r="A60" i="275" a="1"/>
  <c r="A60" i="275" s="1"/>
  <c r="B60" i="275" s="1"/>
  <c r="A61" i="275" a="1"/>
  <c r="A61" i="275" s="1"/>
  <c r="B61" i="275" s="1"/>
  <c r="A62" i="275" a="1"/>
  <c r="A62" i="275" s="1"/>
  <c r="B62" i="275" s="1"/>
  <c r="A63" i="275" a="1"/>
  <c r="A63" i="275" s="1"/>
  <c r="B63" i="275" s="1"/>
  <c r="A64" i="275" a="1"/>
  <c r="A64" i="275" s="1"/>
  <c r="B64" i="275" s="1"/>
  <c r="A65" i="275" a="1"/>
  <c r="A65" i="275" s="1"/>
  <c r="B65" i="275" s="1"/>
  <c r="A66" i="275" a="1"/>
  <c r="A66" i="275" s="1"/>
  <c r="B66" i="275" s="1"/>
  <c r="A67" i="275" a="1"/>
  <c r="A67" i="275" s="1"/>
  <c r="B67" i="275" s="1"/>
  <c r="A68" i="275" a="1"/>
  <c r="A68" i="275" s="1"/>
  <c r="B68" i="275" s="1"/>
  <c r="A69" i="275" a="1"/>
  <c r="A69" i="275" s="1"/>
  <c r="B69" i="275" s="1"/>
  <c r="A70" i="275" a="1"/>
  <c r="A70" i="275" s="1"/>
  <c r="B70" i="275" s="1"/>
  <c r="A71" i="275" a="1"/>
  <c r="A71" i="275" s="1"/>
  <c r="B71" i="275" s="1"/>
  <c r="A72" i="275" a="1"/>
  <c r="A72" i="275" s="1"/>
  <c r="B72" i="275" s="1"/>
  <c r="A73" i="275" a="1"/>
  <c r="A73" i="275" s="1"/>
  <c r="B73" i="275" s="1"/>
  <c r="A74" i="275" a="1"/>
  <c r="A74" i="275" s="1"/>
  <c r="B74" i="275" s="1"/>
  <c r="A75" i="275" a="1"/>
  <c r="A75" i="275" s="1"/>
  <c r="B75" i="275" s="1"/>
  <c r="A76" i="275" a="1"/>
  <c r="A76" i="275" s="1"/>
  <c r="B76" i="275" s="1"/>
  <c r="A77" i="275" a="1"/>
  <c r="A77" i="275" s="1"/>
  <c r="B77" i="275" s="1"/>
  <c r="A78" i="275" a="1"/>
  <c r="A78" i="275" s="1"/>
  <c r="B78" i="275" s="1"/>
  <c r="A79" i="275" a="1"/>
  <c r="A79" i="275" s="1"/>
  <c r="B79" i="275" s="1"/>
  <c r="A80" i="275" a="1"/>
  <c r="A80" i="275" s="1"/>
  <c r="B80" i="275" s="1"/>
  <c r="A81" i="275" a="1"/>
  <c r="A81" i="275" s="1"/>
  <c r="B81" i="275" s="1"/>
  <c r="A82" i="275" a="1"/>
  <c r="A82" i="275" s="1"/>
  <c r="B82" i="275" s="1"/>
  <c r="A83" i="275" a="1"/>
  <c r="A83" i="275" s="1"/>
  <c r="B83" i="275" s="1"/>
  <c r="A84" i="275" a="1"/>
  <c r="A84" i="275" s="1"/>
  <c r="B84" i="275" s="1"/>
  <c r="A85" i="275" a="1"/>
  <c r="A85" i="275" s="1"/>
  <c r="B85" i="275" s="1"/>
  <c r="A86" i="275" a="1"/>
  <c r="A86" i="275" s="1"/>
  <c r="B86" i="275" s="1"/>
  <c r="A87" i="275" a="1"/>
  <c r="A87" i="275" s="1"/>
  <c r="B87" i="275" s="1"/>
  <c r="A88" i="275" a="1"/>
  <c r="A88" i="275" s="1"/>
  <c r="B88" i="275" s="1"/>
  <c r="A89" i="275" a="1"/>
  <c r="A89" i="275" s="1"/>
  <c r="B89" i="275" s="1"/>
  <c r="A90" i="275" a="1"/>
  <c r="A90" i="275" s="1"/>
  <c r="B90" i="275" s="1"/>
  <c r="A91" i="275" a="1"/>
  <c r="A91" i="275" s="1"/>
  <c r="B91" i="275" s="1"/>
  <c r="A92" i="275" a="1"/>
  <c r="A92" i="275" s="1"/>
  <c r="B92" i="275" s="1"/>
  <c r="A93" i="275" a="1"/>
  <c r="A93" i="275" s="1"/>
  <c r="B93" i="275" s="1"/>
  <c r="A94" i="275" a="1"/>
  <c r="A94" i="275" s="1"/>
  <c r="B94" i="275" s="1"/>
  <c r="A95" i="275" a="1"/>
  <c r="A95" i="275" s="1"/>
  <c r="B95" i="275" s="1"/>
  <c r="A96" i="275" a="1"/>
  <c r="A96" i="275" s="1"/>
  <c r="B96" i="275" s="1"/>
  <c r="A97" i="275" a="1"/>
  <c r="A97" i="275" s="1"/>
  <c r="B97" i="275" s="1"/>
  <c r="A98" i="275" a="1"/>
  <c r="A98" i="275" s="1"/>
  <c r="B98" i="275" s="1"/>
  <c r="A99" i="275" a="1"/>
  <c r="A99" i="275" s="1"/>
  <c r="B99" i="275" s="1"/>
  <c r="A100" i="275" a="1"/>
  <c r="A100" i="275" s="1"/>
  <c r="B100" i="275" s="1"/>
  <c r="A101" i="275" a="1"/>
  <c r="A101" i="275" s="1"/>
  <c r="B101" i="275" s="1"/>
  <c r="A102" i="275" a="1"/>
  <c r="A102" i="275" s="1"/>
  <c r="B102" i="275" s="1"/>
  <c r="A103" i="275" a="1"/>
  <c r="A103" i="275" s="1"/>
  <c r="B103" i="275" s="1"/>
  <c r="A104" i="275" a="1"/>
  <c r="A104" i="275" s="1"/>
  <c r="B104" i="275" s="1"/>
  <c r="A105" i="275" a="1"/>
  <c r="A105" i="275" s="1"/>
  <c r="B105" i="275" s="1"/>
  <c r="A106" i="275" a="1"/>
  <c r="A106" i="275" s="1"/>
  <c r="B106" i="275" s="1"/>
  <c r="A107" i="275" a="1"/>
  <c r="A107" i="275" s="1"/>
  <c r="B107" i="275" s="1"/>
  <c r="A108" i="275" a="1"/>
  <c r="A108" i="275" s="1"/>
  <c r="B108" i="275" s="1"/>
  <c r="A109" i="275" a="1"/>
  <c r="A109" i="275" s="1"/>
  <c r="B109" i="275" s="1"/>
  <c r="A110" i="275" a="1"/>
  <c r="A110" i="275" s="1"/>
  <c r="B110" i="275" s="1"/>
  <c r="A111" i="275" a="1"/>
  <c r="A111" i="275" s="1"/>
  <c r="B111" i="275" s="1"/>
  <c r="A112" i="275" a="1"/>
  <c r="A112" i="275" s="1"/>
  <c r="B112" i="275" s="1"/>
  <c r="A113" i="275" a="1"/>
  <c r="A113" i="275" s="1"/>
  <c r="B113" i="275" s="1"/>
  <c r="A114" i="275" a="1"/>
  <c r="A114" i="275" s="1"/>
  <c r="B114" i="275" s="1"/>
  <c r="A115" i="275" a="1"/>
  <c r="A115" i="275" s="1"/>
  <c r="B115" i="275" s="1"/>
  <c r="A116" i="275" a="1"/>
  <c r="A116" i="275" s="1"/>
  <c r="B116" i="275" s="1"/>
  <c r="A117" i="275" a="1"/>
  <c r="A117" i="275" s="1"/>
  <c r="B117" i="275" s="1"/>
  <c r="A118" i="275" a="1"/>
  <c r="A118" i="275" s="1"/>
  <c r="B118" i="275" s="1"/>
  <c r="A119" i="275" a="1"/>
  <c r="A119" i="275" s="1"/>
  <c r="B119" i="275" s="1"/>
  <c r="A120" i="275" a="1"/>
  <c r="A120" i="275" s="1"/>
  <c r="B120" i="275" s="1"/>
  <c r="A121" i="275" a="1"/>
  <c r="A121" i="275" s="1"/>
  <c r="B121" i="275" s="1"/>
  <c r="A122" i="275" a="1"/>
  <c r="A122" i="275" s="1"/>
  <c r="B122" i="275" s="1"/>
  <c r="A123" i="275" a="1"/>
  <c r="A123" i="275" s="1"/>
  <c r="B123" i="275" s="1"/>
  <c r="A124" i="275" a="1"/>
  <c r="A124" i="275" s="1"/>
  <c r="B124" i="275" s="1"/>
  <c r="A125" i="275" a="1"/>
  <c r="A125" i="275" s="1"/>
  <c r="B125" i="275" s="1"/>
  <c r="A126" i="275" a="1"/>
  <c r="A126" i="275" s="1"/>
  <c r="B126" i="275" s="1"/>
  <c r="A127" i="275" a="1"/>
  <c r="A127" i="275" s="1"/>
  <c r="B127" i="275" s="1"/>
  <c r="A128" i="275" a="1"/>
  <c r="A128" i="275" s="1"/>
  <c r="B128" i="275" s="1"/>
  <c r="A129" i="275" a="1"/>
  <c r="A129" i="275" s="1"/>
  <c r="B129" i="275" s="1"/>
  <c r="A130" i="275" a="1"/>
  <c r="A130" i="275" s="1"/>
  <c r="B130" i="275" s="1"/>
  <c r="A131" i="275" a="1"/>
  <c r="A131" i="275" s="1"/>
  <c r="B131" i="275" s="1"/>
  <c r="A132" i="275" a="1"/>
  <c r="A132" i="275" s="1"/>
  <c r="B132" i="275" s="1"/>
  <c r="A133" i="275" a="1"/>
  <c r="A133" i="275" s="1"/>
  <c r="B133" i="275" s="1"/>
  <c r="A134" i="275" a="1"/>
  <c r="A134" i="275" s="1"/>
  <c r="B134" i="275" s="1"/>
  <c r="A135" i="275" a="1"/>
  <c r="A135" i="275" s="1"/>
  <c r="B135" i="275" s="1"/>
  <c r="A136" i="275" a="1"/>
  <c r="A136" i="275" s="1"/>
  <c r="B136" i="275" s="1"/>
  <c r="A137" i="275" a="1"/>
  <c r="A137" i="275" s="1"/>
  <c r="B137" i="275" s="1"/>
  <c r="A138" i="275" a="1"/>
  <c r="A138" i="275" s="1"/>
  <c r="B138" i="275" s="1"/>
  <c r="A139" i="275" a="1"/>
  <c r="A139" i="275" s="1"/>
  <c r="B139" i="275" s="1"/>
  <c r="A140" i="275" a="1"/>
  <c r="A140" i="275" s="1"/>
  <c r="B140" i="275" s="1"/>
  <c r="A141" i="275" a="1"/>
  <c r="A141" i="275" s="1"/>
  <c r="B141" i="275" s="1"/>
  <c r="A142" i="275" a="1"/>
  <c r="A142" i="275" s="1"/>
  <c r="B142" i="275" s="1"/>
  <c r="A143" i="275" a="1"/>
  <c r="A143" i="275" s="1"/>
  <c r="B143" i="275" s="1"/>
  <c r="A144" i="275" a="1"/>
  <c r="A144" i="275" s="1"/>
  <c r="B144" i="275" s="1"/>
  <c r="A145" i="275" a="1"/>
  <c r="A145" i="275" s="1"/>
  <c r="B145" i="275" s="1"/>
  <c r="A146" i="275" a="1"/>
  <c r="A146" i="275" s="1"/>
  <c r="B146" i="275" s="1"/>
  <c r="A147" i="275" a="1"/>
  <c r="A147" i="275" s="1"/>
  <c r="B147" i="275" s="1"/>
  <c r="A148" i="275" a="1"/>
  <c r="A148" i="275" s="1"/>
  <c r="B148" i="275" s="1"/>
  <c r="A149" i="275" a="1"/>
  <c r="A149" i="275" s="1"/>
  <c r="B149" i="275" s="1"/>
  <c r="A150" i="275" a="1"/>
  <c r="A150" i="275" s="1"/>
  <c r="B150" i="275" s="1"/>
  <c r="A151" i="275" a="1"/>
  <c r="A151" i="275" s="1"/>
  <c r="B151" i="275" s="1"/>
  <c r="A152" i="275" a="1"/>
  <c r="A152" i="275" s="1"/>
  <c r="B152" i="275" s="1"/>
  <c r="A153" i="275" a="1"/>
  <c r="A153" i="275" s="1"/>
  <c r="B153" i="275" s="1"/>
  <c r="A154" i="275" a="1"/>
  <c r="A154" i="275" s="1"/>
  <c r="B154" i="275" s="1"/>
  <c r="A155" i="275" a="1"/>
  <c r="A155" i="275" s="1"/>
  <c r="B155" i="275" s="1"/>
  <c r="A156" i="275" a="1"/>
  <c r="A156" i="275" s="1"/>
  <c r="B156" i="275" s="1"/>
  <c r="A157" i="275" a="1"/>
  <c r="A157" i="275" s="1"/>
  <c r="B157" i="275" s="1"/>
  <c r="A158" i="275" a="1"/>
  <c r="A158" i="275" s="1"/>
  <c r="B158" i="275" s="1"/>
  <c r="A159" i="275" a="1"/>
  <c r="A159" i="275" s="1"/>
  <c r="B159" i="275" s="1"/>
  <c r="A160" i="275" a="1"/>
  <c r="A160" i="275" s="1"/>
  <c r="B160" i="275" s="1"/>
  <c r="A161" i="275" a="1"/>
  <c r="A161" i="275" s="1"/>
  <c r="B161" i="275" s="1"/>
  <c r="A162" i="275" a="1"/>
  <c r="A162" i="275" s="1"/>
  <c r="B162" i="275" s="1"/>
  <c r="A163" i="275" a="1"/>
  <c r="A163" i="275" s="1"/>
  <c r="B163" i="275" s="1"/>
  <c r="A164" i="275" a="1"/>
  <c r="A164" i="275" s="1"/>
  <c r="B164" i="275" s="1"/>
  <c r="A165" i="275" a="1"/>
  <c r="A165" i="275" s="1"/>
  <c r="B165" i="275" s="1"/>
  <c r="A166" i="275" a="1"/>
  <c r="A166" i="275" s="1"/>
  <c r="B166" i="275" s="1"/>
  <c r="A167" i="275" a="1"/>
  <c r="A167" i="275" s="1"/>
  <c r="B167" i="275" s="1"/>
  <c r="A168" i="275" a="1"/>
  <c r="A168" i="275" s="1"/>
  <c r="B168" i="275" s="1"/>
  <c r="A169" i="275" a="1"/>
  <c r="A169" i="275" s="1"/>
  <c r="B169" i="275" s="1"/>
  <c r="A170" i="275" a="1"/>
  <c r="A170" i="275" s="1"/>
  <c r="B170" i="275" s="1"/>
  <c r="A171" i="275" a="1"/>
  <c r="A171" i="275" s="1"/>
  <c r="B171" i="275" s="1"/>
  <c r="A172" i="275" a="1"/>
  <c r="A172" i="275" s="1"/>
  <c r="B172" i="275" s="1"/>
  <c r="A173" i="275" a="1"/>
  <c r="A173" i="275" s="1"/>
  <c r="B173" i="275" s="1"/>
  <c r="A174" i="275" a="1"/>
  <c r="A174" i="275" s="1"/>
  <c r="B174" i="275" s="1"/>
  <c r="A175" i="275" a="1"/>
  <c r="A175" i="275" s="1"/>
  <c r="B175" i="275" s="1"/>
  <c r="A176" i="275" a="1"/>
  <c r="A176" i="275" s="1"/>
  <c r="B176" i="275" s="1"/>
  <c r="A177" i="275" a="1"/>
  <c r="A177" i="275" s="1"/>
  <c r="B177" i="275" s="1"/>
  <c r="A178" i="275" a="1"/>
  <c r="A178" i="275" s="1"/>
  <c r="B178" i="275" s="1"/>
  <c r="A179" i="275" a="1"/>
  <c r="A179" i="275" s="1"/>
  <c r="B179" i="275" s="1"/>
  <c r="A180" i="275" a="1"/>
  <c r="A180" i="275" s="1"/>
  <c r="B180" i="275" s="1"/>
  <c r="A181" i="275" a="1"/>
  <c r="A181" i="275" s="1"/>
  <c r="B181" i="275" s="1"/>
  <c r="A182" i="275" a="1"/>
  <c r="A182" i="275" s="1"/>
  <c r="B182" i="275" s="1"/>
  <c r="A183" i="275" a="1"/>
  <c r="A183" i="275" s="1"/>
  <c r="B183" i="275" s="1"/>
  <c r="A184" i="275" a="1"/>
  <c r="A184" i="275" s="1"/>
  <c r="B184" i="275" s="1"/>
  <c r="A185" i="275" a="1"/>
  <c r="A185" i="275" s="1"/>
  <c r="B185" i="275" s="1"/>
  <c r="A186" i="275" a="1"/>
  <c r="A186" i="275" s="1"/>
  <c r="B186" i="275" s="1"/>
  <c r="A187" i="275" a="1"/>
  <c r="A187" i="275" s="1"/>
  <c r="B187" i="275" s="1"/>
  <c r="A188" i="275" a="1"/>
  <c r="A188" i="275" s="1"/>
  <c r="B188" i="275" s="1"/>
  <c r="A189" i="275" a="1"/>
  <c r="A189" i="275" s="1"/>
  <c r="B189" i="275" s="1"/>
  <c r="A190" i="275" a="1"/>
  <c r="A190" i="275" s="1"/>
  <c r="B190" i="275" s="1"/>
  <c r="A191" i="275" a="1"/>
  <c r="A191" i="275" s="1"/>
  <c r="B191" i="275" s="1"/>
  <c r="A192" i="275" a="1"/>
  <c r="A192" i="275" s="1"/>
  <c r="B192" i="275" s="1"/>
  <c r="A193" i="275" a="1"/>
  <c r="A193" i="275" s="1"/>
  <c r="B193" i="275" s="1"/>
  <c r="A194" i="275" a="1"/>
  <c r="A194" i="275" s="1"/>
  <c r="B194" i="275" s="1"/>
  <c r="A195" i="275" a="1"/>
  <c r="A195" i="275" s="1"/>
  <c r="B195" i="275" s="1"/>
  <c r="A196" i="275" a="1"/>
  <c r="A196" i="275" s="1"/>
  <c r="B196" i="275" s="1"/>
  <c r="A197" i="275" a="1"/>
  <c r="A197" i="275" s="1"/>
  <c r="B197" i="275" s="1"/>
  <c r="A198" i="275" a="1"/>
  <c r="A198" i="275" s="1"/>
  <c r="B198" i="275" s="1"/>
  <c r="A199" i="275" a="1"/>
  <c r="A199" i="275" s="1"/>
  <c r="B199" i="275" s="1"/>
  <c r="A200" i="275" a="1"/>
  <c r="A200" i="275" s="1"/>
  <c r="B200" i="275" s="1"/>
  <c r="A201" i="275" a="1"/>
  <c r="A201" i="275" s="1"/>
  <c r="B201" i="275" s="1"/>
  <c r="A202" i="275" a="1"/>
  <c r="A202" i="275" s="1"/>
  <c r="B202" i="275" s="1"/>
  <c r="A203" i="275" a="1"/>
  <c r="A203" i="275" s="1"/>
  <c r="B203" i="275" s="1"/>
  <c r="A204" i="275" a="1"/>
  <c r="A204" i="275" s="1"/>
  <c r="B204" i="275" s="1"/>
  <c r="A205" i="275" a="1"/>
  <c r="A205" i="275" s="1"/>
  <c r="B205" i="275" s="1"/>
  <c r="A206" i="275" a="1"/>
  <c r="A206" i="275" s="1"/>
  <c r="B206" i="275" s="1"/>
  <c r="A207" i="275" a="1"/>
  <c r="A207" i="275" s="1"/>
  <c r="B207" i="275" s="1"/>
  <c r="A208" i="275" a="1"/>
  <c r="A208" i="275" s="1"/>
  <c r="B208" i="275" s="1"/>
  <c r="A209" i="275" a="1"/>
  <c r="A209" i="275" s="1"/>
  <c r="B209" i="275" s="1"/>
  <c r="A210" i="275" a="1"/>
  <c r="A210" i="275" s="1"/>
  <c r="B210" i="275" s="1"/>
  <c r="A211" i="275" a="1"/>
  <c r="A211" i="275" s="1"/>
  <c r="B211" i="275" s="1"/>
  <c r="A212" i="275" a="1"/>
  <c r="A212" i="275" s="1"/>
  <c r="B212" i="275" s="1"/>
  <c r="A213" i="275" a="1"/>
  <c r="A213" i="275" s="1"/>
  <c r="B213" i="275" s="1"/>
  <c r="A214" i="275" a="1"/>
  <c r="A214" i="275" s="1"/>
  <c r="B214" i="275" s="1"/>
  <c r="A215" i="275" a="1"/>
  <c r="A215" i="275" s="1"/>
  <c r="B215" i="275" s="1"/>
  <c r="A216" i="275" a="1"/>
  <c r="A216" i="275" s="1"/>
  <c r="B216" i="275" s="1"/>
  <c r="A217" i="275" a="1"/>
  <c r="A217" i="275" s="1"/>
  <c r="B217" i="275" s="1"/>
  <c r="A218" i="275" a="1"/>
  <c r="A218" i="275" s="1"/>
  <c r="B218" i="275" s="1"/>
  <c r="A219" i="275" a="1"/>
  <c r="A219" i="275" s="1"/>
  <c r="B219" i="275" s="1"/>
  <c r="A220" i="275" a="1"/>
  <c r="A220" i="275" s="1"/>
  <c r="B220" i="275" s="1"/>
  <c r="A221" i="275" a="1"/>
  <c r="A221" i="275" s="1"/>
  <c r="B221" i="275" s="1"/>
  <c r="A222" i="275" a="1"/>
  <c r="A222" i="275" s="1"/>
  <c r="B222" i="275" s="1"/>
  <c r="A223" i="275" a="1"/>
  <c r="A223" i="275" s="1"/>
  <c r="B223" i="275" s="1"/>
  <c r="A224" i="275" a="1"/>
  <c r="A224" i="275" s="1"/>
  <c r="B224" i="275" s="1"/>
  <c r="A225" i="275" a="1"/>
  <c r="A225" i="275" s="1"/>
  <c r="B225" i="275" s="1"/>
  <c r="A226" i="275" a="1"/>
  <c r="A226" i="275" s="1"/>
  <c r="B226" i="275" s="1"/>
  <c r="A227" i="275" a="1"/>
  <c r="A227" i="275" s="1"/>
  <c r="B227" i="275" s="1"/>
  <c r="A228" i="275" a="1"/>
  <c r="A228" i="275" s="1"/>
  <c r="B228" i="275" s="1"/>
  <c r="A229" i="275" a="1"/>
  <c r="A229" i="275" s="1"/>
  <c r="B229" i="275" s="1"/>
  <c r="A230" i="275" a="1"/>
  <c r="A230" i="275" s="1"/>
  <c r="B230" i="275" s="1"/>
  <c r="A231" i="275" a="1"/>
  <c r="A231" i="275" s="1"/>
  <c r="B231" i="275" s="1"/>
  <c r="A232" i="275" a="1"/>
  <c r="A232" i="275" s="1"/>
  <c r="B232" i="275" s="1"/>
  <c r="A233" i="275" a="1"/>
  <c r="A233" i="275" s="1"/>
  <c r="B233" i="275" s="1"/>
  <c r="A234" i="275" a="1"/>
  <c r="A234" i="275" s="1"/>
  <c r="B234" i="275" s="1"/>
  <c r="A235" i="275" a="1"/>
  <c r="A235" i="275" s="1"/>
  <c r="B235" i="275" s="1"/>
  <c r="A236" i="275" a="1"/>
  <c r="A236" i="275" s="1"/>
  <c r="B236" i="275" s="1"/>
  <c r="A237" i="275" a="1"/>
  <c r="A237" i="275" s="1"/>
  <c r="B237" i="275" s="1"/>
  <c r="A238" i="275" a="1"/>
  <c r="A238" i="275" s="1"/>
  <c r="B238" i="275" s="1"/>
  <c r="A239" i="275" a="1"/>
  <c r="A239" i="275" s="1"/>
  <c r="A240" i="275" a="1"/>
  <c r="A240" i="275" s="1"/>
  <c r="A241" i="275" a="1"/>
  <c r="A241" i="275" s="1"/>
  <c r="A242" i="275" a="1"/>
  <c r="A242" i="275" s="1"/>
  <c r="A243" i="275" a="1"/>
  <c r="A243" i="275" s="1"/>
  <c r="A244" i="275" a="1"/>
  <c r="A244" i="275" s="1"/>
  <c r="A245" i="275" a="1"/>
  <c r="A245" i="275" s="1"/>
  <c r="A246" i="275" a="1"/>
  <c r="A246" i="275" s="1"/>
  <c r="A247" i="275" a="1"/>
  <c r="A247" i="275" s="1"/>
  <c r="A248" i="275" a="1"/>
  <c r="A248" i="275" s="1"/>
  <c r="A249" i="275" a="1"/>
  <c r="A249" i="275" s="1"/>
  <c r="A250" i="275" a="1"/>
  <c r="A250" i="275" s="1"/>
  <c r="A251" i="275" a="1"/>
  <c r="A251" i="275" s="1"/>
  <c r="A252" i="275" a="1"/>
  <c r="A252" i="275" s="1"/>
  <c r="A253" i="275" a="1"/>
  <c r="A253" i="275" s="1"/>
  <c r="A254" i="275" a="1"/>
  <c r="A254" i="275" s="1"/>
  <c r="A255" i="275" a="1"/>
  <c r="A255" i="275" s="1"/>
  <c r="A256" i="275" a="1"/>
  <c r="A256" i="275" s="1"/>
  <c r="A257" i="275" a="1"/>
  <c r="A257" i="275" s="1"/>
  <c r="A258" i="275" a="1"/>
  <c r="A258" i="275" s="1"/>
  <c r="A259" i="275" a="1"/>
  <c r="A259" i="275" s="1"/>
  <c r="A260" i="275" a="1"/>
  <c r="A260" i="275" s="1"/>
  <c r="A261" i="275" a="1"/>
  <c r="A261" i="275" s="1"/>
  <c r="A262" i="275" a="1"/>
  <c r="A262" i="275" s="1"/>
  <c r="A263" i="275" a="1"/>
  <c r="A263" i="275" s="1"/>
  <c r="A264" i="275" a="1"/>
  <c r="A264" i="275" s="1"/>
  <c r="A265" i="275" a="1"/>
  <c r="A265" i="275" s="1"/>
  <c r="A266" i="275" a="1"/>
  <c r="A266" i="275" s="1"/>
  <c r="A267" i="275" a="1"/>
  <c r="A267" i="275" s="1"/>
  <c r="A268" i="275" a="1"/>
  <c r="A268" i="275" s="1"/>
  <c r="A269" i="275" a="1"/>
  <c r="A269" i="275" s="1"/>
  <c r="A270" i="275" a="1"/>
  <c r="A270" i="275" s="1"/>
  <c r="A271" i="275" a="1"/>
  <c r="A271" i="275" s="1"/>
  <c r="A272" i="275" a="1"/>
  <c r="A272" i="275" s="1"/>
  <c r="A273" i="275" a="1"/>
  <c r="A273" i="275" s="1"/>
  <c r="A274" i="275" a="1"/>
  <c r="A274" i="275" s="1"/>
  <c r="A275" i="275" a="1"/>
  <c r="A275" i="275" s="1"/>
  <c r="A276" i="275" a="1"/>
  <c r="A276" i="275" s="1"/>
  <c r="A277" i="275" a="1"/>
  <c r="A277" i="275" s="1"/>
  <c r="A278" i="275" a="1"/>
  <c r="A278" i="275" s="1"/>
  <c r="A279" i="275" a="1"/>
  <c r="A279" i="275" s="1"/>
  <c r="A280" i="275" a="1"/>
  <c r="A280" i="275" s="1"/>
  <c r="A281" i="275" a="1"/>
  <c r="A281" i="275" s="1"/>
  <c r="A282" i="275" a="1"/>
  <c r="A282" i="275" s="1"/>
  <c r="A283" i="275" a="1"/>
  <c r="A283" i="275" s="1"/>
  <c r="A284" i="275" a="1"/>
  <c r="A284" i="275" s="1"/>
  <c r="A285" i="275" a="1"/>
  <c r="A285" i="275" s="1"/>
  <c r="A286" i="275" a="1"/>
  <c r="A286" i="275" s="1"/>
  <c r="A287" i="275" a="1"/>
  <c r="A287" i="275" s="1"/>
  <c r="A288" i="275" a="1"/>
  <c r="A288" i="275" s="1"/>
  <c r="A289" i="275" a="1"/>
  <c r="A289" i="275" s="1"/>
  <c r="A290" i="275" a="1"/>
  <c r="A290" i="275" s="1"/>
  <c r="A291" i="275" a="1"/>
  <c r="A291" i="275" s="1"/>
  <c r="A292" i="275" a="1"/>
  <c r="A292" i="275" s="1"/>
  <c r="A293" i="275" a="1"/>
  <c r="A293" i="275" s="1"/>
  <c r="A294" i="275" a="1"/>
  <c r="A294" i="275" s="1"/>
  <c r="A295" i="275" a="1"/>
  <c r="A295" i="275" s="1"/>
  <c r="A296" i="275" a="1"/>
  <c r="A296" i="275" s="1"/>
  <c r="A297" i="275" a="1"/>
  <c r="A297" i="275" s="1"/>
  <c r="A298" i="275" a="1"/>
  <c r="A298" i="275" s="1"/>
  <c r="A299" i="275" a="1"/>
  <c r="A299" i="275" s="1"/>
  <c r="A300" i="275" a="1"/>
  <c r="A300" i="275" s="1"/>
  <c r="A301" i="275" a="1"/>
  <c r="A301" i="275" s="1"/>
  <c r="A302" i="275" a="1"/>
  <c r="A302" i="275" s="1"/>
  <c r="A303" i="275" a="1"/>
  <c r="A303" i="275" s="1"/>
  <c r="A304" i="275" a="1"/>
  <c r="A304" i="275" s="1"/>
  <c r="A305" i="275" a="1"/>
  <c r="A305" i="275" s="1"/>
  <c r="A306" i="275" a="1"/>
  <c r="A306" i="275" s="1"/>
  <c r="A307" i="275" a="1"/>
  <c r="A307" i="275" s="1"/>
  <c r="A308" i="275" a="1"/>
  <c r="A308" i="275" s="1"/>
  <c r="A309" i="275" a="1"/>
  <c r="A309" i="275" s="1"/>
  <c r="A310" i="275" a="1"/>
  <c r="A310" i="275" s="1"/>
  <c r="A311" i="275" a="1"/>
  <c r="A311" i="275" s="1"/>
  <c r="A312" i="275" a="1"/>
  <c r="A312" i="275" s="1"/>
  <c r="A313" i="275" a="1"/>
  <c r="A313" i="275" s="1"/>
  <c r="A314" i="275" a="1"/>
  <c r="A314" i="275" s="1"/>
  <c r="A315" i="275" a="1"/>
  <c r="A315" i="275" s="1"/>
  <c r="A316" i="275" a="1"/>
  <c r="A316" i="275" s="1"/>
  <c r="A317" i="275" a="1"/>
  <c r="A317" i="275" s="1"/>
  <c r="A318" i="275" a="1"/>
  <c r="A318" i="275" s="1"/>
  <c r="A319" i="275" a="1"/>
  <c r="A319" i="275" s="1"/>
  <c r="A320" i="275" a="1"/>
  <c r="A320" i="275" s="1"/>
  <c r="A321" i="275" a="1"/>
  <c r="A321" i="275" s="1"/>
  <c r="A322" i="275" a="1"/>
  <c r="A322" i="275" s="1"/>
  <c r="A323" i="275" a="1"/>
  <c r="A323" i="275" s="1"/>
  <c r="A324" i="275" a="1"/>
  <c r="A324" i="275" s="1"/>
  <c r="A325" i="275" a="1"/>
  <c r="A325" i="275" s="1"/>
  <c r="A326" i="275" a="1"/>
  <c r="A326" i="275" s="1"/>
  <c r="A327" i="275" a="1"/>
  <c r="A327" i="275" s="1"/>
  <c r="A328" i="275" a="1"/>
  <c r="A328" i="275" s="1"/>
  <c r="A329" i="275" a="1"/>
  <c r="A329" i="275" s="1"/>
  <c r="A330" i="275" a="1"/>
  <c r="A330" i="275" s="1"/>
  <c r="A331" i="275" a="1"/>
  <c r="A331" i="275" s="1"/>
  <c r="A332" i="275" a="1"/>
  <c r="A332" i="275" s="1"/>
  <c r="A333" i="275" a="1"/>
  <c r="A333" i="275" s="1"/>
  <c r="A334" i="275" a="1"/>
  <c r="A334" i="275" s="1"/>
  <c r="A335" i="275" a="1"/>
  <c r="A335" i="275" s="1"/>
  <c r="A336" i="275" a="1"/>
  <c r="A336" i="275" s="1"/>
  <c r="A337" i="275" a="1"/>
  <c r="A337" i="275" s="1"/>
  <c r="A338" i="275" a="1"/>
  <c r="A338" i="275" s="1"/>
  <c r="A339" i="275" a="1"/>
  <c r="A339" i="275" s="1"/>
  <c r="A340" i="275" a="1"/>
  <c r="A340" i="275" s="1"/>
  <c r="A341" i="275" a="1"/>
  <c r="A341" i="275" s="1"/>
  <c r="A342" i="275" a="1"/>
  <c r="A342" i="275" s="1"/>
  <c r="A343" i="275" a="1"/>
  <c r="A343" i="275" s="1"/>
  <c r="A344" i="275" a="1"/>
  <c r="A344" i="275" s="1"/>
  <c r="A345" i="275" a="1"/>
  <c r="A345" i="275" s="1"/>
  <c r="A346" i="275" a="1"/>
  <c r="A346" i="275" s="1"/>
  <c r="A347" i="275" a="1"/>
  <c r="A347" i="275" s="1"/>
  <c r="A348" i="275" a="1"/>
  <c r="A348" i="275" s="1"/>
  <c r="A349" i="275" a="1"/>
  <c r="A349" i="275" s="1"/>
  <c r="A350" i="275" a="1"/>
  <c r="A350" i="275" s="1"/>
  <c r="A351" i="275" a="1"/>
  <c r="A351" i="275" s="1"/>
  <c r="A352" i="275" a="1"/>
  <c r="A352" i="275" s="1"/>
  <c r="A353" i="275" a="1"/>
  <c r="A353" i="275" s="1"/>
  <c r="A354" i="275" a="1"/>
  <c r="A354" i="275" s="1"/>
  <c r="A355" i="275" a="1"/>
  <c r="A355" i="275" s="1"/>
  <c r="A356" i="275" a="1"/>
  <c r="A356" i="275" s="1"/>
  <c r="A357" i="275" a="1"/>
  <c r="A357" i="275" s="1"/>
  <c r="A358" i="275" a="1"/>
  <c r="A358" i="275" s="1"/>
  <c r="A359" i="275" a="1"/>
  <c r="A359" i="275" s="1"/>
  <c r="A360" i="275" a="1"/>
  <c r="A360" i="275" s="1"/>
  <c r="A361" i="275" a="1"/>
  <c r="A361" i="275" s="1"/>
  <c r="A362" i="275" a="1"/>
  <c r="A362" i="275" s="1"/>
  <c r="A363" i="275" a="1"/>
  <c r="A363" i="275" s="1"/>
  <c r="A364" i="275" a="1"/>
  <c r="A364" i="275" s="1"/>
  <c r="A365" i="275" a="1"/>
  <c r="A365" i="275" s="1"/>
  <c r="A366" i="275" a="1"/>
  <c r="A366" i="275" s="1"/>
  <c r="A367" i="275" a="1"/>
  <c r="A367" i="275" s="1"/>
  <c r="A368" i="275" a="1"/>
  <c r="A368" i="275" s="1"/>
  <c r="A369" i="275" a="1"/>
  <c r="A369" i="275" s="1"/>
  <c r="A370" i="275" a="1"/>
  <c r="A370" i="275" s="1"/>
  <c r="A371" i="275" a="1"/>
  <c r="A371" i="275" s="1"/>
  <c r="A372" i="275" a="1"/>
  <c r="A372" i="275" s="1"/>
  <c r="A373" i="275" a="1"/>
  <c r="A373" i="275" s="1"/>
  <c r="A374" i="275" a="1"/>
  <c r="A374" i="275" s="1"/>
  <c r="A375" i="275" a="1"/>
  <c r="A375" i="275" s="1"/>
  <c r="A376" i="275" a="1"/>
  <c r="A376" i="275" s="1"/>
  <c r="A377" i="275" a="1"/>
  <c r="A377" i="275" s="1"/>
  <c r="A378" i="275" a="1"/>
  <c r="A378" i="275" s="1"/>
  <c r="A379" i="275" a="1"/>
  <c r="A379" i="275" s="1"/>
  <c r="A380" i="275" a="1"/>
  <c r="A380" i="275" s="1"/>
  <c r="A381" i="275" a="1"/>
  <c r="A381" i="275" s="1"/>
  <c r="A382" i="275" a="1"/>
  <c r="A382" i="275" s="1"/>
  <c r="A383" i="275" a="1"/>
  <c r="A383" i="275" s="1"/>
  <c r="A384" i="275" a="1"/>
  <c r="A384" i="275" s="1"/>
  <c r="A385" i="275" a="1"/>
  <c r="A385" i="275" s="1"/>
  <c r="A386" i="275" a="1"/>
  <c r="A386" i="275" s="1"/>
  <c r="A387" i="275" a="1"/>
  <c r="A387" i="275" s="1"/>
  <c r="A388" i="275" a="1"/>
  <c r="A388" i="275" s="1"/>
  <c r="A389" i="275" a="1"/>
  <c r="A389" i="275" s="1"/>
  <c r="A390" i="275" a="1"/>
  <c r="A390" i="275" s="1"/>
  <c r="A391" i="275" a="1"/>
  <c r="A391" i="275" s="1"/>
  <c r="A392" i="275" a="1"/>
  <c r="A392" i="275" s="1"/>
  <c r="A393" i="275" a="1"/>
  <c r="A393" i="275" s="1"/>
  <c r="A394" i="275" a="1"/>
  <c r="A394" i="275" s="1"/>
  <c r="A395" i="275" a="1"/>
  <c r="A395" i="275" s="1"/>
  <c r="A396" i="275" a="1"/>
  <c r="A396" i="275" s="1"/>
  <c r="A397" i="275" a="1"/>
  <c r="A397" i="275" s="1"/>
  <c r="A398" i="275" a="1"/>
  <c r="A398" i="275" s="1"/>
  <c r="A399" i="275" a="1"/>
  <c r="A399" i="275" s="1"/>
  <c r="A400" i="275" a="1"/>
  <c r="A400" i="275" s="1"/>
  <c r="A401" i="275" a="1"/>
  <c r="A401" i="275" s="1"/>
  <c r="A402" i="275" a="1"/>
  <c r="A402" i="275" s="1"/>
  <c r="A403" i="275" a="1"/>
  <c r="A403" i="275" s="1"/>
  <c r="A404" i="275" a="1"/>
  <c r="A404" i="275" s="1"/>
  <c r="A405" i="275" a="1"/>
  <c r="A405" i="275" s="1"/>
  <c r="A406" i="275" a="1"/>
  <c r="A406" i="275" s="1"/>
  <c r="A407" i="275" a="1"/>
  <c r="A407" i="275" s="1"/>
  <c r="A408" i="275" a="1"/>
  <c r="A408" i="275" s="1"/>
  <c r="A409" i="275" a="1"/>
  <c r="A409" i="275" s="1"/>
  <c r="A410" i="275" a="1"/>
  <c r="A410" i="275" s="1"/>
  <c r="A411" i="275" a="1"/>
  <c r="A411" i="275" s="1"/>
  <c r="A412" i="275" a="1"/>
  <c r="A412" i="275" s="1"/>
  <c r="A413" i="275" a="1"/>
  <c r="A413" i="275" s="1"/>
  <c r="A414" i="275" a="1"/>
  <c r="A414" i="275" s="1"/>
  <c r="A415" i="275" a="1"/>
  <c r="A415" i="275" s="1"/>
  <c r="A416" i="275" a="1"/>
  <c r="A416" i="275" s="1"/>
  <c r="A417" i="275" a="1"/>
  <c r="A417" i="275" s="1"/>
  <c r="A418" i="275" a="1"/>
  <c r="A418" i="275" s="1"/>
  <c r="A419" i="275" a="1"/>
  <c r="A419" i="275" s="1"/>
  <c r="A420" i="275" a="1"/>
  <c r="A420" i="275" s="1"/>
  <c r="A421" i="275" a="1"/>
  <c r="A421" i="275" s="1"/>
  <c r="A422" i="275" a="1"/>
  <c r="A422" i="275" s="1"/>
  <c r="A423" i="275" a="1"/>
  <c r="A423" i="275" s="1"/>
  <c r="A424" i="275" a="1"/>
  <c r="A424" i="275" s="1"/>
  <c r="A425" i="275" a="1"/>
  <c r="A425" i="275" s="1"/>
  <c r="A426" i="275" a="1"/>
  <c r="A426" i="275" s="1"/>
  <c r="A427" i="275" a="1"/>
  <c r="A427" i="275" s="1"/>
  <c r="A428" i="275" a="1"/>
  <c r="A428" i="275" s="1"/>
  <c r="A429" i="275" a="1"/>
  <c r="A429" i="275" s="1"/>
  <c r="A430" i="275" a="1"/>
  <c r="A430" i="275" s="1"/>
  <c r="A431" i="275" a="1"/>
  <c r="A431" i="275" s="1"/>
  <c r="A432" i="275" a="1"/>
  <c r="A432" i="275" s="1"/>
  <c r="A433" i="275" a="1"/>
  <c r="A433" i="275" s="1"/>
  <c r="A434" i="275" a="1"/>
  <c r="A434" i="275" s="1"/>
  <c r="A435" i="275" a="1"/>
  <c r="A435" i="275" s="1"/>
  <c r="A436" i="275" a="1"/>
  <c r="A436" i="275" s="1"/>
  <c r="A437" i="275" a="1"/>
  <c r="A437" i="275" s="1"/>
  <c r="A438" i="275" a="1"/>
  <c r="A438" i="275" s="1"/>
  <c r="A439" i="275" a="1"/>
  <c r="A439" i="275" s="1"/>
  <c r="A440" i="275" a="1"/>
  <c r="A440" i="275" s="1"/>
  <c r="A441" i="275" a="1"/>
  <c r="A441" i="275" s="1"/>
  <c r="A442" i="275" a="1"/>
  <c r="A442" i="275" s="1"/>
  <c r="A443" i="275" a="1"/>
  <c r="A443" i="275" s="1"/>
  <c r="A444" i="275" a="1"/>
  <c r="A444" i="275" s="1"/>
  <c r="A445" i="275" a="1"/>
  <c r="A445" i="275" s="1"/>
  <c r="A446" i="275" a="1"/>
  <c r="A446" i="275" s="1"/>
  <c r="A447" i="275" a="1"/>
  <c r="A447" i="275" s="1"/>
  <c r="A448" i="275" a="1"/>
  <c r="A448" i="275" s="1"/>
  <c r="A449" i="275" a="1"/>
  <c r="A449" i="275" s="1"/>
  <c r="A450" i="275" a="1"/>
  <c r="A450" i="275" s="1"/>
  <c r="A451" i="275" a="1"/>
  <c r="A451" i="275" s="1"/>
  <c r="A452" i="275" a="1"/>
  <c r="A452" i="275" s="1"/>
  <c r="A453" i="275" a="1"/>
  <c r="A453" i="275" s="1"/>
  <c r="A454" i="275" a="1"/>
  <c r="A454" i="275" s="1"/>
  <c r="A455" i="275" a="1"/>
  <c r="A455" i="275" s="1"/>
  <c r="A456" i="275" a="1"/>
  <c r="A456" i="275" s="1"/>
  <c r="A457" i="275" a="1"/>
  <c r="A457" i="275" s="1"/>
  <c r="A458" i="275" a="1"/>
  <c r="A458" i="275" s="1"/>
  <c r="A459" i="275" a="1"/>
  <c r="A459" i="275" s="1"/>
  <c r="A460" i="275" a="1"/>
  <c r="A460" i="275" s="1"/>
  <c r="A461" i="275" a="1"/>
  <c r="A461" i="275" s="1"/>
  <c r="A462" i="275" a="1"/>
  <c r="A462" i="275" s="1"/>
  <c r="A463" i="275" a="1"/>
  <c r="A463" i="275" s="1"/>
  <c r="A464" i="275" a="1"/>
  <c r="A464" i="275" s="1"/>
  <c r="A465" i="275" a="1"/>
  <c r="A465" i="275" s="1"/>
  <c r="A466" i="275" a="1"/>
  <c r="A466" i="275" s="1"/>
  <c r="A467" i="275" a="1"/>
  <c r="A467" i="275" s="1"/>
  <c r="A468" i="275" a="1"/>
  <c r="A468" i="275" s="1"/>
  <c r="A469" i="275" a="1"/>
  <c r="A469" i="275" s="1"/>
  <c r="A470" i="275" a="1"/>
  <c r="A470" i="275" s="1"/>
  <c r="A471" i="275" a="1"/>
  <c r="A471" i="275" s="1"/>
  <c r="A472" i="275" a="1"/>
  <c r="A472" i="275" s="1"/>
  <c r="A473" i="275" a="1"/>
  <c r="A473" i="275" s="1"/>
  <c r="A474" i="275" a="1"/>
  <c r="A474" i="275" s="1"/>
  <c r="A475" i="275" a="1"/>
  <c r="A475" i="275" s="1"/>
  <c r="A476" i="275" a="1"/>
  <c r="A476" i="275" s="1"/>
  <c r="A477" i="275" a="1"/>
  <c r="A477" i="275" s="1"/>
  <c r="A478" i="275" a="1"/>
  <c r="A478" i="275" s="1"/>
  <c r="A479" i="275" a="1"/>
  <c r="A479" i="275" s="1"/>
  <c r="A480" i="275" a="1"/>
  <c r="A480" i="275" s="1"/>
  <c r="A481" i="275" a="1"/>
  <c r="A481" i="275" s="1"/>
  <c r="A482" i="275" a="1"/>
  <c r="A482" i="275" s="1"/>
  <c r="A483" i="275" a="1"/>
  <c r="A483" i="275" s="1"/>
  <c r="A484" i="275" a="1"/>
  <c r="A484" i="275" s="1"/>
  <c r="A485" i="275" a="1"/>
  <c r="A485" i="275" s="1"/>
  <c r="A486" i="275" a="1"/>
  <c r="A486" i="275" s="1"/>
  <c r="A487" i="275" a="1"/>
  <c r="A487" i="275" s="1"/>
  <c r="A488" i="275" a="1"/>
  <c r="A488" i="275" s="1"/>
  <c r="A489" i="275" a="1"/>
  <c r="A489" i="275" s="1"/>
  <c r="A490" i="275" a="1"/>
  <c r="A490" i="275" s="1"/>
  <c r="A491" i="275" a="1"/>
  <c r="A491" i="275" s="1"/>
  <c r="A492" i="275" a="1"/>
  <c r="A492" i="275" s="1"/>
  <c r="A493" i="275" a="1"/>
  <c r="A493" i="275" s="1"/>
  <c r="A494" i="275" a="1"/>
  <c r="A494" i="275" s="1"/>
  <c r="A495" i="275" a="1"/>
  <c r="A495" i="275" s="1"/>
  <c r="A496" i="275" a="1"/>
  <c r="A496" i="275" s="1"/>
  <c r="A497" i="275" a="1"/>
  <c r="A497" i="275" s="1"/>
  <c r="A498" i="275" a="1"/>
  <c r="A498" i="275" s="1"/>
  <c r="A499" i="275" a="1"/>
  <c r="A499" i="275" s="1"/>
  <c r="A500" i="275" a="1"/>
  <c r="A500" i="275" s="1"/>
  <c r="A501" i="275" a="1"/>
  <c r="A501" i="275" s="1"/>
  <c r="A502" i="275" a="1"/>
  <c r="A502" i="275" s="1"/>
  <c r="A503" i="275" a="1"/>
  <c r="A503" i="275" s="1"/>
  <c r="A504" i="275" a="1"/>
  <c r="A504" i="275" s="1"/>
  <c r="A505" i="275" a="1"/>
  <c r="A505" i="275" s="1"/>
  <c r="A506" i="275" a="1"/>
  <c r="A506" i="275" s="1"/>
  <c r="A507" i="275" a="1"/>
  <c r="A507" i="275" s="1"/>
  <c r="A508" i="275" a="1"/>
  <c r="A508" i="275" s="1"/>
  <c r="A509" i="275" a="1"/>
  <c r="A509" i="275" s="1"/>
  <c r="A510" i="275" a="1"/>
  <c r="A510" i="275" s="1"/>
  <c r="A511" i="275" a="1"/>
  <c r="A511" i="275" s="1"/>
  <c r="A512" i="275" a="1"/>
  <c r="A512" i="275" s="1"/>
  <c r="A513" i="275" a="1"/>
  <c r="A513" i="275" s="1"/>
  <c r="A514" i="275" a="1"/>
  <c r="A514" i="275" s="1"/>
  <c r="A515" i="275" a="1"/>
  <c r="A515" i="275" s="1"/>
  <c r="A516" i="275" a="1"/>
  <c r="A516" i="275" s="1"/>
  <c r="A517" i="275" a="1"/>
  <c r="A517" i="275" s="1"/>
  <c r="A518" i="275" a="1"/>
  <c r="A518" i="275" s="1"/>
  <c r="A519" i="275" a="1"/>
  <c r="A519" i="275" s="1"/>
  <c r="A520" i="275" a="1"/>
  <c r="A520" i="275" s="1"/>
  <c r="A521" i="275" a="1"/>
  <c r="A521" i="275" s="1"/>
  <c r="A522" i="275" a="1"/>
  <c r="A522" i="275" s="1"/>
  <c r="A523" i="275" a="1"/>
  <c r="A523" i="275" s="1"/>
  <c r="A524" i="275" a="1"/>
  <c r="A524" i="275" s="1"/>
  <c r="A525" i="275" a="1"/>
  <c r="A525" i="275" s="1"/>
  <c r="A526" i="275" a="1"/>
  <c r="A526" i="275" s="1"/>
  <c r="A527" i="275" a="1"/>
  <c r="A527" i="275" s="1"/>
  <c r="A528" i="275" a="1"/>
  <c r="A528" i="275" s="1"/>
  <c r="A529" i="275" a="1"/>
  <c r="A529" i="275" s="1"/>
  <c r="A530" i="275" a="1"/>
  <c r="A530" i="275" s="1"/>
  <c r="A531" i="275" a="1"/>
  <c r="A531" i="275" s="1"/>
  <c r="A532" i="275" a="1"/>
  <c r="A532" i="275" s="1"/>
  <c r="A533" i="275" a="1"/>
  <c r="A533" i="275" s="1"/>
  <c r="A534" i="275" a="1"/>
  <c r="A534" i="275" s="1"/>
  <c r="A535" i="275" a="1"/>
  <c r="A535" i="275" s="1"/>
  <c r="A536" i="275" a="1"/>
  <c r="A536" i="275" s="1"/>
  <c r="A537" i="275" a="1"/>
  <c r="A537" i="275" s="1"/>
  <c r="A538" i="275" a="1"/>
  <c r="A538" i="275" s="1"/>
  <c r="A539" i="275" a="1"/>
  <c r="A539" i="275" s="1"/>
  <c r="A540" i="275" a="1"/>
  <c r="A540" i="275" s="1"/>
  <c r="A541" i="275" a="1"/>
  <c r="A541" i="275" s="1"/>
  <c r="A542" i="275" a="1"/>
  <c r="A542" i="275" s="1"/>
  <c r="A543" i="275" a="1"/>
  <c r="A543" i="275" s="1"/>
  <c r="A544" i="275" a="1"/>
  <c r="A544" i="275" s="1"/>
  <c r="A545" i="275" a="1"/>
  <c r="A545" i="275" s="1"/>
  <c r="A546" i="275" a="1"/>
  <c r="A546" i="275" s="1"/>
  <c r="A547" i="275" a="1"/>
  <c r="A547" i="275" s="1"/>
  <c r="A548" i="275" a="1"/>
  <c r="A548" i="275" s="1"/>
  <c r="A549" i="275" a="1"/>
  <c r="A549" i="275" s="1"/>
  <c r="A550" i="275" a="1"/>
  <c r="A550" i="275" s="1"/>
  <c r="A2" i="275" a="1"/>
  <c r="A2" i="275" s="1"/>
  <c r="B2" i="275" s="1"/>
  <c r="C2" i="275" s="1" a="1"/>
  <c r="C2" i="275" s="1"/>
  <c r="D2" i="275" s="1"/>
  <c r="D7" i="284" l="1" a="1"/>
  <c r="D7" i="284" s="1"/>
  <c r="D8" i="284" s="1" a="1"/>
  <c r="D8" i="284" s="1"/>
  <c r="D7" i="283" a="1"/>
  <c r="D7" i="283" s="1"/>
  <c r="D7" i="282" a="1"/>
  <c r="D7" i="282" s="1"/>
  <c r="D8" i="282" s="1" a="1"/>
  <c r="D8" i="282" s="1"/>
  <c r="D7" i="281" a="1"/>
  <c r="D7" i="281" s="1"/>
  <c r="D7" i="280" a="1"/>
  <c r="D7" i="280" s="1"/>
  <c r="D7" i="279" a="1"/>
  <c r="D7" i="279" s="1"/>
  <c r="D7" i="278" a="1"/>
  <c r="D7" i="278" s="1"/>
  <c r="D8" i="278" s="1" a="1"/>
  <c r="D8" i="278" s="1"/>
  <c r="D7" i="277" a="1"/>
  <c r="D7" i="277" s="1"/>
  <c r="E2" i="275"/>
  <c r="C3" i="275" a="1"/>
  <c r="C3" i="275" s="1"/>
  <c r="A1" i="248"/>
  <c r="D9" i="284" l="1" a="1"/>
  <c r="D9" i="284" s="1"/>
  <c r="D10" i="284" s="1" a="1"/>
  <c r="D10" i="284" s="1"/>
  <c r="K7" i="284"/>
  <c r="G7" i="284"/>
  <c r="N7" i="284" a="1"/>
  <c r="N7" i="284" s="1"/>
  <c r="S7" i="284" s="1"/>
  <c r="J7" i="284"/>
  <c r="F7" i="284"/>
  <c r="A7" i="284"/>
  <c r="L7" i="284"/>
  <c r="H7" i="284"/>
  <c r="E7" i="284" a="1"/>
  <c r="E7" i="284" s="1"/>
  <c r="M7" i="284" s="1"/>
  <c r="N8" i="284" a="1"/>
  <c r="N8" i="284" s="1"/>
  <c r="J8" i="284"/>
  <c r="F8" i="284"/>
  <c r="A8" i="284"/>
  <c r="L8" i="284"/>
  <c r="H8" i="284"/>
  <c r="E8" i="284" a="1"/>
  <c r="E8" i="284" s="1"/>
  <c r="M8" i="284" s="1"/>
  <c r="O8" i="284" s="1"/>
  <c r="K8" i="284"/>
  <c r="G8" i="284"/>
  <c r="D8" i="283" a="1"/>
  <c r="D8" i="283" s="1"/>
  <c r="D9" i="283" s="1" a="1"/>
  <c r="D9" i="283" s="1"/>
  <c r="N7" i="283" a="1"/>
  <c r="N7" i="283" s="1"/>
  <c r="J7" i="283"/>
  <c r="F7" i="283"/>
  <c r="A7" i="283"/>
  <c r="L7" i="283"/>
  <c r="H7" i="283"/>
  <c r="E7" i="283" a="1"/>
  <c r="E7" i="283" s="1"/>
  <c r="M7" i="283" s="1"/>
  <c r="O7" i="283" s="1"/>
  <c r="K7" i="283"/>
  <c r="G7" i="283"/>
  <c r="L7" i="282"/>
  <c r="H7" i="282"/>
  <c r="E7" i="282" a="1"/>
  <c r="E7" i="282" s="1"/>
  <c r="M7" i="282" s="1"/>
  <c r="O7" i="282" s="1"/>
  <c r="K7" i="282"/>
  <c r="G7" i="282"/>
  <c r="N7" i="282" a="1"/>
  <c r="N7" i="282" s="1"/>
  <c r="J7" i="282"/>
  <c r="F7" i="282"/>
  <c r="A7" i="282"/>
  <c r="K8" i="282"/>
  <c r="G8" i="282"/>
  <c r="A8" i="282"/>
  <c r="L8" i="282"/>
  <c r="H8" i="282"/>
  <c r="E8" i="282" a="1"/>
  <c r="E8" i="282" s="1"/>
  <c r="M8" i="282" s="1"/>
  <c r="O8" i="282" s="1"/>
  <c r="N8" i="282" a="1"/>
  <c r="N8" i="282" s="1"/>
  <c r="J8" i="282"/>
  <c r="F8" i="282"/>
  <c r="D9" i="282" a="1"/>
  <c r="D9" i="282" s="1"/>
  <c r="D10" i="282" s="1" a="1"/>
  <c r="D10" i="282" s="1"/>
  <c r="L7" i="281"/>
  <c r="H7" i="281"/>
  <c r="E7" i="281" a="1"/>
  <c r="E7" i="281" s="1"/>
  <c r="M7" i="281" s="1"/>
  <c r="O7" i="281" s="1"/>
  <c r="A7" i="281"/>
  <c r="K7" i="281"/>
  <c r="G7" i="281"/>
  <c r="N7" i="281" a="1"/>
  <c r="N7" i="281" s="1"/>
  <c r="J7" i="281"/>
  <c r="F7" i="281"/>
  <c r="D8" i="281" a="1"/>
  <c r="D8" i="281" s="1"/>
  <c r="D8" i="280" a="1"/>
  <c r="D8" i="280" s="1"/>
  <c r="D9" i="280" s="1" a="1"/>
  <c r="D9" i="280" s="1"/>
  <c r="K7" i="280"/>
  <c r="G7" i="280"/>
  <c r="N7" i="280" a="1"/>
  <c r="N7" i="280" s="1"/>
  <c r="J7" i="280"/>
  <c r="F7" i="280"/>
  <c r="A7" i="280"/>
  <c r="L7" i="280"/>
  <c r="E7" i="280" a="1"/>
  <c r="E7" i="280" s="1"/>
  <c r="M7" i="280" s="1"/>
  <c r="O7" i="280" s="1"/>
  <c r="H7" i="280"/>
  <c r="L7" i="279"/>
  <c r="H7" i="279"/>
  <c r="E7" i="279" a="1"/>
  <c r="E7" i="279" s="1"/>
  <c r="M7" i="279" s="1"/>
  <c r="O7" i="279" s="1"/>
  <c r="K7" i="279"/>
  <c r="G7" i="279"/>
  <c r="N7" i="279" a="1"/>
  <c r="N7" i="279" s="1"/>
  <c r="S7" i="279" s="1"/>
  <c r="J7" i="279"/>
  <c r="F7" i="279"/>
  <c r="A7" i="279"/>
  <c r="D8" i="279" a="1"/>
  <c r="D8" i="279" s="1"/>
  <c r="D9" i="279" s="1" a="1"/>
  <c r="D9" i="279" s="1"/>
  <c r="N7" i="278" a="1"/>
  <c r="N7" i="278" s="1"/>
  <c r="J7" i="278"/>
  <c r="F7" i="278"/>
  <c r="H7" i="278"/>
  <c r="K7" i="278"/>
  <c r="G7" i="278"/>
  <c r="A7" i="278"/>
  <c r="L7" i="278"/>
  <c r="E7" i="278" a="1"/>
  <c r="E7" i="278" s="1"/>
  <c r="M7" i="278" s="1"/>
  <c r="O7" i="278" s="1"/>
  <c r="L8" i="278"/>
  <c r="H8" i="278"/>
  <c r="E8" i="278" a="1"/>
  <c r="E8" i="278" s="1"/>
  <c r="M8" i="278" s="1"/>
  <c r="O8" i="278" s="1"/>
  <c r="N8" i="278" a="1"/>
  <c r="N8" i="278" s="1"/>
  <c r="J8" i="278"/>
  <c r="F8" i="278"/>
  <c r="A8" i="278"/>
  <c r="K8" i="278"/>
  <c r="G8" i="278"/>
  <c r="D9" i="278" a="1"/>
  <c r="D9" i="278" s="1"/>
  <c r="D8" i="277" a="1"/>
  <c r="D8" i="277" s="1"/>
  <c r="D9" i="277" s="1" a="1"/>
  <c r="D9" i="277" s="1"/>
  <c r="N7" i="277" a="1"/>
  <c r="N7" i="277" s="1"/>
  <c r="S7" i="277" s="1"/>
  <c r="J7" i="277"/>
  <c r="F7" i="277"/>
  <c r="A7" i="277"/>
  <c r="L7" i="277"/>
  <c r="H7" i="277"/>
  <c r="E7" i="277" a="1"/>
  <c r="E7" i="277" s="1"/>
  <c r="M7" i="277" s="1"/>
  <c r="K7" i="277"/>
  <c r="G7" i="277"/>
  <c r="D3" i="275"/>
  <c r="E3" i="275"/>
  <c r="C4" i="275" a="1"/>
  <c r="C4" i="275" s="1"/>
  <c r="A3" i="248" a="1"/>
  <c r="A3" i="248" s="1"/>
  <c r="B3" i="248" s="1"/>
  <c r="A4" i="248" a="1"/>
  <c r="A4" i="248" s="1"/>
  <c r="B4" i="248" s="1"/>
  <c r="A5" i="248" a="1"/>
  <c r="A5" i="248" s="1"/>
  <c r="B5" i="248" s="1"/>
  <c r="A6" i="248" a="1"/>
  <c r="A6" i="248" s="1"/>
  <c r="B6" i="248" s="1"/>
  <c r="A7" i="248" a="1"/>
  <c r="A7" i="248" s="1"/>
  <c r="B7" i="248" s="1"/>
  <c r="A8" i="248" a="1"/>
  <c r="A8" i="248" s="1"/>
  <c r="B8" i="248" s="1"/>
  <c r="A9" i="248" a="1"/>
  <c r="A9" i="248" s="1"/>
  <c r="B9" i="248" s="1"/>
  <c r="A10" i="248" a="1"/>
  <c r="A10" i="248" s="1"/>
  <c r="B10" i="248" s="1"/>
  <c r="A11" i="248" a="1"/>
  <c r="A11" i="248" s="1"/>
  <c r="B11" i="248" s="1"/>
  <c r="A12" i="248" a="1"/>
  <c r="A12" i="248" s="1"/>
  <c r="B12" i="248" s="1"/>
  <c r="A13" i="248" a="1"/>
  <c r="A13" i="248" s="1"/>
  <c r="B13" i="248" s="1"/>
  <c r="A14" i="248" a="1"/>
  <c r="A14" i="248" s="1"/>
  <c r="B14" i="248" s="1"/>
  <c r="A15" i="248" a="1"/>
  <c r="A15" i="248" s="1"/>
  <c r="B15" i="248" s="1"/>
  <c r="A16" i="248" a="1"/>
  <c r="A16" i="248" s="1"/>
  <c r="B16" i="248" s="1"/>
  <c r="A17" i="248" a="1"/>
  <c r="A17" i="248" s="1"/>
  <c r="B17" i="248" s="1"/>
  <c r="A18" i="248" a="1"/>
  <c r="A18" i="248" s="1"/>
  <c r="B18" i="248" s="1"/>
  <c r="A19" i="248" a="1"/>
  <c r="A19" i="248" s="1"/>
  <c r="B19" i="248" s="1"/>
  <c r="A20" i="248" a="1"/>
  <c r="A20" i="248" s="1"/>
  <c r="B20" i="248" s="1"/>
  <c r="A21" i="248" a="1"/>
  <c r="A21" i="248" s="1"/>
  <c r="B21" i="248" s="1"/>
  <c r="A22" i="248" a="1"/>
  <c r="A22" i="248" s="1"/>
  <c r="B22" i="248" s="1"/>
  <c r="A23" i="248" a="1"/>
  <c r="A23" i="248" s="1"/>
  <c r="B23" i="248" s="1"/>
  <c r="A24" i="248" a="1"/>
  <c r="A24" i="248" s="1"/>
  <c r="B24" i="248" s="1"/>
  <c r="A25" i="248" a="1"/>
  <c r="A25" i="248" s="1"/>
  <c r="B25" i="248" s="1"/>
  <c r="A26" i="248" a="1"/>
  <c r="A26" i="248" s="1"/>
  <c r="B26" i="248" s="1"/>
  <c r="A27" i="248" a="1"/>
  <c r="A27" i="248" s="1"/>
  <c r="B27" i="248" s="1"/>
  <c r="A28" i="248" a="1"/>
  <c r="A28" i="248" s="1"/>
  <c r="B28" i="248" s="1"/>
  <c r="A29" i="248" a="1"/>
  <c r="A29" i="248" s="1"/>
  <c r="B29" i="248" s="1"/>
  <c r="A30" i="248" a="1"/>
  <c r="A30" i="248" s="1"/>
  <c r="B30" i="248" s="1"/>
  <c r="A31" i="248" a="1"/>
  <c r="A31" i="248" s="1"/>
  <c r="B31" i="248" s="1"/>
  <c r="A32" i="248" a="1"/>
  <c r="A32" i="248" s="1"/>
  <c r="B32" i="248" s="1"/>
  <c r="A33" i="248" a="1"/>
  <c r="A33" i="248" s="1"/>
  <c r="B33" i="248" s="1"/>
  <c r="A34" i="248" a="1"/>
  <c r="A34" i="248" s="1"/>
  <c r="B34" i="248" s="1"/>
  <c r="A35" i="248" a="1"/>
  <c r="A35" i="248" s="1"/>
  <c r="B35" i="248" s="1"/>
  <c r="A36" i="248" a="1"/>
  <c r="A36" i="248" s="1"/>
  <c r="B36" i="248" s="1"/>
  <c r="A37" i="248" a="1"/>
  <c r="A37" i="248" s="1"/>
  <c r="B37" i="248" s="1"/>
  <c r="A38" i="248" a="1"/>
  <c r="A38" i="248" s="1"/>
  <c r="B38" i="248" s="1"/>
  <c r="A39" i="248" a="1"/>
  <c r="A39" i="248" s="1"/>
  <c r="B39" i="248" s="1"/>
  <c r="A40" i="248" a="1"/>
  <c r="A40" i="248" s="1"/>
  <c r="B40" i="248" s="1"/>
  <c r="A41" i="248" a="1"/>
  <c r="A41" i="248" s="1"/>
  <c r="B41" i="248" s="1"/>
  <c r="A42" i="248" a="1"/>
  <c r="A42" i="248" s="1"/>
  <c r="B42" i="248" s="1"/>
  <c r="A43" i="248" a="1"/>
  <c r="A43" i="248" s="1"/>
  <c r="B43" i="248" s="1"/>
  <c r="A44" i="248" a="1"/>
  <c r="A44" i="248" s="1"/>
  <c r="B44" i="248" s="1"/>
  <c r="A45" i="248" a="1"/>
  <c r="A45" i="248" s="1"/>
  <c r="B45" i="248" s="1"/>
  <c r="A46" i="248" a="1"/>
  <c r="A46" i="248" s="1"/>
  <c r="B46" i="248" s="1"/>
  <c r="A47" i="248" a="1"/>
  <c r="A47" i="248" s="1"/>
  <c r="B47" i="248" s="1"/>
  <c r="A48" i="248" a="1"/>
  <c r="A48" i="248" s="1"/>
  <c r="B48" i="248" s="1"/>
  <c r="A49" i="248" a="1"/>
  <c r="A49" i="248" s="1"/>
  <c r="B49" i="248" s="1"/>
  <c r="A50" i="248" a="1"/>
  <c r="A50" i="248" s="1"/>
  <c r="B50" i="248" s="1"/>
  <c r="A51" i="248" a="1"/>
  <c r="A51" i="248" s="1"/>
  <c r="B51" i="248" s="1"/>
  <c r="A52" i="248" a="1"/>
  <c r="A52" i="248" s="1"/>
  <c r="B52" i="248" s="1"/>
  <c r="A53" i="248" a="1"/>
  <c r="A53" i="248" s="1"/>
  <c r="B53" i="248" s="1"/>
  <c r="A54" i="248" a="1"/>
  <c r="A54" i="248" s="1"/>
  <c r="B54" i="248" s="1"/>
  <c r="A55" i="248" a="1"/>
  <c r="A55" i="248" s="1"/>
  <c r="B55" i="248" s="1"/>
  <c r="A56" i="248" a="1"/>
  <c r="A56" i="248" s="1"/>
  <c r="B56" i="248" s="1"/>
  <c r="A57" i="248" a="1"/>
  <c r="A57" i="248" s="1"/>
  <c r="B57" i="248" s="1"/>
  <c r="A58" i="248" a="1"/>
  <c r="A58" i="248" s="1"/>
  <c r="B58" i="248" s="1"/>
  <c r="A59" i="248" a="1"/>
  <c r="A59" i="248" s="1"/>
  <c r="B59" i="248" s="1"/>
  <c r="A60" i="248" a="1"/>
  <c r="A60" i="248" s="1"/>
  <c r="B60" i="248" s="1"/>
  <c r="A61" i="248" a="1"/>
  <c r="A61" i="248" s="1"/>
  <c r="B61" i="248" s="1"/>
  <c r="A62" i="248" a="1"/>
  <c r="A62" i="248" s="1"/>
  <c r="B62" i="248" s="1"/>
  <c r="A63" i="248" a="1"/>
  <c r="A63" i="248" s="1"/>
  <c r="B63" i="248" s="1"/>
  <c r="A64" i="248" a="1"/>
  <c r="A64" i="248" s="1"/>
  <c r="B64" i="248" s="1"/>
  <c r="A65" i="248" a="1"/>
  <c r="A65" i="248" s="1"/>
  <c r="B65" i="248" s="1"/>
  <c r="A66" i="248" a="1"/>
  <c r="A66" i="248" s="1"/>
  <c r="B66" i="248" s="1"/>
  <c r="A67" i="248" a="1"/>
  <c r="A67" i="248" s="1"/>
  <c r="B67" i="248" s="1"/>
  <c r="A68" i="248" a="1"/>
  <c r="A68" i="248" s="1"/>
  <c r="B68" i="248" s="1"/>
  <c r="A69" i="248" a="1"/>
  <c r="A69" i="248" s="1"/>
  <c r="B69" i="248" s="1"/>
  <c r="A70" i="248" a="1"/>
  <c r="A70" i="248" s="1"/>
  <c r="B70" i="248" s="1"/>
  <c r="A71" i="248" a="1"/>
  <c r="A71" i="248" s="1"/>
  <c r="B71" i="248" s="1"/>
  <c r="A72" i="248" a="1"/>
  <c r="A72" i="248" s="1"/>
  <c r="B72" i="248" s="1"/>
  <c r="A73" i="248" a="1"/>
  <c r="A73" i="248" s="1"/>
  <c r="B73" i="248" s="1"/>
  <c r="A74" i="248" a="1"/>
  <c r="A74" i="248" s="1"/>
  <c r="B74" i="248" s="1"/>
  <c r="A75" i="248" a="1"/>
  <c r="A75" i="248" s="1"/>
  <c r="B75" i="248" s="1"/>
  <c r="A76" i="248" a="1"/>
  <c r="A76" i="248" s="1"/>
  <c r="B76" i="248" s="1"/>
  <c r="A77" i="248" a="1"/>
  <c r="A77" i="248" s="1"/>
  <c r="B77" i="248" s="1"/>
  <c r="A78" i="248" a="1"/>
  <c r="A78" i="248" s="1"/>
  <c r="B78" i="248" s="1"/>
  <c r="A79" i="248" a="1"/>
  <c r="A79" i="248" s="1"/>
  <c r="B79" i="248" s="1"/>
  <c r="A80" i="248" a="1"/>
  <c r="A80" i="248" s="1"/>
  <c r="B80" i="248" s="1"/>
  <c r="A81" i="248" a="1"/>
  <c r="A81" i="248" s="1"/>
  <c r="B81" i="248" s="1"/>
  <c r="A82" i="248" a="1"/>
  <c r="A82" i="248" s="1"/>
  <c r="B82" i="248" s="1"/>
  <c r="A83" i="248" a="1"/>
  <c r="A83" i="248" s="1"/>
  <c r="B83" i="248" s="1"/>
  <c r="A84" i="248" a="1"/>
  <c r="A84" i="248" s="1"/>
  <c r="B84" i="248" s="1"/>
  <c r="A85" i="248" a="1"/>
  <c r="A85" i="248" s="1"/>
  <c r="B85" i="248" s="1"/>
  <c r="A86" i="248" a="1"/>
  <c r="A86" i="248" s="1"/>
  <c r="B86" i="248" s="1"/>
  <c r="A87" i="248" a="1"/>
  <c r="A87" i="248" s="1"/>
  <c r="B87" i="248" s="1"/>
  <c r="A88" i="248" a="1"/>
  <c r="A88" i="248" s="1"/>
  <c r="B88" i="248" s="1"/>
  <c r="A89" i="248" a="1"/>
  <c r="A89" i="248" s="1"/>
  <c r="B89" i="248" s="1"/>
  <c r="A90" i="248" a="1"/>
  <c r="A90" i="248" s="1"/>
  <c r="B90" i="248" s="1"/>
  <c r="A91" i="248" a="1"/>
  <c r="A91" i="248" s="1"/>
  <c r="B91" i="248" s="1"/>
  <c r="A92" i="248" a="1"/>
  <c r="A92" i="248" s="1"/>
  <c r="B92" i="248" s="1"/>
  <c r="A93" i="248" a="1"/>
  <c r="A93" i="248" s="1"/>
  <c r="B93" i="248" s="1"/>
  <c r="A94" i="248" a="1"/>
  <c r="A94" i="248" s="1"/>
  <c r="B94" i="248" s="1"/>
  <c r="A95" i="248" a="1"/>
  <c r="A95" i="248" s="1"/>
  <c r="B95" i="248" s="1"/>
  <c r="A96" i="248" a="1"/>
  <c r="A96" i="248" s="1"/>
  <c r="B96" i="248" s="1"/>
  <c r="A97" i="248" a="1"/>
  <c r="A97" i="248" s="1"/>
  <c r="B97" i="248" s="1"/>
  <c r="A98" i="248" a="1"/>
  <c r="A98" i="248" s="1"/>
  <c r="B98" i="248" s="1"/>
  <c r="A99" i="248" a="1"/>
  <c r="A99" i="248" s="1"/>
  <c r="B99" i="248" s="1"/>
  <c r="A100" i="248" a="1"/>
  <c r="A100" i="248" s="1"/>
  <c r="B100" i="248" s="1"/>
  <c r="A101" i="248" a="1"/>
  <c r="A101" i="248" s="1"/>
  <c r="B101" i="248" s="1"/>
  <c r="A102" i="248" a="1"/>
  <c r="A102" i="248" s="1"/>
  <c r="B102" i="248" s="1"/>
  <c r="A103" i="248" a="1"/>
  <c r="A103" i="248" s="1"/>
  <c r="B103" i="248" s="1"/>
  <c r="A104" i="248" a="1"/>
  <c r="A104" i="248" s="1"/>
  <c r="B104" i="248" s="1"/>
  <c r="A105" i="248" a="1"/>
  <c r="A105" i="248" s="1"/>
  <c r="B105" i="248" s="1"/>
  <c r="A106" i="248" a="1"/>
  <c r="A106" i="248" s="1"/>
  <c r="B106" i="248" s="1"/>
  <c r="A107" i="248" a="1"/>
  <c r="A107" i="248" s="1"/>
  <c r="B107" i="248" s="1"/>
  <c r="A108" i="248" a="1"/>
  <c r="A108" i="248" s="1"/>
  <c r="B108" i="248" s="1"/>
  <c r="A109" i="248" a="1"/>
  <c r="A109" i="248" s="1"/>
  <c r="B109" i="248" s="1"/>
  <c r="A110" i="248" a="1"/>
  <c r="A110" i="248" s="1"/>
  <c r="B110" i="248" s="1"/>
  <c r="A111" i="248" a="1"/>
  <c r="A111" i="248" s="1"/>
  <c r="B111" i="248" s="1"/>
  <c r="A112" i="248" a="1"/>
  <c r="A112" i="248" s="1"/>
  <c r="B112" i="248" s="1"/>
  <c r="A113" i="248" a="1"/>
  <c r="A113" i="248" s="1"/>
  <c r="B113" i="248" s="1"/>
  <c r="A114" i="248" a="1"/>
  <c r="A114" i="248" s="1"/>
  <c r="B114" i="248" s="1"/>
  <c r="A115" i="248" a="1"/>
  <c r="A115" i="248" s="1"/>
  <c r="B115" i="248" s="1"/>
  <c r="A116" i="248" a="1"/>
  <c r="A116" i="248" s="1"/>
  <c r="B116" i="248" s="1"/>
  <c r="A117" i="248" a="1"/>
  <c r="A117" i="248" s="1"/>
  <c r="B117" i="248" s="1"/>
  <c r="A118" i="248" a="1"/>
  <c r="A118" i="248" s="1"/>
  <c r="B118" i="248" s="1"/>
  <c r="A119" i="248" a="1"/>
  <c r="A119" i="248" s="1"/>
  <c r="B119" i="248" s="1"/>
  <c r="A120" i="248" a="1"/>
  <c r="A120" i="248" s="1"/>
  <c r="B120" i="248" s="1"/>
  <c r="A121" i="248" a="1"/>
  <c r="A121" i="248" s="1"/>
  <c r="B121" i="248" s="1"/>
  <c r="A122" i="248" a="1"/>
  <c r="A122" i="248" s="1"/>
  <c r="B122" i="248" s="1"/>
  <c r="A123" i="248" a="1"/>
  <c r="A123" i="248" s="1"/>
  <c r="B123" i="248" s="1"/>
  <c r="A124" i="248" a="1"/>
  <c r="A124" i="248" s="1"/>
  <c r="B124" i="248" s="1"/>
  <c r="A125" i="248" a="1"/>
  <c r="A125" i="248" s="1"/>
  <c r="B125" i="248" s="1"/>
  <c r="A126" i="248" a="1"/>
  <c r="A126" i="248" s="1"/>
  <c r="B126" i="248" s="1"/>
  <c r="A127" i="248" a="1"/>
  <c r="A127" i="248" s="1"/>
  <c r="B127" i="248" s="1"/>
  <c r="A128" i="248" a="1"/>
  <c r="A128" i="248" s="1"/>
  <c r="B128" i="248" s="1"/>
  <c r="A129" i="248" a="1"/>
  <c r="A129" i="248" s="1"/>
  <c r="B129" i="248" s="1"/>
  <c r="A130" i="248" a="1"/>
  <c r="A130" i="248" s="1"/>
  <c r="B130" i="248" s="1"/>
  <c r="A131" i="248" a="1"/>
  <c r="A131" i="248" s="1"/>
  <c r="B131" i="248" s="1"/>
  <c r="A132" i="248" a="1"/>
  <c r="A132" i="248" s="1"/>
  <c r="B132" i="248" s="1"/>
  <c r="A133" i="248" a="1"/>
  <c r="A133" i="248" s="1"/>
  <c r="B133" i="248" s="1"/>
  <c r="A134" i="248" a="1"/>
  <c r="A134" i="248" s="1"/>
  <c r="B134" i="248" s="1"/>
  <c r="A135" i="248" a="1"/>
  <c r="A135" i="248" s="1"/>
  <c r="B135" i="248" s="1"/>
  <c r="A136" i="248" a="1"/>
  <c r="A136" i="248" s="1"/>
  <c r="B136" i="248" s="1"/>
  <c r="A137" i="248" a="1"/>
  <c r="A137" i="248" s="1"/>
  <c r="B137" i="248" s="1"/>
  <c r="A138" i="248" a="1"/>
  <c r="A138" i="248" s="1"/>
  <c r="B138" i="248" s="1"/>
  <c r="A139" i="248" a="1"/>
  <c r="A139" i="248" s="1"/>
  <c r="B139" i="248" s="1"/>
  <c r="A140" i="248" a="1"/>
  <c r="A140" i="248" s="1"/>
  <c r="B140" i="248" s="1"/>
  <c r="A141" i="248" a="1"/>
  <c r="A141" i="248" s="1"/>
  <c r="B141" i="248" s="1"/>
  <c r="A142" i="248" a="1"/>
  <c r="A142" i="248" s="1"/>
  <c r="B142" i="248" s="1"/>
  <c r="A143" i="248" a="1"/>
  <c r="A143" i="248" s="1"/>
  <c r="B143" i="248" s="1"/>
  <c r="A144" i="248" a="1"/>
  <c r="A144" i="248" s="1"/>
  <c r="B144" i="248" s="1"/>
  <c r="A145" i="248" a="1"/>
  <c r="A145" i="248" s="1"/>
  <c r="B145" i="248" s="1"/>
  <c r="A146" i="248" a="1"/>
  <c r="A146" i="248" s="1"/>
  <c r="B146" i="248" s="1"/>
  <c r="A147" i="248" a="1"/>
  <c r="A147" i="248" s="1"/>
  <c r="B147" i="248" s="1"/>
  <c r="A148" i="248" a="1"/>
  <c r="A148" i="248" s="1"/>
  <c r="B148" i="248" s="1"/>
  <c r="A149" i="248" a="1"/>
  <c r="A149" i="248" s="1"/>
  <c r="B149" i="248" s="1"/>
  <c r="A150" i="248" a="1"/>
  <c r="A150" i="248" s="1"/>
  <c r="B150" i="248" s="1"/>
  <c r="A151" i="248" a="1"/>
  <c r="A151" i="248" s="1"/>
  <c r="B151" i="248" s="1"/>
  <c r="A152" i="248" a="1"/>
  <c r="A152" i="248" s="1"/>
  <c r="B152" i="248" s="1"/>
  <c r="A153" i="248" a="1"/>
  <c r="A153" i="248" s="1"/>
  <c r="B153" i="248" s="1"/>
  <c r="A154" i="248" a="1"/>
  <c r="A154" i="248" s="1"/>
  <c r="B154" i="248" s="1"/>
  <c r="A155" i="248" a="1"/>
  <c r="A155" i="248" s="1"/>
  <c r="B155" i="248" s="1"/>
  <c r="A156" i="248" a="1"/>
  <c r="A156" i="248" s="1"/>
  <c r="B156" i="248" s="1"/>
  <c r="A157" i="248" a="1"/>
  <c r="A157" i="248" s="1"/>
  <c r="B157" i="248" s="1"/>
  <c r="A158" i="248" a="1"/>
  <c r="A158" i="248" s="1"/>
  <c r="B158" i="248" s="1"/>
  <c r="A159" i="248" a="1"/>
  <c r="A159" i="248" s="1"/>
  <c r="B159" i="248" s="1"/>
  <c r="A160" i="248" a="1"/>
  <c r="A160" i="248" s="1"/>
  <c r="B160" i="248" s="1"/>
  <c r="A161" i="248" a="1"/>
  <c r="A161" i="248" s="1"/>
  <c r="B161" i="248" s="1"/>
  <c r="A162" i="248" a="1"/>
  <c r="A162" i="248" s="1"/>
  <c r="B162" i="248" s="1"/>
  <c r="A163" i="248" a="1"/>
  <c r="A163" i="248" s="1"/>
  <c r="B163" i="248" s="1"/>
  <c r="A164" i="248" a="1"/>
  <c r="A164" i="248" s="1"/>
  <c r="B164" i="248" s="1"/>
  <c r="A165" i="248" a="1"/>
  <c r="A165" i="248" s="1"/>
  <c r="B165" i="248" s="1"/>
  <c r="A166" i="248" a="1"/>
  <c r="A166" i="248" s="1"/>
  <c r="B166" i="248" s="1"/>
  <c r="A167" i="248" a="1"/>
  <c r="A167" i="248" s="1"/>
  <c r="B167" i="248" s="1"/>
  <c r="A168" i="248" a="1"/>
  <c r="A168" i="248" s="1"/>
  <c r="B168" i="248" s="1"/>
  <c r="A169" i="248" a="1"/>
  <c r="A169" i="248" s="1"/>
  <c r="B169" i="248" s="1"/>
  <c r="A170" i="248" a="1"/>
  <c r="A170" i="248" s="1"/>
  <c r="B170" i="248" s="1"/>
  <c r="A171" i="248" a="1"/>
  <c r="A171" i="248" s="1"/>
  <c r="B171" i="248" s="1"/>
  <c r="A172" i="248" a="1"/>
  <c r="A172" i="248" s="1"/>
  <c r="B172" i="248" s="1"/>
  <c r="A173" i="248" a="1"/>
  <c r="A173" i="248" s="1"/>
  <c r="B173" i="248" s="1"/>
  <c r="A174" i="248" a="1"/>
  <c r="A174" i="248" s="1"/>
  <c r="B174" i="248" s="1"/>
  <c r="A175" i="248" a="1"/>
  <c r="A175" i="248" s="1"/>
  <c r="B175" i="248" s="1"/>
  <c r="A176" i="248" a="1"/>
  <c r="A176" i="248" s="1"/>
  <c r="B176" i="248" s="1"/>
  <c r="A177" i="248" a="1"/>
  <c r="A177" i="248" s="1"/>
  <c r="B177" i="248" s="1"/>
  <c r="A178" i="248" a="1"/>
  <c r="A178" i="248" s="1"/>
  <c r="B178" i="248" s="1"/>
  <c r="A179" i="248" a="1"/>
  <c r="A179" i="248" s="1"/>
  <c r="B179" i="248" s="1"/>
  <c r="A180" i="248" a="1"/>
  <c r="A180" i="248" s="1"/>
  <c r="B180" i="248" s="1"/>
  <c r="A181" i="248" a="1"/>
  <c r="A181" i="248" s="1"/>
  <c r="B181" i="248" s="1"/>
  <c r="A182" i="248" a="1"/>
  <c r="A182" i="248" s="1"/>
  <c r="B182" i="248" s="1"/>
  <c r="A183" i="248" a="1"/>
  <c r="A183" i="248" s="1"/>
  <c r="B183" i="248" s="1"/>
  <c r="A184" i="248" a="1"/>
  <c r="A184" i="248" s="1"/>
  <c r="B184" i="248" s="1"/>
  <c r="A185" i="248" a="1"/>
  <c r="A185" i="248" s="1"/>
  <c r="B185" i="248" s="1"/>
  <c r="A186" i="248" a="1"/>
  <c r="A186" i="248" s="1"/>
  <c r="B186" i="248" s="1"/>
  <c r="A187" i="248" a="1"/>
  <c r="A187" i="248" s="1"/>
  <c r="B187" i="248" s="1"/>
  <c r="A188" i="248" a="1"/>
  <c r="A188" i="248" s="1"/>
  <c r="B188" i="248" s="1"/>
  <c r="A189" i="248" a="1"/>
  <c r="A189" i="248" s="1"/>
  <c r="B189" i="248" s="1"/>
  <c r="A190" i="248" a="1"/>
  <c r="A190" i="248" s="1"/>
  <c r="B190" i="248" s="1"/>
  <c r="A191" i="248" a="1"/>
  <c r="A191" i="248" s="1"/>
  <c r="B191" i="248" s="1"/>
  <c r="A192" i="248" a="1"/>
  <c r="A192" i="248" s="1"/>
  <c r="B192" i="248" s="1"/>
  <c r="A193" i="248" a="1"/>
  <c r="A193" i="248" s="1"/>
  <c r="B193" i="248" s="1"/>
  <c r="A194" i="248" a="1"/>
  <c r="A194" i="248" s="1"/>
  <c r="B194" i="248" s="1"/>
  <c r="A195" i="248" a="1"/>
  <c r="A195" i="248" s="1"/>
  <c r="B195" i="248" s="1"/>
  <c r="A196" i="248" a="1"/>
  <c r="A196" i="248" s="1"/>
  <c r="B196" i="248" s="1"/>
  <c r="A197" i="248" a="1"/>
  <c r="A197" i="248" s="1"/>
  <c r="B197" i="248" s="1"/>
  <c r="A198" i="248" a="1"/>
  <c r="A198" i="248" s="1"/>
  <c r="B198" i="248" s="1"/>
  <c r="A199" i="248" a="1"/>
  <c r="A199" i="248" s="1"/>
  <c r="B199" i="248" s="1"/>
  <c r="A200" i="248" a="1"/>
  <c r="A200" i="248" s="1"/>
  <c r="B200" i="248" s="1"/>
  <c r="A201" i="248" a="1"/>
  <c r="A201" i="248" s="1"/>
  <c r="B201" i="248" s="1"/>
  <c r="A202" i="248" a="1"/>
  <c r="A202" i="248" s="1"/>
  <c r="B202" i="248" s="1"/>
  <c r="A203" i="248" a="1"/>
  <c r="A203" i="248" s="1"/>
  <c r="B203" i="248" s="1"/>
  <c r="A204" i="248" a="1"/>
  <c r="A204" i="248" s="1"/>
  <c r="B204" i="248" s="1"/>
  <c r="A205" i="248" a="1"/>
  <c r="A205" i="248" s="1"/>
  <c r="B205" i="248" s="1"/>
  <c r="A206" i="248" a="1"/>
  <c r="A206" i="248" s="1"/>
  <c r="B206" i="248" s="1"/>
  <c r="A207" i="248" a="1"/>
  <c r="A207" i="248" s="1"/>
  <c r="B207" i="248" s="1"/>
  <c r="A208" i="248" a="1"/>
  <c r="A208" i="248" s="1"/>
  <c r="B208" i="248" s="1"/>
  <c r="A209" i="248" a="1"/>
  <c r="A209" i="248" s="1"/>
  <c r="B209" i="248" s="1"/>
  <c r="A210" i="248" a="1"/>
  <c r="A210" i="248" s="1"/>
  <c r="B210" i="248" s="1"/>
  <c r="A211" i="248" a="1"/>
  <c r="A211" i="248" s="1"/>
  <c r="B211" i="248" s="1"/>
  <c r="A212" i="248" a="1"/>
  <c r="A212" i="248" s="1"/>
  <c r="B212" i="248" s="1"/>
  <c r="A213" i="248" a="1"/>
  <c r="A213" i="248" s="1"/>
  <c r="B213" i="248" s="1"/>
  <c r="A214" i="248" a="1"/>
  <c r="A214" i="248" s="1"/>
  <c r="B214" i="248" s="1"/>
  <c r="A215" i="248" a="1"/>
  <c r="A215" i="248" s="1"/>
  <c r="B215" i="248" s="1"/>
  <c r="A216" i="248" a="1"/>
  <c r="A216" i="248" s="1"/>
  <c r="B216" i="248" s="1"/>
  <c r="A217" i="248" a="1"/>
  <c r="A217" i="248" s="1"/>
  <c r="B217" i="248" s="1"/>
  <c r="A218" i="248" a="1"/>
  <c r="A218" i="248" s="1"/>
  <c r="B218" i="248" s="1"/>
  <c r="A219" i="248" a="1"/>
  <c r="A219" i="248" s="1"/>
  <c r="B219" i="248" s="1"/>
  <c r="A220" i="248" a="1"/>
  <c r="A220" i="248" s="1"/>
  <c r="B220" i="248" s="1"/>
  <c r="A221" i="248" a="1"/>
  <c r="A221" i="248" s="1"/>
  <c r="A222" i="248" a="1"/>
  <c r="A222" i="248" s="1"/>
  <c r="A223" i="248" a="1"/>
  <c r="A223" i="248" s="1"/>
  <c r="A224" i="248" a="1"/>
  <c r="A224" i="248" s="1"/>
  <c r="A225" i="248" a="1"/>
  <c r="A225" i="248" s="1"/>
  <c r="A226" i="248" a="1"/>
  <c r="A226" i="248" s="1"/>
  <c r="A227" i="248" a="1"/>
  <c r="A227" i="248" s="1"/>
  <c r="A228" i="248" a="1"/>
  <c r="A228" i="248" s="1"/>
  <c r="A229" i="248" a="1"/>
  <c r="A229" i="248" s="1"/>
  <c r="A230" i="248" a="1"/>
  <c r="A230" i="248" s="1"/>
  <c r="A231" i="248" a="1"/>
  <c r="A231" i="248" s="1"/>
  <c r="A232" i="248" a="1"/>
  <c r="A232" i="248" s="1"/>
  <c r="A233" i="248" a="1"/>
  <c r="A233" i="248" s="1"/>
  <c r="A234" i="248" a="1"/>
  <c r="A234" i="248" s="1"/>
  <c r="A235" i="248" a="1"/>
  <c r="A235" i="248" s="1"/>
  <c r="B235" i="248" s="1"/>
  <c r="A236" i="248" a="1"/>
  <c r="A236" i="248" s="1"/>
  <c r="A237" i="248" a="1"/>
  <c r="A237" i="248" s="1"/>
  <c r="A238" i="248" a="1"/>
  <c r="A238" i="248" s="1"/>
  <c r="A239" i="248" a="1"/>
  <c r="A239" i="248" s="1"/>
  <c r="A240" i="248" a="1"/>
  <c r="A240" i="248" s="1"/>
  <c r="A241" i="248" a="1"/>
  <c r="A241" i="248" s="1"/>
  <c r="A242" i="248" a="1"/>
  <c r="A242" i="248" s="1"/>
  <c r="A243" i="248" a="1"/>
  <c r="A243" i="248" s="1"/>
  <c r="B243" i="248" s="1"/>
  <c r="A244" i="248" a="1"/>
  <c r="A244" i="248" s="1"/>
  <c r="A245" i="248" a="1"/>
  <c r="A245" i="248" s="1"/>
  <c r="A246" i="248" a="1"/>
  <c r="A246" i="248" s="1"/>
  <c r="A247" i="248" a="1"/>
  <c r="A247" i="248" s="1"/>
  <c r="A248" i="248" a="1"/>
  <c r="A248" i="248" s="1"/>
  <c r="A249" i="248" a="1"/>
  <c r="A249" i="248" s="1"/>
  <c r="A250" i="248" a="1"/>
  <c r="A250" i="248" s="1"/>
  <c r="A251" i="248" a="1"/>
  <c r="A251" i="248" s="1"/>
  <c r="A252" i="248" a="1"/>
  <c r="A252" i="248" s="1"/>
  <c r="A253" i="248" a="1"/>
  <c r="A253" i="248" s="1"/>
  <c r="A254" i="248" a="1"/>
  <c r="A254" i="248" s="1"/>
  <c r="A255" i="248" a="1"/>
  <c r="A255" i="248" s="1"/>
  <c r="A256" i="248" a="1"/>
  <c r="A256" i="248" s="1"/>
  <c r="A257" i="248" a="1"/>
  <c r="A257" i="248" s="1"/>
  <c r="A258" i="248" a="1"/>
  <c r="A258" i="248" s="1"/>
  <c r="A259" i="248" a="1"/>
  <c r="A259" i="248" s="1"/>
  <c r="A260" i="248" a="1"/>
  <c r="A260" i="248" s="1"/>
  <c r="A261" i="248" a="1"/>
  <c r="A261" i="248" s="1"/>
  <c r="A262" i="248" a="1"/>
  <c r="A262" i="248" s="1"/>
  <c r="A263" i="248" a="1"/>
  <c r="A263" i="248" s="1"/>
  <c r="A264" i="248" a="1"/>
  <c r="A264" i="248" s="1"/>
  <c r="A265" i="248" a="1"/>
  <c r="A265" i="248" s="1"/>
  <c r="B265" i="248" s="1"/>
  <c r="A266" i="248" a="1"/>
  <c r="A266" i="248" s="1"/>
  <c r="A267" i="248" a="1"/>
  <c r="A267" i="248" s="1"/>
  <c r="A268" i="248" a="1"/>
  <c r="A268" i="248" s="1"/>
  <c r="A269" i="248" a="1"/>
  <c r="A269" i="248" s="1"/>
  <c r="B269" i="248" s="1"/>
  <c r="A270" i="248" a="1"/>
  <c r="A270" i="248" s="1"/>
  <c r="A271" i="248" a="1"/>
  <c r="A271" i="248" s="1"/>
  <c r="A272" i="248" a="1"/>
  <c r="A272" i="248" s="1"/>
  <c r="A273" i="248" a="1"/>
  <c r="A273" i="248" s="1"/>
  <c r="B273" i="248" s="1"/>
  <c r="A274" i="248" a="1"/>
  <c r="A274" i="248" s="1"/>
  <c r="A275" i="248" a="1"/>
  <c r="A275" i="248" s="1"/>
  <c r="B275" i="248" s="1"/>
  <c r="A276" i="248" a="1"/>
  <c r="A276" i="248" s="1"/>
  <c r="A277" i="248" a="1"/>
  <c r="A277" i="248" s="1"/>
  <c r="A278" i="248" a="1"/>
  <c r="A278" i="248" s="1"/>
  <c r="A279" i="248" a="1"/>
  <c r="A279" i="248" s="1"/>
  <c r="B279" i="248" s="1"/>
  <c r="A280" i="248" a="1"/>
  <c r="A280" i="248" s="1"/>
  <c r="A281" i="248" a="1"/>
  <c r="A281" i="248" s="1"/>
  <c r="A282" i="248" a="1"/>
  <c r="A282" i="248" s="1"/>
  <c r="A283" i="248" a="1"/>
  <c r="A283" i="248" s="1"/>
  <c r="B283" i="248" s="1"/>
  <c r="A284" i="248" a="1"/>
  <c r="A284" i="248" s="1"/>
  <c r="A285" i="248" a="1"/>
  <c r="A285" i="248" s="1"/>
  <c r="A286" i="248" a="1"/>
  <c r="A286" i="248" s="1"/>
  <c r="A287" i="248" a="1"/>
  <c r="A287" i="248" s="1"/>
  <c r="B287" i="248" s="1"/>
  <c r="A288" i="248" a="1"/>
  <c r="A288" i="248" s="1"/>
  <c r="A289" i="248" a="1"/>
  <c r="A289" i="248" s="1"/>
  <c r="A290" i="248" a="1"/>
  <c r="A290" i="248" s="1"/>
  <c r="A291" i="248" a="1"/>
  <c r="A291" i="248" s="1"/>
  <c r="B291" i="248" s="1"/>
  <c r="A292" i="248" a="1"/>
  <c r="A292" i="248" s="1"/>
  <c r="A293" i="248" a="1"/>
  <c r="A293" i="248" s="1"/>
  <c r="A294" i="248" a="1"/>
  <c r="A294" i="248" s="1"/>
  <c r="A295" i="248" a="1"/>
  <c r="A295" i="248" s="1"/>
  <c r="B295" i="248" s="1"/>
  <c r="A296" i="248" a="1"/>
  <c r="A296" i="248" s="1"/>
  <c r="A297" i="248" a="1"/>
  <c r="A297" i="248" s="1"/>
  <c r="A298" i="248" a="1"/>
  <c r="A298" i="248" s="1"/>
  <c r="A299" i="248" a="1"/>
  <c r="A299" i="248" s="1"/>
  <c r="A300" i="248" a="1"/>
  <c r="A300" i="248" s="1"/>
  <c r="A301" i="248" a="1"/>
  <c r="A301" i="248" s="1"/>
  <c r="A302" i="248" a="1"/>
  <c r="A302" i="248" s="1"/>
  <c r="A303" i="248" a="1"/>
  <c r="A303" i="248" s="1"/>
  <c r="A304" i="248" a="1"/>
  <c r="A304" i="248" s="1"/>
  <c r="A305" i="248" a="1"/>
  <c r="A305" i="248" s="1"/>
  <c r="A306" i="248" a="1"/>
  <c r="A306" i="248" s="1"/>
  <c r="A307" i="248" a="1"/>
  <c r="A307" i="248" s="1"/>
  <c r="A308" i="248" a="1"/>
  <c r="A308" i="248" s="1"/>
  <c r="A309" i="248" a="1"/>
  <c r="A309" i="248" s="1"/>
  <c r="A310" i="248" a="1"/>
  <c r="A310" i="248" s="1"/>
  <c r="A311" i="248" a="1"/>
  <c r="A311" i="248" s="1"/>
  <c r="A312" i="248" a="1"/>
  <c r="A312" i="248" s="1"/>
  <c r="B312" i="248" s="1"/>
  <c r="A313" i="248" a="1"/>
  <c r="A313" i="248" s="1"/>
  <c r="A314" i="248" a="1"/>
  <c r="A314" i="248" s="1"/>
  <c r="A315" i="248" a="1"/>
  <c r="A315" i="248" s="1"/>
  <c r="A316" i="248" a="1"/>
  <c r="A316" i="248" s="1"/>
  <c r="A317" i="248" a="1"/>
  <c r="A317" i="248" s="1"/>
  <c r="A318" i="248" a="1"/>
  <c r="A318" i="248" s="1"/>
  <c r="A319" i="248" a="1"/>
  <c r="A319" i="248" s="1"/>
  <c r="A320" i="248" a="1"/>
  <c r="A320" i="248" s="1"/>
  <c r="A321" i="248" a="1"/>
  <c r="A321" i="248" s="1"/>
  <c r="A322" i="248" a="1"/>
  <c r="A322" i="248" s="1"/>
  <c r="A323" i="248" a="1"/>
  <c r="A323" i="248" s="1"/>
  <c r="A324" i="248" a="1"/>
  <c r="A324" i="248" s="1"/>
  <c r="A325" i="248" a="1"/>
  <c r="A325" i="248" s="1"/>
  <c r="A326" i="248" a="1"/>
  <c r="A326" i="248" s="1"/>
  <c r="A327" i="248" a="1"/>
  <c r="A327" i="248" s="1"/>
  <c r="A328" i="248" a="1"/>
  <c r="A328" i="248" s="1"/>
  <c r="A329" i="248" a="1"/>
  <c r="A329" i="248" s="1"/>
  <c r="A330" i="248" a="1"/>
  <c r="A330" i="248" s="1"/>
  <c r="A331" i="248" a="1"/>
  <c r="A331" i="248" s="1"/>
  <c r="A332" i="248" a="1"/>
  <c r="A332" i="248" s="1"/>
  <c r="B332" i="248" s="1"/>
  <c r="A333" i="248" a="1"/>
  <c r="A333" i="248" s="1"/>
  <c r="A334" i="248" a="1"/>
  <c r="A334" i="248" s="1"/>
  <c r="A335" i="248" a="1"/>
  <c r="A335" i="248" s="1"/>
  <c r="A336" i="248" a="1"/>
  <c r="A336" i="248" s="1"/>
  <c r="A337" i="248" a="1"/>
  <c r="A337" i="248" s="1"/>
  <c r="A338" i="248" a="1"/>
  <c r="A338" i="248" s="1"/>
  <c r="A339" i="248" a="1"/>
  <c r="A339" i="248" s="1"/>
  <c r="A340" i="248" a="1"/>
  <c r="A340" i="248" s="1"/>
  <c r="A341" i="248" a="1"/>
  <c r="A341" i="248" s="1"/>
  <c r="A342" i="248" a="1"/>
  <c r="A342" i="248" s="1"/>
  <c r="A343" i="248" a="1"/>
  <c r="A343" i="248" s="1"/>
  <c r="A344" i="248" a="1"/>
  <c r="A344" i="248" s="1"/>
  <c r="B344" i="248" s="1"/>
  <c r="A345" i="248" a="1"/>
  <c r="A345" i="248" s="1"/>
  <c r="B345" i="248" s="1"/>
  <c r="A346" i="248" a="1"/>
  <c r="A346" i="248" s="1"/>
  <c r="A347" i="248" a="1"/>
  <c r="A347" i="248" s="1"/>
  <c r="A348" i="248" a="1"/>
  <c r="A348" i="248" s="1"/>
  <c r="B348" i="248" s="1"/>
  <c r="A349" i="248" a="1"/>
  <c r="A349" i="248" s="1"/>
  <c r="A350" i="248" a="1"/>
  <c r="A350" i="248" s="1"/>
  <c r="A351" i="248" a="1"/>
  <c r="A351" i="248" s="1"/>
  <c r="A352" i="248" a="1"/>
  <c r="A352" i="248" s="1"/>
  <c r="A353" i="248" a="1"/>
  <c r="A353" i="248" s="1"/>
  <c r="A354" i="248" a="1"/>
  <c r="A354" i="248" s="1"/>
  <c r="A355" i="248" a="1"/>
  <c r="A355" i="248" s="1"/>
  <c r="A356" i="248" a="1"/>
  <c r="A356" i="248" s="1"/>
  <c r="A357" i="248" a="1"/>
  <c r="A357" i="248" s="1"/>
  <c r="A358" i="248" a="1"/>
  <c r="A358" i="248" s="1"/>
  <c r="A359" i="248" a="1"/>
  <c r="A359" i="248" s="1"/>
  <c r="A360" i="248" a="1"/>
  <c r="A360" i="248" s="1"/>
  <c r="A361" i="248" a="1"/>
  <c r="A361" i="248" s="1"/>
  <c r="A362" i="248" a="1"/>
  <c r="A362" i="248" s="1"/>
  <c r="A363" i="248" a="1"/>
  <c r="A363" i="248" s="1"/>
  <c r="A364" i="248" a="1"/>
  <c r="A364" i="248" s="1"/>
  <c r="A365" i="248" a="1"/>
  <c r="A365" i="248" s="1"/>
  <c r="A366" i="248" a="1"/>
  <c r="A366" i="248" s="1"/>
  <c r="A367" i="248" a="1"/>
  <c r="A367" i="248" s="1"/>
  <c r="A368" i="248" a="1"/>
  <c r="A368" i="248" s="1"/>
  <c r="A369" i="248" a="1"/>
  <c r="A369" i="248" s="1"/>
  <c r="A370" i="248" a="1"/>
  <c r="A370" i="248" s="1"/>
  <c r="A371" i="248" a="1"/>
  <c r="A371" i="248" s="1"/>
  <c r="A372" i="248" a="1"/>
  <c r="A372" i="248" s="1"/>
  <c r="A373" i="248" a="1"/>
  <c r="A373" i="248" s="1"/>
  <c r="A374" i="248" a="1"/>
  <c r="A374" i="248" s="1"/>
  <c r="A375" i="248" a="1"/>
  <c r="A375" i="248" s="1"/>
  <c r="A376" i="248" a="1"/>
  <c r="A376" i="248" s="1"/>
  <c r="A377" i="248" a="1"/>
  <c r="A377" i="248" s="1"/>
  <c r="A378" i="248" a="1"/>
  <c r="A378" i="248" s="1"/>
  <c r="A379" i="248" a="1"/>
  <c r="A379" i="248" s="1"/>
  <c r="A380" i="248" a="1"/>
  <c r="A380" i="248" s="1"/>
  <c r="A381" i="248" a="1"/>
  <c r="A381" i="248" s="1"/>
  <c r="A382" i="248" a="1"/>
  <c r="A382" i="248" s="1"/>
  <c r="A383" i="248" a="1"/>
  <c r="A383" i="248" s="1"/>
  <c r="A384" i="248" a="1"/>
  <c r="A384" i="248" s="1"/>
  <c r="A385" i="248" a="1"/>
  <c r="A385" i="248" s="1"/>
  <c r="A386" i="248" a="1"/>
  <c r="A386" i="248" s="1"/>
  <c r="A387" i="248" a="1"/>
  <c r="A387" i="248" s="1"/>
  <c r="A388" i="248" a="1"/>
  <c r="A388" i="248" s="1"/>
  <c r="A389" i="248" a="1"/>
  <c r="A389" i="248" s="1"/>
  <c r="A390" i="248" a="1"/>
  <c r="A390" i="248" s="1"/>
  <c r="A391" i="248" a="1"/>
  <c r="A391" i="248" s="1"/>
  <c r="A392" i="248" a="1"/>
  <c r="A392" i="248" s="1"/>
  <c r="A393" i="248" a="1"/>
  <c r="A393" i="248" s="1"/>
  <c r="A394" i="248" a="1"/>
  <c r="A394" i="248" s="1"/>
  <c r="A395" i="248" a="1"/>
  <c r="A395" i="248" s="1"/>
  <c r="A396" i="248" a="1"/>
  <c r="A396" i="248" s="1"/>
  <c r="A397" i="248" a="1"/>
  <c r="A397" i="248" s="1"/>
  <c r="A398" i="248" a="1"/>
  <c r="A398" i="248" s="1"/>
  <c r="A399" i="248" a="1"/>
  <c r="A399" i="248" s="1"/>
  <c r="A400" i="248" a="1"/>
  <c r="A400" i="248" s="1"/>
  <c r="A401" i="248" a="1"/>
  <c r="A401" i="248" s="1"/>
  <c r="A402" i="248" a="1"/>
  <c r="A402" i="248" s="1"/>
  <c r="A403" i="248" a="1"/>
  <c r="A403" i="248" s="1"/>
  <c r="A404" i="248" a="1"/>
  <c r="A404" i="248" s="1"/>
  <c r="A405" i="248" a="1"/>
  <c r="A405" i="248" s="1"/>
  <c r="A406" i="248" a="1"/>
  <c r="A406" i="248" s="1"/>
  <c r="A407" i="248" a="1"/>
  <c r="A407" i="248" s="1"/>
  <c r="B407" i="248" s="1"/>
  <c r="A408" i="248" a="1"/>
  <c r="A408" i="248" s="1"/>
  <c r="A409" i="248" a="1"/>
  <c r="A409" i="248" s="1"/>
  <c r="A410" i="248" a="1"/>
  <c r="A410" i="248" s="1"/>
  <c r="A411" i="248" a="1"/>
  <c r="A411" i="248" s="1"/>
  <c r="A412" i="248" a="1"/>
  <c r="A412" i="248" s="1"/>
  <c r="A413" i="248" a="1"/>
  <c r="A413" i="248" s="1"/>
  <c r="A414" i="248" a="1"/>
  <c r="A414" i="248" s="1"/>
  <c r="A415" i="248" a="1"/>
  <c r="A415" i="248" s="1"/>
  <c r="A416" i="248" a="1"/>
  <c r="A416" i="248" s="1"/>
  <c r="B416" i="248" s="1"/>
  <c r="A417" i="248" a="1"/>
  <c r="A417" i="248" s="1"/>
  <c r="A418" i="248" a="1"/>
  <c r="A418" i="248" s="1"/>
  <c r="A419" i="248" a="1"/>
  <c r="A419" i="248" s="1"/>
  <c r="A420" i="248" a="1"/>
  <c r="A420" i="248" s="1"/>
  <c r="A421" i="248" a="1"/>
  <c r="A421" i="248" s="1"/>
  <c r="A422" i="248" a="1"/>
  <c r="A422" i="248" s="1"/>
  <c r="A423" i="248" a="1"/>
  <c r="A423" i="248" s="1"/>
  <c r="A424" i="248" a="1"/>
  <c r="A424" i="248" s="1"/>
  <c r="B424" i="248" s="1"/>
  <c r="A425" i="248" a="1"/>
  <c r="A425" i="248" s="1"/>
  <c r="A426" i="248" a="1"/>
  <c r="A426" i="248" s="1"/>
  <c r="A427" i="248" a="1"/>
  <c r="A427" i="248" s="1"/>
  <c r="A428" i="248" a="1"/>
  <c r="A428" i="248" s="1"/>
  <c r="A429" i="248" a="1"/>
  <c r="A429" i="248" s="1"/>
  <c r="A430" i="248" a="1"/>
  <c r="A430" i="248" s="1"/>
  <c r="A431" i="248" a="1"/>
  <c r="A431" i="248" s="1"/>
  <c r="A432" i="248" a="1"/>
  <c r="A432" i="248" s="1"/>
  <c r="B432" i="248" s="1"/>
  <c r="A433" i="248" a="1"/>
  <c r="A433" i="248" s="1"/>
  <c r="A434" i="248" a="1"/>
  <c r="A434" i="248" s="1"/>
  <c r="A435" i="248" a="1"/>
  <c r="A435" i="248" s="1"/>
  <c r="A436" i="248" a="1"/>
  <c r="A436" i="248" s="1"/>
  <c r="A437" i="248" a="1"/>
  <c r="A437" i="248" s="1"/>
  <c r="A438" i="248" a="1"/>
  <c r="A438" i="248" s="1"/>
  <c r="A439" i="248" a="1"/>
  <c r="A439" i="248" s="1"/>
  <c r="A440" i="248" a="1"/>
  <c r="A440" i="248" s="1"/>
  <c r="B440" i="248" s="1"/>
  <c r="A441" i="248" a="1"/>
  <c r="A441" i="248" s="1"/>
  <c r="A442" i="248" a="1"/>
  <c r="A442" i="248" s="1"/>
  <c r="A443" i="248" a="1"/>
  <c r="A443" i="248" s="1"/>
  <c r="A444" i="248" a="1"/>
  <c r="A444" i="248" s="1"/>
  <c r="A445" i="248" a="1"/>
  <c r="A445" i="248" s="1"/>
  <c r="A446" i="248" a="1"/>
  <c r="A446" i="248" s="1"/>
  <c r="A447" i="248" a="1"/>
  <c r="A447" i="248" s="1"/>
  <c r="A448" i="248" a="1"/>
  <c r="A448" i="248" s="1"/>
  <c r="B448" i="248" s="1"/>
  <c r="A449" i="248" a="1"/>
  <c r="A449" i="248" s="1"/>
  <c r="A450" i="248" a="1"/>
  <c r="A450" i="248" s="1"/>
  <c r="A451" i="248" a="1"/>
  <c r="A451" i="248" s="1"/>
  <c r="A452" i="248" a="1"/>
  <c r="A452" i="248" s="1"/>
  <c r="A453" i="248" a="1"/>
  <c r="A453" i="248" s="1"/>
  <c r="A454" i="248" a="1"/>
  <c r="A454" i="248" s="1"/>
  <c r="A455" i="248" a="1"/>
  <c r="A455" i="248" s="1"/>
  <c r="A456" i="248" a="1"/>
  <c r="A456" i="248" s="1"/>
  <c r="A457" i="248" a="1"/>
  <c r="A457" i="248" s="1"/>
  <c r="A458" i="248" a="1"/>
  <c r="A458" i="248" s="1"/>
  <c r="A459" i="248" a="1"/>
  <c r="A459" i="248" s="1"/>
  <c r="A460" i="248" a="1"/>
  <c r="A460" i="248" s="1"/>
  <c r="A461" i="248" a="1"/>
  <c r="A461" i="248" s="1"/>
  <c r="A462" i="248" a="1"/>
  <c r="A462" i="248" s="1"/>
  <c r="A463" i="248" a="1"/>
  <c r="A463" i="248" s="1"/>
  <c r="A464" i="248" a="1"/>
  <c r="A464" i="248" s="1"/>
  <c r="A465" i="248" a="1"/>
  <c r="A465" i="248" s="1"/>
  <c r="A466" i="248" a="1"/>
  <c r="A466" i="248" s="1"/>
  <c r="A467" i="248" a="1"/>
  <c r="A467" i="248" s="1"/>
  <c r="A468" i="248" a="1"/>
  <c r="A468" i="248" s="1"/>
  <c r="A469" i="248" a="1"/>
  <c r="A469" i="248" s="1"/>
  <c r="A470" i="248" a="1"/>
  <c r="A470" i="248" s="1"/>
  <c r="A471" i="248" a="1"/>
  <c r="A471" i="248" s="1"/>
  <c r="A472" i="248" a="1"/>
  <c r="A472" i="248" s="1"/>
  <c r="A473" i="248" a="1"/>
  <c r="A473" i="248" s="1"/>
  <c r="A474" i="248" a="1"/>
  <c r="A474" i="248" s="1"/>
  <c r="A475" i="248" a="1"/>
  <c r="A475" i="248" s="1"/>
  <c r="A476" i="248" a="1"/>
  <c r="A476" i="248" s="1"/>
  <c r="A477" i="248" a="1"/>
  <c r="A477" i="248" s="1"/>
  <c r="B477" i="248" s="1"/>
  <c r="A478" i="248" a="1"/>
  <c r="A478" i="248" s="1"/>
  <c r="A479" i="248" a="1"/>
  <c r="A479" i="248" s="1"/>
  <c r="A480" i="248" a="1"/>
  <c r="A480" i="248" s="1"/>
  <c r="A481" i="248" a="1"/>
  <c r="A481" i="248" s="1"/>
  <c r="A482" i="248" a="1"/>
  <c r="A482" i="248" s="1"/>
  <c r="A483" i="248" a="1"/>
  <c r="A483" i="248" s="1"/>
  <c r="A484" i="248" a="1"/>
  <c r="A484" i="248" s="1"/>
  <c r="A485" i="248" a="1"/>
  <c r="A485" i="248" s="1"/>
  <c r="A486" i="248" a="1"/>
  <c r="A486" i="248" s="1"/>
  <c r="A487" i="248" a="1"/>
  <c r="A487" i="248" s="1"/>
  <c r="A488" i="248" a="1"/>
  <c r="A488" i="248" s="1"/>
  <c r="A489" i="248" a="1"/>
  <c r="A489" i="248" s="1"/>
  <c r="A490" i="248" a="1"/>
  <c r="A490" i="248" s="1"/>
  <c r="B490" i="248" s="1"/>
  <c r="A491" i="248" a="1"/>
  <c r="A491" i="248" s="1"/>
  <c r="A492" i="248" a="1"/>
  <c r="A492" i="248" s="1"/>
  <c r="A493" i="248" a="1"/>
  <c r="A493" i="248" s="1"/>
  <c r="A494" i="248" a="1"/>
  <c r="A494" i="248" s="1"/>
  <c r="B494" i="248" s="1"/>
  <c r="A495" i="248" a="1"/>
  <c r="A495" i="248" s="1"/>
  <c r="A496" i="248" a="1"/>
  <c r="A496" i="248" s="1"/>
  <c r="A497" i="248" a="1"/>
  <c r="A497" i="248" s="1"/>
  <c r="A498" i="248" a="1"/>
  <c r="A498" i="248" s="1"/>
  <c r="A499" i="248" a="1"/>
  <c r="A499" i="248" s="1"/>
  <c r="B499" i="248" s="1"/>
  <c r="A500" i="248" a="1"/>
  <c r="A500" i="248" s="1"/>
  <c r="A501" i="248" a="1"/>
  <c r="A501" i="248" s="1"/>
  <c r="A502" i="248" a="1"/>
  <c r="A502" i="248" s="1"/>
  <c r="A503" i="248" a="1"/>
  <c r="A503" i="248" s="1"/>
  <c r="A504" i="248" a="1"/>
  <c r="A504" i="248" s="1"/>
  <c r="A505" i="248" a="1"/>
  <c r="A505" i="248" s="1"/>
  <c r="A506" i="248" a="1"/>
  <c r="A506" i="248" s="1"/>
  <c r="A507" i="248" a="1"/>
  <c r="A507" i="248" s="1"/>
  <c r="A508" i="248" a="1"/>
  <c r="A508" i="248" s="1"/>
  <c r="A509" i="248" a="1"/>
  <c r="A509" i="248" s="1"/>
  <c r="A510" i="248" a="1"/>
  <c r="A510" i="248" s="1"/>
  <c r="A511" i="248" a="1"/>
  <c r="A511" i="248" s="1"/>
  <c r="A512" i="248" a="1"/>
  <c r="A512" i="248" s="1"/>
  <c r="A513" i="248" a="1"/>
  <c r="A513" i="248" s="1"/>
  <c r="A514" i="248" a="1"/>
  <c r="A514" i="248" s="1"/>
  <c r="A515" i="248" a="1"/>
  <c r="A515" i="248" s="1"/>
  <c r="A516" i="248" a="1"/>
  <c r="A516" i="248" s="1"/>
  <c r="A517" i="248" a="1"/>
  <c r="A517" i="248" s="1"/>
  <c r="A518" i="248" a="1"/>
  <c r="A518" i="248" s="1"/>
  <c r="A519" i="248" a="1"/>
  <c r="A519" i="248" s="1"/>
  <c r="A520" i="248" a="1"/>
  <c r="A520" i="248" s="1"/>
  <c r="A521" i="248" a="1"/>
  <c r="A521" i="248" s="1"/>
  <c r="A522" i="248" a="1"/>
  <c r="A522" i="248" s="1"/>
  <c r="A523" i="248" a="1"/>
  <c r="A523" i="248" s="1"/>
  <c r="A524" i="248" a="1"/>
  <c r="A524" i="248" s="1"/>
  <c r="A525" i="248" a="1"/>
  <c r="A525" i="248" s="1"/>
  <c r="A526" i="248" a="1"/>
  <c r="A526" i="248" s="1"/>
  <c r="A527" i="248" a="1"/>
  <c r="A527" i="248" s="1"/>
  <c r="A528" i="248" a="1"/>
  <c r="A528" i="248" s="1"/>
  <c r="A529" i="248" a="1"/>
  <c r="A529" i="248" s="1"/>
  <c r="A530" i="248" a="1"/>
  <c r="A530" i="248" s="1"/>
  <c r="A531" i="248" a="1"/>
  <c r="A531" i="248" s="1"/>
  <c r="A532" i="248" a="1"/>
  <c r="A532" i="248" s="1"/>
  <c r="A533" i="248" a="1"/>
  <c r="A533" i="248" s="1"/>
  <c r="A534" i="248" a="1"/>
  <c r="A534" i="248" s="1"/>
  <c r="B534" i="248" s="1"/>
  <c r="A535" i="248" a="1"/>
  <c r="A535" i="248" s="1"/>
  <c r="A536" i="248" a="1"/>
  <c r="A536" i="248" s="1"/>
  <c r="A537" i="248" a="1"/>
  <c r="A537" i="248" s="1"/>
  <c r="A538" i="248" a="1"/>
  <c r="A538" i="248" s="1"/>
  <c r="A539" i="248" a="1"/>
  <c r="A539" i="248" s="1"/>
  <c r="A540" i="248" a="1"/>
  <c r="A540" i="248" s="1"/>
  <c r="A541" i="248" a="1"/>
  <c r="A541" i="248" s="1"/>
  <c r="A542" i="248" a="1"/>
  <c r="A542" i="248" s="1"/>
  <c r="A543" i="248" a="1"/>
  <c r="A543" i="248" s="1"/>
  <c r="A544" i="248" a="1"/>
  <c r="A544" i="248" s="1"/>
  <c r="A545" i="248" a="1"/>
  <c r="A545" i="248" s="1"/>
  <c r="A546" i="248" a="1"/>
  <c r="A546" i="248" s="1"/>
  <c r="A547" i="248" a="1"/>
  <c r="A547" i="248" s="1"/>
  <c r="A548" i="248" a="1"/>
  <c r="A548" i="248" s="1"/>
  <c r="A549" i="248" a="1"/>
  <c r="A549" i="248" s="1"/>
  <c r="A550" i="248" a="1"/>
  <c r="A550" i="248" s="1"/>
  <c r="B550" i="248" s="1"/>
  <c r="A551" i="248" a="1"/>
  <c r="A551" i="248" s="1"/>
  <c r="A552" i="248" a="1"/>
  <c r="A552" i="248" s="1"/>
  <c r="A553" i="248" a="1"/>
  <c r="A553" i="248" s="1"/>
  <c r="A554" i="248" a="1"/>
  <c r="A554" i="248" s="1"/>
  <c r="A555" i="248" a="1"/>
  <c r="A555" i="248" s="1"/>
  <c r="A556" i="248" a="1"/>
  <c r="A556" i="248" s="1"/>
  <c r="A557" i="248" a="1"/>
  <c r="A557" i="248" s="1"/>
  <c r="A558" i="248" a="1"/>
  <c r="A558" i="248" s="1"/>
  <c r="A559" i="248" a="1"/>
  <c r="A559" i="248" s="1"/>
  <c r="A560" i="248" a="1"/>
  <c r="A560" i="248" s="1"/>
  <c r="A561" i="248" a="1"/>
  <c r="A561" i="248" s="1"/>
  <c r="A562" i="248" a="1"/>
  <c r="A562" i="248" s="1"/>
  <c r="A563" i="248" a="1"/>
  <c r="A563" i="248" s="1"/>
  <c r="A564" i="248" a="1"/>
  <c r="A564" i="248" s="1"/>
  <c r="A565" i="248" a="1"/>
  <c r="A565" i="248" s="1"/>
  <c r="A566" i="248" a="1"/>
  <c r="A566" i="248" s="1"/>
  <c r="B566" i="248" s="1"/>
  <c r="A567" i="248" a="1"/>
  <c r="A567" i="248" s="1"/>
  <c r="A568" i="248" a="1"/>
  <c r="A568" i="248" s="1"/>
  <c r="A569" i="248" a="1"/>
  <c r="A569" i="248" s="1"/>
  <c r="A570" i="248" a="1"/>
  <c r="A570" i="248" s="1"/>
  <c r="A571" i="248" a="1"/>
  <c r="A571" i="248" s="1"/>
  <c r="A572" i="248" a="1"/>
  <c r="A572" i="248" s="1"/>
  <c r="A573" i="248" a="1"/>
  <c r="A573" i="248" s="1"/>
  <c r="A574" i="248" a="1"/>
  <c r="A574" i="248" s="1"/>
  <c r="A575" i="248" a="1"/>
  <c r="A575" i="248" s="1"/>
  <c r="A576" i="248" a="1"/>
  <c r="A576" i="248" s="1"/>
  <c r="A577" i="248" a="1"/>
  <c r="A577" i="248" s="1"/>
  <c r="A578" i="248" a="1"/>
  <c r="A578" i="248" s="1"/>
  <c r="A579" i="248" a="1"/>
  <c r="A579" i="248" s="1"/>
  <c r="A580" i="248" a="1"/>
  <c r="A580" i="248" s="1"/>
  <c r="A581" i="248" a="1"/>
  <c r="A581" i="248" s="1"/>
  <c r="A582" i="248" a="1"/>
  <c r="A582" i="248" s="1"/>
  <c r="B582" i="248" s="1"/>
  <c r="A583" i="248" a="1"/>
  <c r="A583" i="248" s="1"/>
  <c r="A584" i="248" a="1"/>
  <c r="A584" i="248" s="1"/>
  <c r="A585" i="248" a="1"/>
  <c r="A585" i="248" s="1"/>
  <c r="A586" i="248" a="1"/>
  <c r="A586" i="248" s="1"/>
  <c r="A587" i="248" a="1"/>
  <c r="A587" i="248" s="1"/>
  <c r="A588" i="248" a="1"/>
  <c r="A588" i="248" s="1"/>
  <c r="A589" i="248" a="1"/>
  <c r="A589" i="248" s="1"/>
  <c r="A590" i="248" a="1"/>
  <c r="A590" i="248" s="1"/>
  <c r="A591" i="248" a="1"/>
  <c r="A591" i="248" s="1"/>
  <c r="A2" i="248" a="1"/>
  <c r="A2" i="248" s="1"/>
  <c r="B2" i="248" s="1"/>
  <c r="E10" i="284" l="1" a="1"/>
  <c r="E10" i="284" s="1"/>
  <c r="M10" i="284" s="1"/>
  <c r="J10" i="284"/>
  <c r="K10" i="284"/>
  <c r="F10" i="284"/>
  <c r="L10" i="284"/>
  <c r="G10" i="284"/>
  <c r="A10" i="284"/>
  <c r="H10" i="284"/>
  <c r="N10" i="284" a="1"/>
  <c r="N10" i="284" s="1"/>
  <c r="S10" i="284" s="1"/>
  <c r="D11" i="284" a="1"/>
  <c r="D11" i="284" s="1"/>
  <c r="N11" i="284" s="1" a="1"/>
  <c r="N11" i="284" s="1"/>
  <c r="J9" i="284"/>
  <c r="E9" i="284" a="1"/>
  <c r="E9" i="284" s="1"/>
  <c r="M9" i="284" s="1"/>
  <c r="O9" i="284" s="1"/>
  <c r="N9" i="284" a="1"/>
  <c r="N9" i="284" s="1"/>
  <c r="S9" i="284" s="1"/>
  <c r="H9" i="284"/>
  <c r="U9" i="284" s="1"/>
  <c r="F9" i="284"/>
  <c r="K9" i="284"/>
  <c r="P9" i="284" s="1"/>
  <c r="A9" i="284"/>
  <c r="G9" i="284"/>
  <c r="L9" i="284"/>
  <c r="U8" i="284"/>
  <c r="I8" i="284"/>
  <c r="S8" i="284"/>
  <c r="T9" i="284"/>
  <c r="T8" i="284"/>
  <c r="P8" i="284"/>
  <c r="B403" i="284" a="1"/>
  <c r="B403" i="284" s="1"/>
  <c r="C403" i="284" s="1" a="1"/>
  <c r="C403" i="284" s="1"/>
  <c r="B404" i="284" a="1"/>
  <c r="B404" i="284" s="1"/>
  <c r="C404" i="284" s="1" a="1"/>
  <c r="C404" i="284" s="1"/>
  <c r="B405" i="284" a="1"/>
  <c r="B405" i="284" s="1"/>
  <c r="C405" i="284" s="1" a="1"/>
  <c r="C405" i="284" s="1"/>
  <c r="B401" i="284" a="1"/>
  <c r="B401" i="284" s="1"/>
  <c r="C401" i="284" s="1" a="1"/>
  <c r="C401" i="284" s="1"/>
  <c r="B402" i="284" a="1"/>
  <c r="B402" i="284" s="1"/>
  <c r="C402" i="284" s="1" a="1"/>
  <c r="C402" i="284" s="1"/>
  <c r="O7" i="284"/>
  <c r="U7" i="284" s="1"/>
  <c r="I9" i="284"/>
  <c r="E9" i="283" a="1"/>
  <c r="E9" i="283" s="1"/>
  <c r="M9" i="283" s="1"/>
  <c r="K9" i="283"/>
  <c r="N9" i="283" a="1"/>
  <c r="N9" i="283" s="1"/>
  <c r="S9" i="283" s="1"/>
  <c r="G9" i="283"/>
  <c r="L9" i="283"/>
  <c r="J9" i="283"/>
  <c r="A9" i="283"/>
  <c r="H9" i="283"/>
  <c r="F9" i="283"/>
  <c r="D10" i="283" a="1"/>
  <c r="D10" i="283" s="1"/>
  <c r="D11" i="283" s="1" a="1"/>
  <c r="D11" i="283" s="1"/>
  <c r="F8" i="283"/>
  <c r="H8" i="283"/>
  <c r="G8" i="283"/>
  <c r="N8" i="283" a="1"/>
  <c r="N8" i="283" s="1"/>
  <c r="S8" i="283" s="1"/>
  <c r="K8" i="283"/>
  <c r="E8" i="283" a="1"/>
  <c r="E8" i="283" s="1"/>
  <c r="M8" i="283" s="1"/>
  <c r="A8" i="283"/>
  <c r="J8" i="283"/>
  <c r="L8" i="283"/>
  <c r="S7" i="283"/>
  <c r="T9" i="283"/>
  <c r="O9" i="283"/>
  <c r="P9" i="283" s="1"/>
  <c r="T7" i="283"/>
  <c r="P7" i="283"/>
  <c r="B403" i="283" a="1"/>
  <c r="B403" i="283" s="1"/>
  <c r="C403" i="283" s="1" a="1"/>
  <c r="C403" i="283" s="1"/>
  <c r="B404" i="283" a="1"/>
  <c r="B404" i="283" s="1"/>
  <c r="C404" i="283" s="1" a="1"/>
  <c r="C404" i="283" s="1"/>
  <c r="B405" i="283" a="1"/>
  <c r="B405" i="283" s="1"/>
  <c r="C405" i="283" s="1" a="1"/>
  <c r="C405" i="283" s="1"/>
  <c r="B401" i="283" a="1"/>
  <c r="B401" i="283" s="1"/>
  <c r="C401" i="283" s="1" a="1"/>
  <c r="C401" i="283" s="1"/>
  <c r="B402" i="283" a="1"/>
  <c r="B402" i="283" s="1"/>
  <c r="C402" i="283" s="1" a="1"/>
  <c r="C402" i="283" s="1"/>
  <c r="U9" i="283"/>
  <c r="I9" i="283"/>
  <c r="U7" i="283"/>
  <c r="I7" i="283"/>
  <c r="S8" i="282"/>
  <c r="N9" i="282" a="1"/>
  <c r="N9" i="282" s="1"/>
  <c r="S9" i="282" s="1"/>
  <c r="J9" i="282"/>
  <c r="F9" i="282"/>
  <c r="A9" i="282"/>
  <c r="L9" i="282"/>
  <c r="H9" i="282"/>
  <c r="E9" i="282" a="1"/>
  <c r="E9" i="282" s="1"/>
  <c r="M9" i="282" s="1"/>
  <c r="K9" i="282"/>
  <c r="G9" i="282"/>
  <c r="U8" i="282"/>
  <c r="I8" i="282"/>
  <c r="T8" i="282"/>
  <c r="P8" i="282"/>
  <c r="S7" i="282"/>
  <c r="U7" i="282"/>
  <c r="I7" i="282"/>
  <c r="B403" i="282" a="1"/>
  <c r="B403" i="282" s="1"/>
  <c r="C403" i="282" s="1" a="1"/>
  <c r="C403" i="282" s="1"/>
  <c r="B404" i="282" a="1"/>
  <c r="B404" i="282" s="1"/>
  <c r="C404" i="282" s="1" a="1"/>
  <c r="C404" i="282" s="1"/>
  <c r="B405" i="282" a="1"/>
  <c r="B405" i="282" s="1"/>
  <c r="C405" i="282" s="1" a="1"/>
  <c r="C405" i="282" s="1"/>
  <c r="B401" i="282" a="1"/>
  <c r="B401" i="282" s="1"/>
  <c r="C401" i="282" s="1" a="1"/>
  <c r="C401" i="282" s="1"/>
  <c r="B402" i="282" a="1"/>
  <c r="B402" i="282" s="1"/>
  <c r="C402" i="282" s="1" a="1"/>
  <c r="C402" i="282" s="1"/>
  <c r="K10" i="282"/>
  <c r="G10" i="282"/>
  <c r="N10" i="282" a="1"/>
  <c r="N10" i="282" s="1"/>
  <c r="J10" i="282"/>
  <c r="F10" i="282"/>
  <c r="A10" i="282"/>
  <c r="L10" i="282"/>
  <c r="H10" i="282"/>
  <c r="E10" i="282" a="1"/>
  <c r="E10" i="282" s="1"/>
  <c r="M10" i="282" s="1"/>
  <c r="D11" i="282" a="1"/>
  <c r="D11" i="282" s="1"/>
  <c r="D12" i="282" s="1" a="1"/>
  <c r="D12" i="282" s="1"/>
  <c r="T7" i="282"/>
  <c r="P7" i="282"/>
  <c r="S7" i="281"/>
  <c r="K8" i="281"/>
  <c r="G8" i="281"/>
  <c r="N8" i="281" a="1"/>
  <c r="N8" i="281" s="1"/>
  <c r="S8" i="281" s="1"/>
  <c r="J8" i="281"/>
  <c r="F8" i="281"/>
  <c r="A8" i="281"/>
  <c r="L8" i="281"/>
  <c r="H8" i="281"/>
  <c r="E8" i="281" a="1"/>
  <c r="E8" i="281" s="1"/>
  <c r="M8" i="281" s="1"/>
  <c r="B405" i="281" a="1"/>
  <c r="B405" i="281" s="1"/>
  <c r="C405" i="281" s="1" a="1"/>
  <c r="C405" i="281" s="1"/>
  <c r="B402" i="281" a="1"/>
  <c r="B402" i="281" s="1"/>
  <c r="C402" i="281" s="1" a="1"/>
  <c r="C402" i="281" s="1"/>
  <c r="B403" i="281" a="1"/>
  <c r="B403" i="281" s="1"/>
  <c r="C403" i="281" s="1" a="1"/>
  <c r="C403" i="281" s="1"/>
  <c r="B404" i="281" a="1"/>
  <c r="B404" i="281" s="1"/>
  <c r="C404" i="281" s="1" a="1"/>
  <c r="C404" i="281" s="1"/>
  <c r="B401" i="281" a="1"/>
  <c r="B401" i="281" s="1"/>
  <c r="C401" i="281" s="1" a="1"/>
  <c r="C401" i="281" s="1"/>
  <c r="D9" i="281" a="1"/>
  <c r="D9" i="281" s="1"/>
  <c r="U7" i="281"/>
  <c r="I7" i="281"/>
  <c r="T7" i="281"/>
  <c r="P7" i="281"/>
  <c r="D10" i="280" a="1"/>
  <c r="D10" i="280" s="1"/>
  <c r="N10" i="280" s="1" a="1"/>
  <c r="N10" i="280" s="1"/>
  <c r="S7" i="280"/>
  <c r="B403" i="280" a="1"/>
  <c r="B403" i="280" s="1"/>
  <c r="C403" i="280" s="1" a="1"/>
  <c r="C403" i="280" s="1"/>
  <c r="B404" i="280" a="1"/>
  <c r="B404" i="280" s="1"/>
  <c r="C404" i="280" s="1" a="1"/>
  <c r="C404" i="280" s="1"/>
  <c r="B405" i="280" a="1"/>
  <c r="B405" i="280" s="1"/>
  <c r="C405" i="280" s="1" a="1"/>
  <c r="C405" i="280" s="1"/>
  <c r="B401" i="280" a="1"/>
  <c r="B401" i="280" s="1"/>
  <c r="C401" i="280" s="1" a="1"/>
  <c r="C401" i="280" s="1"/>
  <c r="B402" i="280" a="1"/>
  <c r="B402" i="280" s="1"/>
  <c r="C402" i="280" s="1" a="1"/>
  <c r="C402" i="280" s="1"/>
  <c r="N9" i="280" a="1"/>
  <c r="N9" i="280" s="1"/>
  <c r="J9" i="280"/>
  <c r="F9" i="280"/>
  <c r="A9" i="280"/>
  <c r="L9" i="280"/>
  <c r="H9" i="280"/>
  <c r="E9" i="280" a="1"/>
  <c r="E9" i="280" s="1"/>
  <c r="M9" i="280" s="1"/>
  <c r="O9" i="280" s="1"/>
  <c r="K9" i="280"/>
  <c r="G9" i="280"/>
  <c r="U7" i="280"/>
  <c r="I7" i="280"/>
  <c r="T7" i="280"/>
  <c r="P7" i="280"/>
  <c r="K8" i="280"/>
  <c r="G8" i="280"/>
  <c r="N8" i="280" a="1"/>
  <c r="N8" i="280" s="1"/>
  <c r="J8" i="280"/>
  <c r="F8" i="280"/>
  <c r="A8" i="280"/>
  <c r="H8" i="280"/>
  <c r="E8" i="280" a="1"/>
  <c r="E8" i="280" s="1"/>
  <c r="M8" i="280" s="1"/>
  <c r="O8" i="280" s="1"/>
  <c r="L8" i="280"/>
  <c r="N9" i="279" a="1"/>
  <c r="N9" i="279" s="1"/>
  <c r="S9" i="279" s="1"/>
  <c r="J9" i="279"/>
  <c r="F9" i="279"/>
  <c r="A9" i="279"/>
  <c r="L9" i="279"/>
  <c r="H9" i="279"/>
  <c r="E9" i="279" a="1"/>
  <c r="E9" i="279" s="1"/>
  <c r="M9" i="279" s="1"/>
  <c r="K9" i="279"/>
  <c r="G9" i="279"/>
  <c r="T7" i="279"/>
  <c r="P7" i="279"/>
  <c r="K8" i="279"/>
  <c r="G8" i="279"/>
  <c r="A8" i="279"/>
  <c r="L8" i="279"/>
  <c r="H8" i="279"/>
  <c r="E8" i="279" a="1"/>
  <c r="E8" i="279" s="1"/>
  <c r="M8" i="279" s="1"/>
  <c r="N8" i="279" a="1"/>
  <c r="N8" i="279" s="1"/>
  <c r="J8" i="279"/>
  <c r="F8" i="279"/>
  <c r="D10" i="279" a="1"/>
  <c r="D10" i="279" s="1"/>
  <c r="U7" i="279"/>
  <c r="I7" i="279"/>
  <c r="B403" i="279" a="1"/>
  <c r="B403" i="279" s="1"/>
  <c r="C403" i="279" s="1" a="1"/>
  <c r="C403" i="279" s="1"/>
  <c r="B404" i="279" a="1"/>
  <c r="B404" i="279" s="1"/>
  <c r="C404" i="279" s="1" a="1"/>
  <c r="C404" i="279" s="1"/>
  <c r="B405" i="279" a="1"/>
  <c r="B405" i="279" s="1"/>
  <c r="C405" i="279" s="1" a="1"/>
  <c r="C405" i="279" s="1"/>
  <c r="B401" i="279" a="1"/>
  <c r="B401" i="279" s="1"/>
  <c r="C401" i="279" s="1" a="1"/>
  <c r="C401" i="279" s="1"/>
  <c r="B402" i="279" a="1"/>
  <c r="B402" i="279" s="1"/>
  <c r="C402" i="279" s="1" a="1"/>
  <c r="C402" i="279" s="1"/>
  <c r="D10" i="278" a="1"/>
  <c r="D10" i="278" s="1"/>
  <c r="T8" i="278"/>
  <c r="P8" i="278"/>
  <c r="S8" i="278"/>
  <c r="T7" i="278"/>
  <c r="P7" i="278"/>
  <c r="S7" i="278"/>
  <c r="U7" i="278"/>
  <c r="I7" i="278"/>
  <c r="L9" i="278"/>
  <c r="H9" i="278"/>
  <c r="E9" i="278" a="1"/>
  <c r="E9" i="278" s="1"/>
  <c r="M9" i="278" s="1"/>
  <c r="A9" i="278"/>
  <c r="K9" i="278"/>
  <c r="G9" i="278"/>
  <c r="N9" i="278" a="1"/>
  <c r="N9" i="278" s="1"/>
  <c r="S9" i="278" s="1"/>
  <c r="J9" i="278"/>
  <c r="F9" i="278"/>
  <c r="I8" i="278"/>
  <c r="U8" i="278"/>
  <c r="B405" i="278" a="1"/>
  <c r="B405" i="278" s="1"/>
  <c r="C405" i="278" s="1" a="1"/>
  <c r="C405" i="278" s="1"/>
  <c r="B404" i="278" a="1"/>
  <c r="B404" i="278" s="1"/>
  <c r="C404" i="278" s="1" a="1"/>
  <c r="C404" i="278" s="1"/>
  <c r="B403" i="278" a="1"/>
  <c r="B403" i="278" s="1"/>
  <c r="C403" i="278" s="1" a="1"/>
  <c r="C403" i="278" s="1"/>
  <c r="B402" i="278" a="1"/>
  <c r="B402" i="278" s="1"/>
  <c r="C402" i="278" s="1" a="1"/>
  <c r="C402" i="278" s="1"/>
  <c r="B401" i="278" a="1"/>
  <c r="B401" i="278" s="1"/>
  <c r="C401" i="278" s="1" a="1"/>
  <c r="C401" i="278" s="1"/>
  <c r="B403" i="277" a="1"/>
  <c r="B403" i="277" s="1"/>
  <c r="C403" i="277" s="1" a="1"/>
  <c r="C403" i="277" s="1"/>
  <c r="B404" i="277" a="1"/>
  <c r="B404" i="277" s="1"/>
  <c r="C404" i="277" s="1" a="1"/>
  <c r="C404" i="277" s="1"/>
  <c r="B405" i="277" a="1"/>
  <c r="B405" i="277" s="1"/>
  <c r="C405" i="277" s="1" a="1"/>
  <c r="C405" i="277" s="1"/>
  <c r="B401" i="277" a="1"/>
  <c r="B401" i="277" s="1"/>
  <c r="C401" i="277" s="1" a="1"/>
  <c r="C401" i="277" s="1"/>
  <c r="B402" i="277" a="1"/>
  <c r="B402" i="277" s="1"/>
  <c r="C402" i="277" s="1" a="1"/>
  <c r="C402" i="277" s="1"/>
  <c r="L9" i="277"/>
  <c r="H9" i="277"/>
  <c r="E9" i="277" a="1"/>
  <c r="E9" i="277" s="1"/>
  <c r="M9" i="277" s="1"/>
  <c r="O9" i="277" s="1"/>
  <c r="K9" i="277"/>
  <c r="N9" i="277" a="1"/>
  <c r="N9" i="277" s="1"/>
  <c r="J9" i="277"/>
  <c r="F9" i="277"/>
  <c r="A9" i="277"/>
  <c r="G9" i="277"/>
  <c r="O7" i="277"/>
  <c r="T7" i="277" s="1"/>
  <c r="L8" i="277"/>
  <c r="H8" i="277"/>
  <c r="E8" i="277" a="1"/>
  <c r="E8" i="277" s="1"/>
  <c r="M8" i="277" s="1"/>
  <c r="O8" i="277" s="1"/>
  <c r="K8" i="277"/>
  <c r="G8" i="277"/>
  <c r="N8" i="277" a="1"/>
  <c r="N8" i="277" s="1"/>
  <c r="J8" i="277"/>
  <c r="F8" i="277"/>
  <c r="A8" i="277"/>
  <c r="U7" i="277"/>
  <c r="I7" i="277"/>
  <c r="D10" i="277" a="1"/>
  <c r="D10" i="277" s="1"/>
  <c r="D4" i="275"/>
  <c r="E4" i="275"/>
  <c r="C5" i="275" a="1"/>
  <c r="C5" i="275" s="1"/>
  <c r="B225" i="248"/>
  <c r="B271" i="248"/>
  <c r="B468" i="248"/>
  <c r="B324" i="248"/>
  <c r="B336" i="248"/>
  <c r="B483" i="248"/>
  <c r="B510" i="248"/>
  <c r="B476" i="248"/>
  <c r="B221" i="248"/>
  <c r="B579" i="248"/>
  <c r="B575" i="248"/>
  <c r="B571" i="248"/>
  <c r="B562" i="248"/>
  <c r="B558" i="248"/>
  <c r="B554" i="248"/>
  <c r="B519" i="248"/>
  <c r="B515" i="248"/>
  <c r="B507" i="248"/>
  <c r="B503" i="248"/>
  <c r="B482" i="248"/>
  <c r="B591" i="248"/>
  <c r="B587" i="248"/>
  <c r="B578" i="248"/>
  <c r="B574" i="248"/>
  <c r="B570" i="248"/>
  <c r="B531" i="248"/>
  <c r="B527" i="248"/>
  <c r="B523" i="248"/>
  <c r="B518" i="248"/>
  <c r="B514" i="248"/>
  <c r="B502" i="248"/>
  <c r="B487" i="248"/>
  <c r="B563" i="248"/>
  <c r="B559" i="248"/>
  <c r="B555" i="248"/>
  <c r="B546" i="248"/>
  <c r="B542" i="248"/>
  <c r="B538" i="248"/>
  <c r="B590" i="248"/>
  <c r="B586" i="248"/>
  <c r="B547" i="248"/>
  <c r="B543" i="248"/>
  <c r="B539" i="248"/>
  <c r="B530" i="248"/>
  <c r="B526" i="248"/>
  <c r="B491" i="248"/>
  <c r="B486" i="248"/>
  <c r="B411" i="248"/>
  <c r="B452" i="248"/>
  <c r="B436" i="248"/>
  <c r="B420" i="248"/>
  <c r="B328" i="248"/>
  <c r="B473" i="248"/>
  <c r="B395" i="248"/>
  <c r="B304" i="248"/>
  <c r="B285" i="248"/>
  <c r="B252" i="248"/>
  <c r="B444" i="248"/>
  <c r="B428" i="248"/>
  <c r="B399" i="248"/>
  <c r="B583" i="248"/>
  <c r="B567" i="248"/>
  <c r="B551" i="248"/>
  <c r="B535" i="248"/>
  <c r="B522" i="248"/>
  <c r="B511" i="248"/>
  <c r="B506" i="248"/>
  <c r="B498" i="248"/>
  <c r="B495" i="248"/>
  <c r="B480" i="248"/>
  <c r="B472" i="248"/>
  <c r="B464" i="248"/>
  <c r="B460" i="248"/>
  <c r="B456" i="248"/>
  <c r="B391" i="248"/>
  <c r="B352" i="248"/>
  <c r="B308" i="248"/>
  <c r="B302" i="248"/>
  <c r="B281" i="248"/>
  <c r="B320" i="248"/>
  <c r="B316" i="248"/>
  <c r="B293" i="248"/>
  <c r="B277" i="248"/>
  <c r="B353" i="248"/>
  <c r="B349" i="248"/>
  <c r="B340" i="248"/>
  <c r="B289" i="248"/>
  <c r="B260" i="248"/>
  <c r="B256" i="248"/>
  <c r="B242" i="248"/>
  <c r="B234" i="248"/>
  <c r="B227" i="248"/>
  <c r="L2" i="248"/>
  <c r="B573" i="248"/>
  <c r="B568" i="248"/>
  <c r="B525" i="248"/>
  <c r="B512" i="248"/>
  <c r="B588" i="248"/>
  <c r="B577" i="248"/>
  <c r="B572" i="248"/>
  <c r="B561" i="248"/>
  <c r="B556" i="248"/>
  <c r="B545" i="248"/>
  <c r="B540" i="248"/>
  <c r="B529" i="248"/>
  <c r="B524" i="248"/>
  <c r="B508" i="248"/>
  <c r="B492" i="248"/>
  <c r="B478" i="248"/>
  <c r="B584" i="248"/>
  <c r="B541" i="248"/>
  <c r="B536" i="248"/>
  <c r="B496" i="248"/>
  <c r="B565" i="248"/>
  <c r="B560" i="248"/>
  <c r="B549" i="248"/>
  <c r="B544" i="248"/>
  <c r="B533" i="248"/>
  <c r="B528" i="248"/>
  <c r="B520" i="248"/>
  <c r="B504" i="248"/>
  <c r="B488" i="248"/>
  <c r="B589" i="248"/>
  <c r="B557" i="248"/>
  <c r="B552" i="248"/>
  <c r="B479" i="248"/>
  <c r="B581" i="248"/>
  <c r="B576" i="248"/>
  <c r="B585" i="248"/>
  <c r="B580" i="248"/>
  <c r="B569" i="248"/>
  <c r="B564" i="248"/>
  <c r="B553" i="248"/>
  <c r="B548" i="248"/>
  <c r="B537" i="248"/>
  <c r="B532" i="248"/>
  <c r="B516" i="248"/>
  <c r="B500" i="248"/>
  <c r="B484" i="248"/>
  <c r="B474" i="248"/>
  <c r="B465" i="248"/>
  <c r="B462" i="248"/>
  <c r="B454" i="248"/>
  <c r="B447" i="248"/>
  <c r="B439" i="248"/>
  <c r="B431" i="248"/>
  <c r="B423" i="248"/>
  <c r="B415" i="248"/>
  <c r="B404" i="248"/>
  <c r="B392" i="248"/>
  <c r="B385" i="248"/>
  <c r="B380" i="248"/>
  <c r="B375" i="248"/>
  <c r="B369" i="248"/>
  <c r="B364" i="248"/>
  <c r="B359" i="248"/>
  <c r="B354" i="248"/>
  <c r="B521" i="248"/>
  <c r="B517" i="248"/>
  <c r="B513" i="248"/>
  <c r="B509" i="248"/>
  <c r="B505" i="248"/>
  <c r="B501" i="248"/>
  <c r="B497" i="248"/>
  <c r="B493" i="248"/>
  <c r="B489" i="248"/>
  <c r="B485" i="248"/>
  <c r="B481" i="248"/>
  <c r="B469" i="248"/>
  <c r="B461" i="248"/>
  <c r="B458" i="248"/>
  <c r="B453" i="248"/>
  <c r="B445" i="248"/>
  <c r="B437" i="248"/>
  <c r="B429" i="248"/>
  <c r="B421" i="248"/>
  <c r="B413" i="248"/>
  <c r="B403" i="248"/>
  <c r="B397" i="248"/>
  <c r="B389" i="248"/>
  <c r="B384" i="248"/>
  <c r="B379" i="248"/>
  <c r="B373" i="248"/>
  <c r="B368" i="248"/>
  <c r="B363" i="248"/>
  <c r="B357" i="248"/>
  <c r="B347" i="248"/>
  <c r="B475" i="248"/>
  <c r="B471" i="248"/>
  <c r="B470" i="248"/>
  <c r="B457" i="248"/>
  <c r="B451" i="248"/>
  <c r="B443" i="248"/>
  <c r="B435" i="248"/>
  <c r="B427" i="248"/>
  <c r="B419" i="248"/>
  <c r="B412" i="248"/>
  <c r="B409" i="248"/>
  <c r="B401" i="248"/>
  <c r="B396" i="248"/>
  <c r="B388" i="248"/>
  <c r="B383" i="248"/>
  <c r="B377" i="248"/>
  <c r="B372" i="248"/>
  <c r="B367" i="248"/>
  <c r="B361" i="248"/>
  <c r="B356" i="248"/>
  <c r="B351" i="248"/>
  <c r="B467" i="248"/>
  <c r="B466" i="248"/>
  <c r="B455" i="248"/>
  <c r="B449" i="248"/>
  <c r="B441" i="248"/>
  <c r="B433" i="248"/>
  <c r="B425" i="248"/>
  <c r="B417" i="248"/>
  <c r="B408" i="248"/>
  <c r="B405" i="248"/>
  <c r="B400" i="248"/>
  <c r="B393" i="248"/>
  <c r="B387" i="248"/>
  <c r="B381" i="248"/>
  <c r="B376" i="248"/>
  <c r="B371" i="248"/>
  <c r="B365" i="248"/>
  <c r="B360" i="248"/>
  <c r="B355" i="248"/>
  <c r="B450" i="248"/>
  <c r="B446" i="248"/>
  <c r="B442" i="248"/>
  <c r="B438" i="248"/>
  <c r="B434" i="248"/>
  <c r="B430" i="248"/>
  <c r="B426" i="248"/>
  <c r="B422" i="248"/>
  <c r="B418" i="248"/>
  <c r="B414" i="248"/>
  <c r="B410" i="248"/>
  <c r="B406" i="248"/>
  <c r="B402" i="248"/>
  <c r="B398" i="248"/>
  <c r="B394" i="248"/>
  <c r="B390" i="248"/>
  <c r="B386" i="248"/>
  <c r="B382" i="248"/>
  <c r="B378" i="248"/>
  <c r="B374" i="248"/>
  <c r="B370" i="248"/>
  <c r="B366" i="248"/>
  <c r="B362" i="248"/>
  <c r="B358" i="248"/>
  <c r="B343" i="248"/>
  <c r="B342" i="248"/>
  <c r="B337" i="248"/>
  <c r="B327" i="248"/>
  <c r="B326" i="248"/>
  <c r="B321" i="248"/>
  <c r="B311" i="248"/>
  <c r="B310" i="248"/>
  <c r="B305" i="248"/>
  <c r="B300" i="248"/>
  <c r="B463" i="248"/>
  <c r="B459" i="248"/>
  <c r="B339" i="248"/>
  <c r="B338" i="248"/>
  <c r="B333" i="248"/>
  <c r="B323" i="248"/>
  <c r="B322" i="248"/>
  <c r="B317" i="248"/>
  <c r="B307" i="248"/>
  <c r="B306" i="248"/>
  <c r="B301" i="248"/>
  <c r="B350" i="248"/>
  <c r="B346" i="248"/>
  <c r="B335" i="248"/>
  <c r="B334" i="248"/>
  <c r="B329" i="248"/>
  <c r="B319" i="248"/>
  <c r="B318" i="248"/>
  <c r="B313" i="248"/>
  <c r="B303" i="248"/>
  <c r="B297" i="248"/>
  <c r="B341" i="248"/>
  <c r="B331" i="248"/>
  <c r="B330" i="248"/>
  <c r="B325" i="248"/>
  <c r="B315" i="248"/>
  <c r="B314" i="248"/>
  <c r="B309" i="248"/>
  <c r="B299" i="248"/>
  <c r="B245" i="248"/>
  <c r="B240" i="248"/>
  <c r="B268" i="248"/>
  <c r="B267" i="248"/>
  <c r="B261" i="248"/>
  <c r="B257" i="248"/>
  <c r="B253" i="248"/>
  <c r="B249" i="248"/>
  <c r="B244" i="248"/>
  <c r="B233" i="248"/>
  <c r="B264" i="248"/>
  <c r="B263" i="248"/>
  <c r="B259" i="248"/>
  <c r="B255" i="248"/>
  <c r="B251" i="248"/>
  <c r="B248" i="248"/>
  <c r="B237" i="248"/>
  <c r="B232" i="248"/>
  <c r="B229" i="248"/>
  <c r="B298" i="248"/>
  <c r="B296" i="248"/>
  <c r="B294" i="248"/>
  <c r="B292" i="248"/>
  <c r="B290" i="248"/>
  <c r="B288" i="248"/>
  <c r="B286" i="248"/>
  <c r="B284" i="248"/>
  <c r="B282" i="248"/>
  <c r="B280" i="248"/>
  <c r="B278" i="248"/>
  <c r="B276" i="248"/>
  <c r="B274" i="248"/>
  <c r="B272" i="248"/>
  <c r="B270" i="248"/>
  <c r="B241" i="248"/>
  <c r="B236" i="248"/>
  <c r="B266" i="248"/>
  <c r="B262" i="248"/>
  <c r="B258" i="248"/>
  <c r="B254" i="248"/>
  <c r="B250" i="248"/>
  <c r="B224" i="248"/>
  <c r="B223" i="248"/>
  <c r="B247" i="248"/>
  <c r="B246" i="248"/>
  <c r="B239" i="248"/>
  <c r="B238" i="248"/>
  <c r="B231" i="248"/>
  <c r="B230" i="248"/>
  <c r="B228" i="248"/>
  <c r="B226" i="248"/>
  <c r="B222" i="248"/>
  <c r="P7" i="284" l="1"/>
  <c r="D12" i="284" a="1"/>
  <c r="D12" i="284" s="1"/>
  <c r="N12" i="284" s="1" a="1"/>
  <c r="N12" i="284" s="1"/>
  <c r="L11" i="284"/>
  <c r="A11" i="284"/>
  <c r="T7" i="284"/>
  <c r="F11" i="284"/>
  <c r="G11" i="284"/>
  <c r="E11" i="284" a="1"/>
  <c r="E11" i="284" s="1"/>
  <c r="M11" i="284" s="1"/>
  <c r="O11" i="284" s="1"/>
  <c r="P11" i="284" s="1"/>
  <c r="J11" i="284"/>
  <c r="K11" i="284"/>
  <c r="T11" i="284" s="1"/>
  <c r="H11" i="284"/>
  <c r="U11" i="284" s="1"/>
  <c r="O10" i="284"/>
  <c r="I7" i="284"/>
  <c r="R7" i="284"/>
  <c r="Q7" i="284"/>
  <c r="Q8" i="284"/>
  <c r="R8" i="284"/>
  <c r="R9" i="284"/>
  <c r="Q9" i="284"/>
  <c r="A10" i="283"/>
  <c r="F10" i="283"/>
  <c r="K10" i="283"/>
  <c r="E10" i="283" a="1"/>
  <c r="E10" i="283" s="1"/>
  <c r="M10" i="283" s="1"/>
  <c r="O10" i="283" s="1"/>
  <c r="T10" i="283" s="1"/>
  <c r="J10" i="283"/>
  <c r="O8" i="283"/>
  <c r="L10" i="283"/>
  <c r="G10" i="283"/>
  <c r="H10" i="283"/>
  <c r="N10" i="283" a="1"/>
  <c r="N10" i="283" s="1"/>
  <c r="S10" i="283" s="1"/>
  <c r="Q9" i="283"/>
  <c r="R9" i="283"/>
  <c r="P10" i="283"/>
  <c r="K11" i="283"/>
  <c r="G11" i="283"/>
  <c r="N11" i="283" a="1"/>
  <c r="N11" i="283" s="1"/>
  <c r="J11" i="283"/>
  <c r="F11" i="283"/>
  <c r="A11" i="283"/>
  <c r="L11" i="283"/>
  <c r="H11" i="283"/>
  <c r="E11" i="283" a="1"/>
  <c r="E11" i="283" s="1"/>
  <c r="M11" i="283" s="1"/>
  <c r="Q7" i="283"/>
  <c r="R7" i="283"/>
  <c r="D12" i="283" a="1"/>
  <c r="D12" i="283" s="1"/>
  <c r="U10" i="283"/>
  <c r="I10" i="283"/>
  <c r="O10" i="282"/>
  <c r="K12" i="282"/>
  <c r="G12" i="282"/>
  <c r="A12" i="282"/>
  <c r="N12" i="282" a="1"/>
  <c r="N12" i="282" s="1"/>
  <c r="S12" i="282" s="1"/>
  <c r="J12" i="282"/>
  <c r="F12" i="282"/>
  <c r="L12" i="282"/>
  <c r="H12" i="282"/>
  <c r="E12" i="282" a="1"/>
  <c r="E12" i="282" s="1"/>
  <c r="M12" i="282" s="1"/>
  <c r="O12" i="282" s="1"/>
  <c r="L11" i="282"/>
  <c r="H11" i="282"/>
  <c r="E11" i="282" a="1"/>
  <c r="E11" i="282" s="1"/>
  <c r="M11" i="282" s="1"/>
  <c r="O11" i="282" s="1"/>
  <c r="G11" i="282"/>
  <c r="N11" i="282" a="1"/>
  <c r="N11" i="282" s="1"/>
  <c r="J11" i="282"/>
  <c r="F11" i="282"/>
  <c r="A11" i="282"/>
  <c r="K11" i="282"/>
  <c r="D13" i="282" a="1"/>
  <c r="D13" i="282" s="1"/>
  <c r="D14" i="282" s="1" a="1"/>
  <c r="D14" i="282" s="1"/>
  <c r="I10" i="282"/>
  <c r="U10" i="282"/>
  <c r="S10" i="282"/>
  <c r="O9" i="282"/>
  <c r="T9" i="282" s="1"/>
  <c r="R7" i="282"/>
  <c r="Q7" i="282"/>
  <c r="R8" i="282"/>
  <c r="Q8" i="282"/>
  <c r="U9" i="282"/>
  <c r="T10" i="282"/>
  <c r="P10" i="282"/>
  <c r="R7" i="281"/>
  <c r="Q7" i="281"/>
  <c r="N9" i="281" a="1"/>
  <c r="N9" i="281" s="1"/>
  <c r="J9" i="281"/>
  <c r="F9" i="281"/>
  <c r="A9" i="281"/>
  <c r="K9" i="281"/>
  <c r="G9" i="281"/>
  <c r="L9" i="281"/>
  <c r="H9" i="281"/>
  <c r="E9" i="281" a="1"/>
  <c r="E9" i="281" s="1"/>
  <c r="M9" i="281" s="1"/>
  <c r="D10" i="281" a="1"/>
  <c r="D10" i="281" s="1"/>
  <c r="O8" i="281"/>
  <c r="U8" i="281" s="1"/>
  <c r="T8" i="281"/>
  <c r="P8" i="281"/>
  <c r="D11" i="280" a="1"/>
  <c r="D11" i="280" s="1"/>
  <c r="E11" i="280" s="1" a="1"/>
  <c r="E11" i="280" s="1"/>
  <c r="M11" i="280" s="1"/>
  <c r="K10" i="280"/>
  <c r="F10" i="280"/>
  <c r="G10" i="280"/>
  <c r="L10" i="280"/>
  <c r="E10" i="280" a="1"/>
  <c r="E10" i="280" s="1"/>
  <c r="M10" i="280" s="1"/>
  <c r="S10" i="280" s="1"/>
  <c r="J10" i="280"/>
  <c r="A10" i="280"/>
  <c r="H10" i="280"/>
  <c r="T8" i="280"/>
  <c r="P8" i="280"/>
  <c r="T9" i="280"/>
  <c r="P9" i="280"/>
  <c r="U8" i="280"/>
  <c r="I8" i="280"/>
  <c r="S8" i="280"/>
  <c r="U9" i="280"/>
  <c r="I9" i="280"/>
  <c r="R7" i="280"/>
  <c r="Q7" i="280"/>
  <c r="S9" i="280"/>
  <c r="S8" i="279"/>
  <c r="R7" i="279"/>
  <c r="Q7" i="279"/>
  <c r="D11" i="279" a="1"/>
  <c r="D11" i="279" s="1"/>
  <c r="O9" i="279"/>
  <c r="T9" i="279" s="1"/>
  <c r="O8" i="279"/>
  <c r="I9" i="279"/>
  <c r="N10" i="279" a="1"/>
  <c r="N10" i="279" s="1"/>
  <c r="J10" i="279"/>
  <c r="F10" i="279"/>
  <c r="K10" i="279"/>
  <c r="G10" i="279"/>
  <c r="A10" i="279"/>
  <c r="L10" i="279"/>
  <c r="H10" i="279"/>
  <c r="E10" i="279" a="1"/>
  <c r="E10" i="279" s="1"/>
  <c r="M10" i="279" s="1"/>
  <c r="I8" i="279"/>
  <c r="U8" i="279"/>
  <c r="T8" i="279"/>
  <c r="P8" i="279"/>
  <c r="Q7" i="278"/>
  <c r="R7" i="278"/>
  <c r="K10" i="278"/>
  <c r="G10" i="278"/>
  <c r="N10" i="278" a="1"/>
  <c r="N10" i="278" s="1"/>
  <c r="S10" i="278" s="1"/>
  <c r="J10" i="278"/>
  <c r="F10" i="278"/>
  <c r="A10" i="278"/>
  <c r="L10" i="278"/>
  <c r="H10" i="278"/>
  <c r="E10" i="278" a="1"/>
  <c r="E10" i="278" s="1"/>
  <c r="M10" i="278" s="1"/>
  <c r="D11" i="278" a="1"/>
  <c r="D11" i="278" s="1"/>
  <c r="D12" i="278" s="1" a="1"/>
  <c r="D12" i="278" s="1"/>
  <c r="O9" i="278"/>
  <c r="P9" i="278" s="1"/>
  <c r="R8" i="278"/>
  <c r="Q8" i="278"/>
  <c r="S8" i="277"/>
  <c r="K10" i="277"/>
  <c r="G10" i="277"/>
  <c r="A10" i="277"/>
  <c r="N10" i="277" a="1"/>
  <c r="N10" i="277" s="1"/>
  <c r="J10" i="277"/>
  <c r="F10" i="277"/>
  <c r="L10" i="277"/>
  <c r="H10" i="277"/>
  <c r="E10" i="277" a="1"/>
  <c r="E10" i="277" s="1"/>
  <c r="M10" i="277" s="1"/>
  <c r="O10" i="277" s="1"/>
  <c r="U9" i="277"/>
  <c r="I9" i="277"/>
  <c r="P7" i="277"/>
  <c r="T8" i="277"/>
  <c r="P8" i="277"/>
  <c r="S9" i="277"/>
  <c r="T9" i="277"/>
  <c r="P9" i="277"/>
  <c r="D11" i="277" a="1"/>
  <c r="D11" i="277" s="1"/>
  <c r="I8" i="277"/>
  <c r="U8" i="277"/>
  <c r="D5" i="275"/>
  <c r="E5" i="275"/>
  <c r="C6" i="275" a="1"/>
  <c r="C6" i="275" s="1"/>
  <c r="K12" i="284" l="1"/>
  <c r="A12" i="284"/>
  <c r="I10" i="284"/>
  <c r="P10" i="284"/>
  <c r="U10" i="284"/>
  <c r="T10" i="284"/>
  <c r="E12" i="284" a="1"/>
  <c r="E12" i="284" s="1"/>
  <c r="M12" i="284" s="1"/>
  <c r="O12" i="284" s="1"/>
  <c r="P12" i="284" s="1"/>
  <c r="F12" i="284"/>
  <c r="D13" i="284" a="1"/>
  <c r="D13" i="284" s="1"/>
  <c r="L13" i="284" s="1"/>
  <c r="H12" i="284"/>
  <c r="U12" i="284" s="1"/>
  <c r="J12" i="284"/>
  <c r="I11" i="284"/>
  <c r="G12" i="284"/>
  <c r="L12" i="284"/>
  <c r="S11" i="284"/>
  <c r="I12" i="284"/>
  <c r="T12" i="284"/>
  <c r="R11" i="284"/>
  <c r="Q11" i="284"/>
  <c r="U8" i="283"/>
  <c r="I8" i="283"/>
  <c r="P8" i="283"/>
  <c r="O11" i="283"/>
  <c r="T8" i="283"/>
  <c r="N12" i="283" a="1"/>
  <c r="N12" i="283" s="1"/>
  <c r="J12" i="283"/>
  <c r="F12" i="283"/>
  <c r="H12" i="283"/>
  <c r="A12" i="283"/>
  <c r="L12" i="283"/>
  <c r="G12" i="283"/>
  <c r="K12" i="283"/>
  <c r="E12" i="283" a="1"/>
  <c r="E12" i="283" s="1"/>
  <c r="M12" i="283" s="1"/>
  <c r="O12" i="283" s="1"/>
  <c r="T11" i="283"/>
  <c r="P11" i="283"/>
  <c r="D13" i="283" a="1"/>
  <c r="D13" i="283" s="1"/>
  <c r="U11" i="283"/>
  <c r="I11" i="283"/>
  <c r="R10" i="283"/>
  <c r="Q10" i="283"/>
  <c r="S11" i="283"/>
  <c r="I9" i="282"/>
  <c r="R10" i="282"/>
  <c r="Q10" i="282"/>
  <c r="P9" i="282"/>
  <c r="T11" i="282"/>
  <c r="P11" i="282"/>
  <c r="S11" i="282"/>
  <c r="I12" i="282"/>
  <c r="U12" i="282"/>
  <c r="D15" i="282" a="1"/>
  <c r="D15" i="282" s="1"/>
  <c r="D16" i="282" s="1" a="1"/>
  <c r="D16" i="282" s="1"/>
  <c r="N13" i="282" a="1"/>
  <c r="N13" i="282" s="1"/>
  <c r="J13" i="282"/>
  <c r="F13" i="282"/>
  <c r="A13" i="282"/>
  <c r="L13" i="282"/>
  <c r="H13" i="282"/>
  <c r="E13" i="282" a="1"/>
  <c r="E13" i="282" s="1"/>
  <c r="M13" i="282" s="1"/>
  <c r="O13" i="282" s="1"/>
  <c r="K13" i="282"/>
  <c r="G13" i="282"/>
  <c r="L14" i="282"/>
  <c r="H14" i="282"/>
  <c r="E14" i="282" a="1"/>
  <c r="E14" i="282" s="1"/>
  <c r="M14" i="282" s="1"/>
  <c r="K14" i="282"/>
  <c r="G14" i="282"/>
  <c r="N14" i="282" a="1"/>
  <c r="N14" i="282" s="1"/>
  <c r="J14" i="282"/>
  <c r="F14" i="282"/>
  <c r="A14" i="282"/>
  <c r="U11" i="282"/>
  <c r="I11" i="282"/>
  <c r="T12" i="282"/>
  <c r="P12" i="282"/>
  <c r="N10" i="281" a="1"/>
  <c r="N10" i="281" s="1"/>
  <c r="S10" i="281" s="1"/>
  <c r="J10" i="281"/>
  <c r="F10" i="281"/>
  <c r="A10" i="281"/>
  <c r="L10" i="281"/>
  <c r="H10" i="281"/>
  <c r="E10" i="281" a="1"/>
  <c r="E10" i="281" s="1"/>
  <c r="M10" i="281" s="1"/>
  <c r="K10" i="281"/>
  <c r="G10" i="281"/>
  <c r="D11" i="281" a="1"/>
  <c r="D11" i="281" s="1"/>
  <c r="I8" i="281"/>
  <c r="R8" i="281"/>
  <c r="Q8" i="281"/>
  <c r="O9" i="281"/>
  <c r="U9" i="281" s="1"/>
  <c r="S9" i="281"/>
  <c r="A11" i="280"/>
  <c r="G11" i="280"/>
  <c r="L11" i="280"/>
  <c r="O11" i="280" s="1"/>
  <c r="F11" i="280"/>
  <c r="K11" i="280"/>
  <c r="N11" i="280" a="1"/>
  <c r="N11" i="280" s="1"/>
  <c r="H11" i="280"/>
  <c r="D12" i="280" a="1"/>
  <c r="D12" i="280" s="1"/>
  <c r="L12" i="280" s="1"/>
  <c r="O10" i="280"/>
  <c r="J11" i="280"/>
  <c r="T10" i="280"/>
  <c r="R8" i="280"/>
  <c r="Q8" i="280"/>
  <c r="S11" i="280"/>
  <c r="Q9" i="280"/>
  <c r="R9" i="280"/>
  <c r="U9" i="279"/>
  <c r="O10" i="279"/>
  <c r="I10" i="279" s="1"/>
  <c r="S10" i="279"/>
  <c r="U10" i="279"/>
  <c r="T10" i="279"/>
  <c r="P10" i="279"/>
  <c r="P9" i="279"/>
  <c r="R8" i="279"/>
  <c r="Q8" i="279"/>
  <c r="L11" i="279"/>
  <c r="H11" i="279"/>
  <c r="E11" i="279" a="1"/>
  <c r="E11" i="279" s="1"/>
  <c r="M11" i="279" s="1"/>
  <c r="A11" i="279"/>
  <c r="K11" i="279"/>
  <c r="G11" i="279"/>
  <c r="N11" i="279" a="1"/>
  <c r="N11" i="279" s="1"/>
  <c r="S11" i="279" s="1"/>
  <c r="J11" i="279"/>
  <c r="F11" i="279"/>
  <c r="D12" i="279" a="1"/>
  <c r="D12" i="279" s="1"/>
  <c r="R9" i="278"/>
  <c r="Q9" i="278"/>
  <c r="T9" i="278"/>
  <c r="L12" i="278"/>
  <c r="H12" i="278"/>
  <c r="E12" i="278" a="1"/>
  <c r="E12" i="278" s="1"/>
  <c r="M12" i="278" s="1"/>
  <c r="O12" i="278" s="1"/>
  <c r="K12" i="278"/>
  <c r="G12" i="278"/>
  <c r="N12" i="278" a="1"/>
  <c r="N12" i="278" s="1"/>
  <c r="J12" i="278"/>
  <c r="F12" i="278"/>
  <c r="A12" i="278"/>
  <c r="N11" i="278" a="1"/>
  <c r="N11" i="278" s="1"/>
  <c r="S11" i="278" s="1"/>
  <c r="J11" i="278"/>
  <c r="F11" i="278"/>
  <c r="A11" i="278"/>
  <c r="L11" i="278"/>
  <c r="H11" i="278"/>
  <c r="E11" i="278" a="1"/>
  <c r="E11" i="278" s="1"/>
  <c r="M11" i="278" s="1"/>
  <c r="K11" i="278"/>
  <c r="G11" i="278"/>
  <c r="D13" i="278" a="1"/>
  <c r="D13" i="278" s="1"/>
  <c r="D14" i="278" s="1" a="1"/>
  <c r="D14" i="278" s="1"/>
  <c r="I9" i="278"/>
  <c r="O10" i="278"/>
  <c r="P10" i="278" s="1"/>
  <c r="T10" i="278"/>
  <c r="U9" i="278"/>
  <c r="U10" i="278"/>
  <c r="I10" i="278"/>
  <c r="S10" i="277"/>
  <c r="U10" i="277"/>
  <c r="I10" i="277"/>
  <c r="R8" i="277"/>
  <c r="Q8" i="277"/>
  <c r="N11" i="277" a="1"/>
  <c r="N11" i="277" s="1"/>
  <c r="J11" i="277"/>
  <c r="F11" i="277"/>
  <c r="A11" i="277"/>
  <c r="L11" i="277"/>
  <c r="H11" i="277"/>
  <c r="E11" i="277" a="1"/>
  <c r="E11" i="277" s="1"/>
  <c r="M11" i="277" s="1"/>
  <c r="O11" i="277" s="1"/>
  <c r="K11" i="277"/>
  <c r="G11" i="277"/>
  <c r="Q9" i="277"/>
  <c r="R9" i="277"/>
  <c r="D12" i="277" a="1"/>
  <c r="D12" i="277" s="1"/>
  <c r="D13" i="277" s="1" a="1"/>
  <c r="D13" i="277" s="1"/>
  <c r="Q7" i="277"/>
  <c r="R7" i="277"/>
  <c r="T10" i="277"/>
  <c r="P10" i="277"/>
  <c r="D6" i="275"/>
  <c r="E6" i="275"/>
  <c r="C7" i="275" a="1"/>
  <c r="C7" i="275" s="1"/>
  <c r="B8" i="146" a="1"/>
  <c r="B8" i="146" s="1"/>
  <c r="C8" i="146" s="1"/>
  <c r="B9" i="146" a="1"/>
  <c r="B9" i="146" s="1"/>
  <c r="C9" i="146" s="1"/>
  <c r="B10" i="146" a="1"/>
  <c r="B10" i="146" s="1"/>
  <c r="C10" i="146" s="1"/>
  <c r="B11" i="146" a="1"/>
  <c r="B11" i="146" s="1"/>
  <c r="C11" i="146" s="1"/>
  <c r="B12" i="146" a="1"/>
  <c r="B12" i="146" s="1"/>
  <c r="C12" i="146" s="1"/>
  <c r="B13" i="146" a="1"/>
  <c r="B13" i="146" s="1"/>
  <c r="C13" i="146" s="1"/>
  <c r="B14" i="146" a="1"/>
  <c r="B14" i="146" s="1"/>
  <c r="C14" i="146" s="1"/>
  <c r="B15" i="146" a="1"/>
  <c r="B15" i="146" s="1"/>
  <c r="C15" i="146" s="1"/>
  <c r="B16" i="146" a="1"/>
  <c r="B16" i="146" s="1"/>
  <c r="C16" i="146" s="1"/>
  <c r="B17" i="146" a="1"/>
  <c r="B17" i="146" s="1"/>
  <c r="C17" i="146" s="1"/>
  <c r="B18" i="146" a="1"/>
  <c r="B18" i="146" s="1"/>
  <c r="C18" i="146" s="1"/>
  <c r="B19" i="146" a="1"/>
  <c r="B19" i="146" s="1"/>
  <c r="C19" i="146" s="1"/>
  <c r="B20" i="146" a="1"/>
  <c r="B20" i="146" s="1"/>
  <c r="C20" i="146" s="1"/>
  <c r="B21" i="146" a="1"/>
  <c r="B21" i="146" s="1"/>
  <c r="C21" i="146" s="1"/>
  <c r="B22" i="146" a="1"/>
  <c r="B22" i="146" s="1"/>
  <c r="C22" i="146" s="1"/>
  <c r="B23" i="146" a="1"/>
  <c r="B23" i="146" s="1"/>
  <c r="C23" i="146" s="1"/>
  <c r="B24" i="146" a="1"/>
  <c r="B24" i="146" s="1"/>
  <c r="C24" i="146" s="1"/>
  <c r="B25" i="146" a="1"/>
  <c r="B25" i="146" s="1"/>
  <c r="C25" i="146" s="1"/>
  <c r="B26" i="146" a="1"/>
  <c r="B26" i="146" s="1"/>
  <c r="C26" i="146" s="1"/>
  <c r="B27" i="146" a="1"/>
  <c r="B27" i="146" s="1"/>
  <c r="C27" i="146" s="1"/>
  <c r="B28" i="146" a="1"/>
  <c r="B28" i="146" s="1"/>
  <c r="C28" i="146" s="1"/>
  <c r="B29" i="146" a="1"/>
  <c r="B29" i="146" s="1"/>
  <c r="C29" i="146" s="1"/>
  <c r="B30" i="146" a="1"/>
  <c r="B30" i="146" s="1"/>
  <c r="C30" i="146" s="1"/>
  <c r="B31" i="146" a="1"/>
  <c r="B31" i="146" s="1"/>
  <c r="C31" i="146" s="1"/>
  <c r="B32" i="146" a="1"/>
  <c r="B32" i="146" s="1"/>
  <c r="C32" i="146" s="1"/>
  <c r="B33" i="146" a="1"/>
  <c r="B33" i="146" s="1"/>
  <c r="C33" i="146" s="1"/>
  <c r="B34" i="146" a="1"/>
  <c r="B34" i="146" s="1"/>
  <c r="C34" i="146" s="1"/>
  <c r="B35" i="146" a="1"/>
  <c r="B35" i="146" s="1"/>
  <c r="C35" i="146" s="1"/>
  <c r="B36" i="146" a="1"/>
  <c r="B36" i="146" s="1"/>
  <c r="C36" i="146" s="1"/>
  <c r="B37" i="146" a="1"/>
  <c r="B37" i="146" s="1"/>
  <c r="C37" i="146" s="1"/>
  <c r="B38" i="146" a="1"/>
  <c r="B38" i="146" s="1"/>
  <c r="C38" i="146" s="1"/>
  <c r="B39" i="146" a="1"/>
  <c r="B39" i="146" s="1"/>
  <c r="C39" i="146" s="1"/>
  <c r="B40" i="146" a="1"/>
  <c r="B40" i="146" s="1"/>
  <c r="C40" i="146" s="1"/>
  <c r="B41" i="146" a="1"/>
  <c r="B41" i="146" s="1"/>
  <c r="C41" i="146" s="1"/>
  <c r="B42" i="146" a="1"/>
  <c r="B42" i="146" s="1"/>
  <c r="C42" i="146" s="1"/>
  <c r="B43" i="146" a="1"/>
  <c r="B43" i="146" s="1"/>
  <c r="C43" i="146" s="1"/>
  <c r="B44" i="146" a="1"/>
  <c r="B44" i="146" s="1"/>
  <c r="C44" i="146" s="1"/>
  <c r="B45" i="146" a="1"/>
  <c r="B45" i="146" s="1"/>
  <c r="C45" i="146" s="1"/>
  <c r="B46" i="146" a="1"/>
  <c r="B46" i="146" s="1"/>
  <c r="C46" i="146" s="1"/>
  <c r="B47" i="146" a="1"/>
  <c r="B47" i="146" s="1"/>
  <c r="C47" i="146" s="1"/>
  <c r="B48" i="146" a="1"/>
  <c r="B48" i="146" s="1"/>
  <c r="C48" i="146" s="1"/>
  <c r="B49" i="146" a="1"/>
  <c r="B49" i="146" s="1"/>
  <c r="C49" i="146" s="1"/>
  <c r="B50" i="146" a="1"/>
  <c r="B50" i="146" s="1"/>
  <c r="C50" i="146" s="1"/>
  <c r="B51" i="146" a="1"/>
  <c r="B51" i="146" s="1"/>
  <c r="C51" i="146" s="1"/>
  <c r="B52" i="146" a="1"/>
  <c r="B52" i="146" s="1"/>
  <c r="C52" i="146" s="1"/>
  <c r="B53" i="146" a="1"/>
  <c r="B53" i="146" s="1"/>
  <c r="C53" i="146" s="1"/>
  <c r="B54" i="146" a="1"/>
  <c r="B54" i="146" s="1"/>
  <c r="C54" i="146" s="1"/>
  <c r="B55" i="146" a="1"/>
  <c r="B55" i="146" s="1"/>
  <c r="C55" i="146" s="1"/>
  <c r="B56" i="146" a="1"/>
  <c r="B56" i="146" s="1"/>
  <c r="C56" i="146" s="1"/>
  <c r="B57" i="146" a="1"/>
  <c r="B57" i="146" s="1"/>
  <c r="C57" i="146" s="1"/>
  <c r="B58" i="146" a="1"/>
  <c r="B58" i="146" s="1"/>
  <c r="C58" i="146" s="1"/>
  <c r="B59" i="146" a="1"/>
  <c r="B59" i="146" s="1"/>
  <c r="C59" i="146" s="1"/>
  <c r="B60" i="146" a="1"/>
  <c r="B60" i="146" s="1"/>
  <c r="C60" i="146" s="1"/>
  <c r="B61" i="146" a="1"/>
  <c r="B61" i="146" s="1"/>
  <c r="C61" i="146" s="1"/>
  <c r="B62" i="146" a="1"/>
  <c r="B62" i="146" s="1"/>
  <c r="C62" i="146" s="1"/>
  <c r="B63" i="146" a="1"/>
  <c r="B63" i="146" s="1"/>
  <c r="C63" i="146" s="1"/>
  <c r="B64" i="146" a="1"/>
  <c r="B64" i="146" s="1"/>
  <c r="C64" i="146" s="1"/>
  <c r="B65" i="146" a="1"/>
  <c r="B65" i="146" s="1"/>
  <c r="C65" i="146" s="1"/>
  <c r="B66" i="146" a="1"/>
  <c r="B66" i="146" s="1"/>
  <c r="C66" i="146" s="1"/>
  <c r="B67" i="146" a="1"/>
  <c r="B67" i="146" s="1"/>
  <c r="C67" i="146" s="1"/>
  <c r="B68" i="146" a="1"/>
  <c r="B68" i="146" s="1"/>
  <c r="C68" i="146" s="1"/>
  <c r="B69" i="146" a="1"/>
  <c r="B69" i="146" s="1"/>
  <c r="C69" i="146" s="1"/>
  <c r="B70" i="146" a="1"/>
  <c r="B70" i="146" s="1"/>
  <c r="C70" i="146" s="1"/>
  <c r="B71" i="146" a="1"/>
  <c r="B71" i="146" s="1"/>
  <c r="C71" i="146" s="1"/>
  <c r="B72" i="146" a="1"/>
  <c r="B72" i="146" s="1"/>
  <c r="C72" i="146" s="1"/>
  <c r="B73" i="146" a="1"/>
  <c r="B73" i="146" s="1"/>
  <c r="C73" i="146" s="1"/>
  <c r="B74" i="146" a="1"/>
  <c r="B74" i="146" s="1"/>
  <c r="C74" i="146" s="1"/>
  <c r="B75" i="146" a="1"/>
  <c r="B75" i="146" s="1"/>
  <c r="C75" i="146" s="1"/>
  <c r="B76" i="146" a="1"/>
  <c r="B76" i="146" s="1"/>
  <c r="C76" i="146" s="1"/>
  <c r="B77" i="146" a="1"/>
  <c r="B77" i="146" s="1"/>
  <c r="C77" i="146" s="1"/>
  <c r="B78" i="146" a="1"/>
  <c r="B78" i="146" s="1"/>
  <c r="C78" i="146" s="1"/>
  <c r="B79" i="146" a="1"/>
  <c r="B79" i="146" s="1"/>
  <c r="C79" i="146" s="1"/>
  <c r="B80" i="146" a="1"/>
  <c r="B80" i="146" s="1"/>
  <c r="C80" i="146" s="1"/>
  <c r="B81" i="146" a="1"/>
  <c r="B81" i="146" s="1"/>
  <c r="C81" i="146" s="1"/>
  <c r="B82" i="146" a="1"/>
  <c r="B82" i="146" s="1"/>
  <c r="C82" i="146" s="1"/>
  <c r="B83" i="146" a="1"/>
  <c r="B83" i="146" s="1"/>
  <c r="C83" i="146" s="1"/>
  <c r="B84" i="146" a="1"/>
  <c r="B84" i="146" s="1"/>
  <c r="C84" i="146" s="1"/>
  <c r="B85" i="146" a="1"/>
  <c r="B85" i="146" s="1"/>
  <c r="C85" i="146" s="1"/>
  <c r="B86" i="146" a="1"/>
  <c r="B86" i="146" s="1"/>
  <c r="C86" i="146" s="1"/>
  <c r="B87" i="146" a="1"/>
  <c r="B87" i="146" s="1"/>
  <c r="C87" i="146" s="1"/>
  <c r="B88" i="146" a="1"/>
  <c r="B88" i="146" s="1"/>
  <c r="C88" i="146" s="1"/>
  <c r="B89" i="146" a="1"/>
  <c r="B89" i="146" s="1"/>
  <c r="C89" i="146" s="1"/>
  <c r="B90" i="146" a="1"/>
  <c r="B90" i="146" s="1"/>
  <c r="C90" i="146" s="1"/>
  <c r="B91" i="146" a="1"/>
  <c r="B91" i="146" s="1"/>
  <c r="C91" i="146" s="1"/>
  <c r="B92" i="146" a="1"/>
  <c r="B92" i="146" s="1"/>
  <c r="C92" i="146" s="1"/>
  <c r="B93" i="146" a="1"/>
  <c r="B93" i="146" s="1"/>
  <c r="C93" i="146" s="1"/>
  <c r="B94" i="146" a="1"/>
  <c r="B94" i="146" s="1"/>
  <c r="C94" i="146" s="1"/>
  <c r="B95" i="146" a="1"/>
  <c r="B95" i="146" s="1"/>
  <c r="C95" i="146" s="1"/>
  <c r="B96" i="146" a="1"/>
  <c r="B96" i="146" s="1"/>
  <c r="C96" i="146" s="1"/>
  <c r="B97" i="146" a="1"/>
  <c r="B97" i="146" s="1"/>
  <c r="C97" i="146" s="1"/>
  <c r="B98" i="146" a="1"/>
  <c r="B98" i="146" s="1"/>
  <c r="C98" i="146" s="1"/>
  <c r="B99" i="146" a="1"/>
  <c r="B99" i="146" s="1"/>
  <c r="C99" i="146" s="1"/>
  <c r="B100" i="146" a="1"/>
  <c r="B100" i="146" s="1"/>
  <c r="C100" i="146" s="1"/>
  <c r="B101" i="146" a="1"/>
  <c r="B101" i="146" s="1"/>
  <c r="C101" i="146" s="1"/>
  <c r="B102" i="146" a="1"/>
  <c r="B102" i="146" s="1"/>
  <c r="C102" i="146" s="1"/>
  <c r="B103" i="146" a="1"/>
  <c r="B103" i="146" s="1"/>
  <c r="C103" i="146" s="1"/>
  <c r="B104" i="146" a="1"/>
  <c r="B104" i="146" s="1"/>
  <c r="C104" i="146" s="1"/>
  <c r="B105" i="146" a="1"/>
  <c r="B105" i="146" s="1"/>
  <c r="C105" i="146" s="1"/>
  <c r="B106" i="146" a="1"/>
  <c r="B106" i="146" s="1"/>
  <c r="C106" i="146" s="1"/>
  <c r="B107" i="146" a="1"/>
  <c r="B107" i="146" s="1"/>
  <c r="C107" i="146" s="1"/>
  <c r="B7" i="146" a="1"/>
  <c r="B7" i="146" s="1"/>
  <c r="C7" i="146" s="1"/>
  <c r="A3" i="116" a="1"/>
  <c r="A3" i="116" s="1"/>
  <c r="A4" i="116" a="1"/>
  <c r="A4" i="116" s="1"/>
  <c r="A5" i="116" a="1"/>
  <c r="A5" i="116" s="1"/>
  <c r="A6" i="116" a="1"/>
  <c r="A6" i="116" s="1"/>
  <c r="B6" i="116" s="1"/>
  <c r="A7" i="116" a="1"/>
  <c r="A7" i="116" s="1"/>
  <c r="A8" i="116" a="1"/>
  <c r="A8" i="116" s="1"/>
  <c r="A9" i="116" a="1"/>
  <c r="A9" i="116" s="1"/>
  <c r="A10" i="116" a="1"/>
  <c r="A10" i="116" s="1"/>
  <c r="B10" i="116" s="1"/>
  <c r="A11" i="116" a="1"/>
  <c r="A11" i="116" s="1"/>
  <c r="A12" i="116" a="1"/>
  <c r="A12" i="116" s="1"/>
  <c r="A13" i="116" a="1"/>
  <c r="A13" i="116" s="1"/>
  <c r="A14" i="116" a="1"/>
  <c r="A14" i="116" s="1"/>
  <c r="B14" i="116" s="1"/>
  <c r="A15" i="116" a="1"/>
  <c r="A15" i="116" s="1"/>
  <c r="A16" i="116" a="1"/>
  <c r="A16" i="116" s="1"/>
  <c r="A17" i="116" a="1"/>
  <c r="A17" i="116" s="1"/>
  <c r="A18" i="116" a="1"/>
  <c r="A18" i="116" s="1"/>
  <c r="B18" i="116" s="1"/>
  <c r="A19" i="116" a="1"/>
  <c r="A19" i="116" s="1"/>
  <c r="A20" i="116" a="1"/>
  <c r="A20" i="116" s="1"/>
  <c r="A21" i="116" a="1"/>
  <c r="A21" i="116" s="1"/>
  <c r="A22" i="116" a="1"/>
  <c r="A22" i="116" s="1"/>
  <c r="B22" i="116" s="1"/>
  <c r="A23" i="116" a="1"/>
  <c r="A23" i="116" s="1"/>
  <c r="A24" i="116" a="1"/>
  <c r="A24" i="116" s="1"/>
  <c r="A25" i="116" a="1"/>
  <c r="A25" i="116" s="1"/>
  <c r="A26" i="116" a="1"/>
  <c r="A26" i="116" s="1"/>
  <c r="B26" i="116" s="1"/>
  <c r="A27" i="116" a="1"/>
  <c r="A27" i="116" s="1"/>
  <c r="G27" i="116" s="1"/>
  <c r="A28" i="116" a="1"/>
  <c r="A28" i="116" s="1"/>
  <c r="G28" i="116" s="1"/>
  <c r="A29" i="116" a="1"/>
  <c r="A29" i="116" s="1"/>
  <c r="A30" i="116" a="1"/>
  <c r="A30" i="116" s="1"/>
  <c r="B30" i="116" s="1"/>
  <c r="A31" i="116" a="1"/>
  <c r="A31" i="116" s="1"/>
  <c r="G31" i="116" s="1"/>
  <c r="A32" i="116" a="1"/>
  <c r="A32" i="116" s="1"/>
  <c r="G32" i="116" s="1"/>
  <c r="A33" i="116" a="1"/>
  <c r="A33" i="116" s="1"/>
  <c r="A34" i="116" a="1"/>
  <c r="A34" i="116" s="1"/>
  <c r="A35" i="116" a="1"/>
  <c r="A35" i="116" s="1"/>
  <c r="G35" i="116" s="1"/>
  <c r="A36" i="116" a="1"/>
  <c r="A36" i="116" s="1"/>
  <c r="G36" i="116" s="1"/>
  <c r="A37" i="116" a="1"/>
  <c r="A37" i="116" s="1"/>
  <c r="A38" i="116" a="1"/>
  <c r="A38" i="116" s="1"/>
  <c r="B38" i="116" s="1"/>
  <c r="A39" i="116" a="1"/>
  <c r="A39" i="116" s="1"/>
  <c r="A40" i="116" a="1"/>
  <c r="A40" i="116" s="1"/>
  <c r="B40" i="116" s="1"/>
  <c r="A41" i="116" a="1"/>
  <c r="A41" i="116" s="1"/>
  <c r="A42" i="116" a="1"/>
  <c r="A42" i="116" s="1"/>
  <c r="B42" i="116" s="1"/>
  <c r="A43" i="116" a="1"/>
  <c r="A43" i="116" s="1"/>
  <c r="A44" i="116" a="1"/>
  <c r="A44" i="116" s="1"/>
  <c r="B44" i="116" s="1"/>
  <c r="A45" i="116" a="1"/>
  <c r="A45" i="116" s="1"/>
  <c r="A46" i="116" a="1"/>
  <c r="A46" i="116" s="1"/>
  <c r="G46" i="116" s="1"/>
  <c r="A47" i="116" a="1"/>
  <c r="A47" i="116" s="1"/>
  <c r="A48" i="116" a="1"/>
  <c r="A48" i="116" s="1"/>
  <c r="A49" i="116" a="1"/>
  <c r="A49" i="116" s="1"/>
  <c r="B49" i="116" s="1"/>
  <c r="A50" i="116" a="1"/>
  <c r="A50" i="116" s="1"/>
  <c r="A51" i="116" a="1"/>
  <c r="A51" i="116" s="1"/>
  <c r="B51" i="116" s="1"/>
  <c r="A52" i="116" a="1"/>
  <c r="A52" i="116" s="1"/>
  <c r="A53" i="116" a="1"/>
  <c r="A53" i="116" s="1"/>
  <c r="B53" i="116" s="1"/>
  <c r="A54" i="116" a="1"/>
  <c r="A54" i="116" s="1"/>
  <c r="A55" i="116" a="1"/>
  <c r="A55" i="116" s="1"/>
  <c r="B55" i="116" s="1"/>
  <c r="A56" i="116" a="1"/>
  <c r="A56" i="116" s="1"/>
  <c r="A57" i="116" a="1"/>
  <c r="A57" i="116" s="1"/>
  <c r="B57" i="116" s="1"/>
  <c r="A58" i="116" a="1"/>
  <c r="A58" i="116" s="1"/>
  <c r="A59" i="116" a="1"/>
  <c r="A59" i="116" s="1"/>
  <c r="G59" i="116" s="1"/>
  <c r="A60" i="116" a="1"/>
  <c r="A60" i="116" s="1"/>
  <c r="A61" i="116" a="1"/>
  <c r="A61" i="116" s="1"/>
  <c r="G61" i="116" s="1"/>
  <c r="A62" i="116" a="1"/>
  <c r="A62" i="116" s="1"/>
  <c r="A63" i="116" a="1"/>
  <c r="A63" i="116" s="1"/>
  <c r="B63" i="116" s="1"/>
  <c r="A64" i="116" a="1"/>
  <c r="A64" i="116" s="1"/>
  <c r="A65" i="116" a="1"/>
  <c r="A65" i="116" s="1"/>
  <c r="B65" i="116" s="1"/>
  <c r="A66" i="116" a="1"/>
  <c r="A66" i="116" s="1"/>
  <c r="A67" i="116" a="1"/>
  <c r="A67" i="116" s="1"/>
  <c r="B67" i="116" s="1"/>
  <c r="A68" i="116" a="1"/>
  <c r="A68" i="116" s="1"/>
  <c r="A69" i="116" a="1"/>
  <c r="A69" i="116" s="1"/>
  <c r="B69" i="116" s="1"/>
  <c r="A70" i="116" a="1"/>
  <c r="A70" i="116" s="1"/>
  <c r="A71" i="116" a="1"/>
  <c r="A71" i="116" s="1"/>
  <c r="B71" i="116" s="1"/>
  <c r="A72" i="116" a="1"/>
  <c r="A72" i="116" s="1"/>
  <c r="A73" i="116" a="1"/>
  <c r="A73" i="116" s="1"/>
  <c r="B73" i="116" s="1"/>
  <c r="A74" i="116" a="1"/>
  <c r="A74" i="116" s="1"/>
  <c r="A75" i="116" a="1"/>
  <c r="A75" i="116" s="1"/>
  <c r="G75" i="116" s="1"/>
  <c r="A76" i="116" a="1"/>
  <c r="A76" i="116" s="1"/>
  <c r="A77" i="116" a="1"/>
  <c r="A77" i="116" s="1"/>
  <c r="B77" i="116" s="1"/>
  <c r="A78" i="116" a="1"/>
  <c r="A78" i="116" s="1"/>
  <c r="G78" i="116" s="1"/>
  <c r="A79" i="116" a="1"/>
  <c r="A79" i="116" s="1"/>
  <c r="A80" i="116" a="1"/>
  <c r="A80" i="116" s="1"/>
  <c r="A81" i="116" a="1"/>
  <c r="A81" i="116" s="1"/>
  <c r="B81" i="116" s="1"/>
  <c r="A82" i="116" a="1"/>
  <c r="A82" i="116" s="1"/>
  <c r="G82" i="116" s="1"/>
  <c r="A83" i="116" a="1"/>
  <c r="A83" i="116" s="1"/>
  <c r="G83" i="116" s="1"/>
  <c r="A84" i="116" a="1"/>
  <c r="A84" i="116" s="1"/>
  <c r="A85" i="116" a="1"/>
  <c r="A85" i="116" s="1"/>
  <c r="A86" i="116" a="1"/>
  <c r="A86" i="116" s="1"/>
  <c r="A87" i="116" a="1"/>
  <c r="A87" i="116" s="1"/>
  <c r="G87" i="116" s="1"/>
  <c r="A88" i="116" a="1"/>
  <c r="A88" i="116" s="1"/>
  <c r="A89" i="116" a="1"/>
  <c r="A89" i="116" s="1"/>
  <c r="B89" i="116" s="1"/>
  <c r="A90" i="116" a="1"/>
  <c r="A90" i="116" s="1"/>
  <c r="G90" i="116" s="1"/>
  <c r="A91" i="116" a="1"/>
  <c r="A91" i="116" s="1"/>
  <c r="G91" i="116" s="1"/>
  <c r="A92" i="116" a="1"/>
  <c r="A92" i="116" s="1"/>
  <c r="A93" i="116" a="1"/>
  <c r="A93" i="116" s="1"/>
  <c r="B93" i="116" s="1"/>
  <c r="A94" i="116" a="1"/>
  <c r="A94" i="116" s="1"/>
  <c r="G94" i="116" s="1"/>
  <c r="A95" i="116" a="1"/>
  <c r="A95" i="116" s="1"/>
  <c r="A96" i="116" a="1"/>
  <c r="A96" i="116" s="1"/>
  <c r="A97" i="116" a="1"/>
  <c r="A97" i="116" s="1"/>
  <c r="B97" i="116" s="1"/>
  <c r="A98" i="116" a="1"/>
  <c r="A98" i="116" s="1"/>
  <c r="G98" i="116" s="1"/>
  <c r="A99" i="116" a="1"/>
  <c r="A99" i="116" s="1"/>
  <c r="A100" i="116" a="1"/>
  <c r="A100" i="116" s="1"/>
  <c r="A101" i="116" a="1"/>
  <c r="A101" i="116" s="1"/>
  <c r="B101" i="116" s="1"/>
  <c r="A102" i="116" a="1"/>
  <c r="A102" i="116" s="1"/>
  <c r="B102" i="116" s="1"/>
  <c r="A103" i="116" a="1"/>
  <c r="A103" i="116" s="1"/>
  <c r="G103" i="116" s="1"/>
  <c r="A104" i="116" a="1"/>
  <c r="A104" i="116" s="1"/>
  <c r="A105" i="116" a="1"/>
  <c r="A105" i="116" s="1"/>
  <c r="B105" i="116" s="1"/>
  <c r="A106" i="116" a="1"/>
  <c r="A106" i="116" s="1"/>
  <c r="A107" i="116" a="1"/>
  <c r="A107" i="116" s="1"/>
  <c r="A108" i="116" a="1"/>
  <c r="A108" i="116" s="1"/>
  <c r="A109" i="116" a="1"/>
  <c r="A109" i="116" s="1"/>
  <c r="B109" i="116" s="1"/>
  <c r="A110" i="116" a="1"/>
  <c r="A110" i="116" s="1"/>
  <c r="A111" i="116" a="1"/>
  <c r="A111" i="116" s="1"/>
  <c r="G111" i="116" s="1"/>
  <c r="A112" i="116" a="1"/>
  <c r="A112" i="116" s="1"/>
  <c r="A113" i="116" a="1"/>
  <c r="A113" i="116" s="1"/>
  <c r="B113" i="116" s="1"/>
  <c r="A114" i="116" a="1"/>
  <c r="A114" i="116" s="1"/>
  <c r="A115" i="116" a="1"/>
  <c r="A115" i="116" s="1"/>
  <c r="G115" i="116" s="1"/>
  <c r="A116" i="116" a="1"/>
  <c r="A116" i="116" s="1"/>
  <c r="A117" i="116" a="1"/>
  <c r="A117" i="116" s="1"/>
  <c r="B117" i="116" s="1"/>
  <c r="A118" i="116" a="1"/>
  <c r="A118" i="116" s="1"/>
  <c r="A119" i="116" a="1"/>
  <c r="A119" i="116" s="1"/>
  <c r="G119" i="116" s="1"/>
  <c r="A120" i="116" a="1"/>
  <c r="A120" i="116" s="1"/>
  <c r="A121" i="116" a="1"/>
  <c r="A121" i="116" s="1"/>
  <c r="B121" i="116" s="1"/>
  <c r="A122" i="116" a="1"/>
  <c r="A122" i="116" s="1"/>
  <c r="A123" i="116" a="1"/>
  <c r="A123" i="116" s="1"/>
  <c r="A124" i="116" a="1"/>
  <c r="A124" i="116" s="1"/>
  <c r="A125" i="116" a="1"/>
  <c r="A125" i="116" s="1"/>
  <c r="B125" i="116" s="1"/>
  <c r="A126" i="116" a="1"/>
  <c r="A126" i="116" s="1"/>
  <c r="A127" i="116" a="1"/>
  <c r="A127" i="116" s="1"/>
  <c r="A128" i="116" a="1"/>
  <c r="A128" i="116" s="1"/>
  <c r="A129" i="116" a="1"/>
  <c r="A129" i="116" s="1"/>
  <c r="B129" i="116" s="1"/>
  <c r="A130" i="116" a="1"/>
  <c r="A130" i="116" s="1"/>
  <c r="A131" i="116" a="1"/>
  <c r="A131" i="116" s="1"/>
  <c r="A132" i="116" a="1"/>
  <c r="A132" i="116" s="1"/>
  <c r="A133" i="116" a="1"/>
  <c r="A133" i="116" s="1"/>
  <c r="B133" i="116" s="1"/>
  <c r="A134" i="116" a="1"/>
  <c r="A134" i="116" s="1"/>
  <c r="A135" i="116" a="1"/>
  <c r="A135" i="116" s="1"/>
  <c r="G135" i="116" s="1"/>
  <c r="A136" i="116" a="1"/>
  <c r="A136" i="116" s="1"/>
  <c r="A137" i="116" a="1"/>
  <c r="A137" i="116" s="1"/>
  <c r="B137" i="116" s="1"/>
  <c r="A138" i="116" a="1"/>
  <c r="A138" i="116" s="1"/>
  <c r="G138" i="116" s="1"/>
  <c r="A139" i="116" a="1"/>
  <c r="A139" i="116" s="1"/>
  <c r="G139" i="116" s="1"/>
  <c r="A140" i="116" a="1"/>
  <c r="A140" i="116" s="1"/>
  <c r="A141" i="116" a="1"/>
  <c r="A141" i="116" s="1"/>
  <c r="B141" i="116" s="1"/>
  <c r="A142" i="116" a="1"/>
  <c r="A142" i="116" s="1"/>
  <c r="G142" i="116" s="1"/>
  <c r="A143" i="116" a="1"/>
  <c r="A143" i="116" s="1"/>
  <c r="G143" i="116" s="1"/>
  <c r="A144" i="116" a="1"/>
  <c r="A144" i="116" s="1"/>
  <c r="A145" i="116" a="1"/>
  <c r="A145" i="116" s="1"/>
  <c r="B145" i="116" s="1"/>
  <c r="A146" i="116" a="1"/>
  <c r="A146" i="116" s="1"/>
  <c r="G146" i="116" s="1"/>
  <c r="A147" i="116" a="1"/>
  <c r="A147" i="116" s="1"/>
  <c r="G147" i="116" s="1"/>
  <c r="A148" i="116" a="1"/>
  <c r="A148" i="116" s="1"/>
  <c r="A149" i="116" a="1"/>
  <c r="A149" i="116" s="1"/>
  <c r="B149" i="116" s="1"/>
  <c r="A150" i="116" a="1"/>
  <c r="A150" i="116" s="1"/>
  <c r="G150" i="116" s="1"/>
  <c r="A151" i="116" a="1"/>
  <c r="A151" i="116" s="1"/>
  <c r="G151" i="116" s="1"/>
  <c r="A152" i="116" a="1"/>
  <c r="A152" i="116" s="1"/>
  <c r="A153" i="116" a="1"/>
  <c r="A153" i="116" s="1"/>
  <c r="B153" i="116" s="1"/>
  <c r="A154" i="116" a="1"/>
  <c r="A154" i="116" s="1"/>
  <c r="G154" i="116" s="1"/>
  <c r="A155" i="116" a="1"/>
  <c r="A155" i="116" s="1"/>
  <c r="G155" i="116" s="1"/>
  <c r="A156" i="116" a="1"/>
  <c r="A156" i="116" s="1"/>
  <c r="A157" i="116" a="1"/>
  <c r="A157" i="116" s="1"/>
  <c r="B157" i="116" s="1"/>
  <c r="A158" i="116" a="1"/>
  <c r="A158" i="116" s="1"/>
  <c r="G158" i="116" s="1"/>
  <c r="A159" i="116" a="1"/>
  <c r="A159" i="116" s="1"/>
  <c r="G159" i="116" s="1"/>
  <c r="A160" i="116" a="1"/>
  <c r="A160" i="116" s="1"/>
  <c r="A161" i="116" a="1"/>
  <c r="A161" i="116" s="1"/>
  <c r="B161" i="116" s="1"/>
  <c r="A162" i="116" a="1"/>
  <c r="A162" i="116" s="1"/>
  <c r="G162" i="116" s="1"/>
  <c r="A163" i="116" a="1"/>
  <c r="A163" i="116" s="1"/>
  <c r="G163" i="116" s="1"/>
  <c r="A164" i="116" a="1"/>
  <c r="A164" i="116" s="1"/>
  <c r="A165" i="116" a="1"/>
  <c r="A165" i="116" s="1"/>
  <c r="B165" i="116" s="1"/>
  <c r="A166" i="116" a="1"/>
  <c r="A166" i="116" s="1"/>
  <c r="G166" i="116" s="1"/>
  <c r="A167" i="116" a="1"/>
  <c r="A167" i="116" s="1"/>
  <c r="G167" i="116" s="1"/>
  <c r="A168" i="116" a="1"/>
  <c r="A168" i="116" s="1"/>
  <c r="A169" i="116" a="1"/>
  <c r="A169" i="116" s="1"/>
  <c r="B169" i="116" s="1"/>
  <c r="A170" i="116" a="1"/>
  <c r="A170" i="116" s="1"/>
  <c r="B170" i="116" s="1"/>
  <c r="A171" i="116" a="1"/>
  <c r="A171" i="116" s="1"/>
  <c r="G171" i="116" s="1"/>
  <c r="A172" i="116" a="1"/>
  <c r="A172" i="116" s="1"/>
  <c r="A173" i="116" a="1"/>
  <c r="A173" i="116" s="1"/>
  <c r="B173" i="116" s="1"/>
  <c r="A174" i="116" a="1"/>
  <c r="A174" i="116" s="1"/>
  <c r="B174" i="116" s="1"/>
  <c r="A175" i="116" a="1"/>
  <c r="A175" i="116" s="1"/>
  <c r="A176" i="116" a="1"/>
  <c r="A176" i="116" s="1"/>
  <c r="A177" i="116" a="1"/>
  <c r="A177" i="116" s="1"/>
  <c r="A178" i="116" a="1"/>
  <c r="A178" i="116" s="1"/>
  <c r="B178" i="116" s="1"/>
  <c r="A179" i="116" a="1"/>
  <c r="A179" i="116" s="1"/>
  <c r="A180" i="116" a="1"/>
  <c r="A180" i="116" s="1"/>
  <c r="A181" i="116" a="1"/>
  <c r="A181" i="116" s="1"/>
  <c r="A182" i="116" a="1"/>
  <c r="A182" i="116" s="1"/>
  <c r="B182" i="116" s="1"/>
  <c r="A183" i="116" a="1"/>
  <c r="A183" i="116" s="1"/>
  <c r="A184" i="116" a="1"/>
  <c r="A184" i="116" s="1"/>
  <c r="A185" i="116" a="1"/>
  <c r="A185" i="116" s="1"/>
  <c r="A186" i="116" a="1"/>
  <c r="A186" i="116" s="1"/>
  <c r="B186" i="116" s="1"/>
  <c r="A187" i="116" a="1"/>
  <c r="A187" i="116" s="1"/>
  <c r="A188" i="116" a="1"/>
  <c r="A188" i="116" s="1"/>
  <c r="A189" i="116" a="1"/>
  <c r="A189" i="116" s="1"/>
  <c r="A190" i="116" a="1"/>
  <c r="A190" i="116" s="1"/>
  <c r="B190" i="116" s="1"/>
  <c r="A191" i="116" a="1"/>
  <c r="A191" i="116" s="1"/>
  <c r="A192" i="116" a="1"/>
  <c r="A192" i="116" s="1"/>
  <c r="A193" i="116" a="1"/>
  <c r="A193" i="116" s="1"/>
  <c r="A194" i="116" a="1"/>
  <c r="A194" i="116" s="1"/>
  <c r="G194" i="116" s="1"/>
  <c r="A195" i="116" a="1"/>
  <c r="A195" i="116" s="1"/>
  <c r="A196" i="116" a="1"/>
  <c r="A196" i="116" s="1"/>
  <c r="A197" i="116" a="1"/>
  <c r="A197" i="116" s="1"/>
  <c r="A198" i="116" a="1"/>
  <c r="A198" i="116" s="1"/>
  <c r="B198" i="116" s="1"/>
  <c r="A199" i="116" a="1"/>
  <c r="A199" i="116" s="1"/>
  <c r="A200" i="116" a="1"/>
  <c r="A200" i="116" s="1"/>
  <c r="A3" i="214" a="1"/>
  <c r="A3" i="214" s="1"/>
  <c r="B3" i="214" s="1"/>
  <c r="A4" i="214" a="1"/>
  <c r="A4" i="214" s="1"/>
  <c r="B4" i="214" s="1"/>
  <c r="A5" i="214" a="1"/>
  <c r="A5" i="214" s="1"/>
  <c r="B5" i="214" s="1"/>
  <c r="A6" i="214" a="1"/>
  <c r="A6" i="214" s="1"/>
  <c r="B6" i="214" s="1"/>
  <c r="A7" i="214" a="1"/>
  <c r="A7" i="214" s="1"/>
  <c r="B7" i="214" s="1"/>
  <c r="A8" i="214" a="1"/>
  <c r="A8" i="214" s="1"/>
  <c r="B8" i="214" s="1"/>
  <c r="A9" i="214" a="1"/>
  <c r="A9" i="214" s="1"/>
  <c r="B9" i="214" s="1"/>
  <c r="A10" i="214" a="1"/>
  <c r="A10" i="214" s="1"/>
  <c r="B10" i="214" s="1"/>
  <c r="A11" i="214" a="1"/>
  <c r="A11" i="214" s="1"/>
  <c r="B11" i="214" s="1"/>
  <c r="A12" i="214" a="1"/>
  <c r="A12" i="214" s="1"/>
  <c r="B12" i="214" s="1"/>
  <c r="A13" i="214" a="1"/>
  <c r="A13" i="214" s="1"/>
  <c r="B13" i="214" s="1"/>
  <c r="A14" i="214" a="1"/>
  <c r="A14" i="214" s="1"/>
  <c r="B14" i="214" s="1"/>
  <c r="A15" i="214" a="1"/>
  <c r="A15" i="214" s="1"/>
  <c r="B15" i="214" s="1"/>
  <c r="A16" i="214" a="1"/>
  <c r="A16" i="214" s="1"/>
  <c r="B16" i="214" s="1"/>
  <c r="A17" i="214" a="1"/>
  <c r="A17" i="214" s="1"/>
  <c r="B17" i="214" s="1"/>
  <c r="A18" i="214" a="1"/>
  <c r="A18" i="214" s="1"/>
  <c r="B18" i="214" s="1"/>
  <c r="A19" i="214" a="1"/>
  <c r="A19" i="214" s="1"/>
  <c r="B19" i="214" s="1"/>
  <c r="A20" i="214" a="1"/>
  <c r="A20" i="214" s="1"/>
  <c r="B20" i="214" s="1"/>
  <c r="A21" i="214" a="1"/>
  <c r="A21" i="214" s="1"/>
  <c r="B21" i="214" s="1"/>
  <c r="A22" i="214" a="1"/>
  <c r="A22" i="214" s="1"/>
  <c r="B22" i="214" s="1"/>
  <c r="A23" i="214" a="1"/>
  <c r="A23" i="214" s="1"/>
  <c r="B23" i="214" s="1"/>
  <c r="A24" i="214" a="1"/>
  <c r="A24" i="214" s="1"/>
  <c r="B24" i="214" s="1"/>
  <c r="A25" i="214" a="1"/>
  <c r="A25" i="214" s="1"/>
  <c r="B25" i="214" s="1"/>
  <c r="A26" i="214" a="1"/>
  <c r="A26" i="214" s="1"/>
  <c r="B26" i="214" s="1"/>
  <c r="A27" i="214" a="1"/>
  <c r="A27" i="214" s="1"/>
  <c r="B27" i="214" s="1"/>
  <c r="A28" i="214" a="1"/>
  <c r="A28" i="214" s="1"/>
  <c r="B28" i="214" s="1"/>
  <c r="A29" i="214" a="1"/>
  <c r="A29" i="214" s="1"/>
  <c r="B29" i="214" s="1"/>
  <c r="A30" i="214" a="1"/>
  <c r="A30" i="214" s="1"/>
  <c r="B30" i="214" s="1"/>
  <c r="A31" i="214" a="1"/>
  <c r="A31" i="214" s="1"/>
  <c r="B31" i="214" s="1"/>
  <c r="A32" i="214" a="1"/>
  <c r="A32" i="214" s="1"/>
  <c r="B32" i="214" s="1"/>
  <c r="A33" i="214" a="1"/>
  <c r="A33" i="214" s="1"/>
  <c r="B33" i="214" s="1"/>
  <c r="A34" i="214" a="1"/>
  <c r="A34" i="214" s="1"/>
  <c r="B34" i="214" s="1"/>
  <c r="A35" i="214" a="1"/>
  <c r="A35" i="214" s="1"/>
  <c r="B35" i="214" s="1"/>
  <c r="A36" i="214" a="1"/>
  <c r="A36" i="214" s="1"/>
  <c r="B36" i="214" s="1"/>
  <c r="A37" i="214" a="1"/>
  <c r="A37" i="214" s="1"/>
  <c r="B37" i="214" s="1"/>
  <c r="A38" i="214" a="1"/>
  <c r="A38" i="214" s="1"/>
  <c r="B38" i="214" s="1"/>
  <c r="A39" i="214" a="1"/>
  <c r="A39" i="214" s="1"/>
  <c r="B39" i="214" s="1"/>
  <c r="A40" i="214" a="1"/>
  <c r="A40" i="214" s="1"/>
  <c r="B40" i="214" s="1"/>
  <c r="A41" i="214" a="1"/>
  <c r="A41" i="214" s="1"/>
  <c r="B41" i="214" s="1"/>
  <c r="A42" i="214" a="1"/>
  <c r="A42" i="214" s="1"/>
  <c r="B42" i="214" s="1"/>
  <c r="A43" i="214" a="1"/>
  <c r="A43" i="214" s="1"/>
  <c r="B43" i="214" s="1"/>
  <c r="A44" i="214" a="1"/>
  <c r="A44" i="214" s="1"/>
  <c r="B44" i="214" s="1"/>
  <c r="A45" i="214" a="1"/>
  <c r="A45" i="214" s="1"/>
  <c r="B45" i="214" s="1"/>
  <c r="A46" i="214" a="1"/>
  <c r="A46" i="214" s="1"/>
  <c r="B46" i="214" s="1"/>
  <c r="A47" i="214" a="1"/>
  <c r="A47" i="214" s="1"/>
  <c r="B47" i="214" s="1"/>
  <c r="A48" i="214" a="1"/>
  <c r="A48" i="214" s="1"/>
  <c r="B48" i="214" s="1"/>
  <c r="A49" i="214" a="1"/>
  <c r="A49" i="214" s="1"/>
  <c r="B49" i="214" s="1"/>
  <c r="A50" i="214" a="1"/>
  <c r="A50" i="214" s="1"/>
  <c r="B50" i="214" s="1"/>
  <c r="A51" i="214" a="1"/>
  <c r="A51" i="214" s="1"/>
  <c r="B51" i="214" s="1"/>
  <c r="A52" i="214" a="1"/>
  <c r="A52" i="214" s="1"/>
  <c r="B52" i="214" s="1"/>
  <c r="A53" i="214" a="1"/>
  <c r="A53" i="214" s="1"/>
  <c r="B53" i="214" s="1"/>
  <c r="A54" i="214" a="1"/>
  <c r="A54" i="214" s="1"/>
  <c r="B54" i="214" s="1"/>
  <c r="A55" i="214" a="1"/>
  <c r="A55" i="214" s="1"/>
  <c r="B55" i="214" s="1"/>
  <c r="A56" i="214" a="1"/>
  <c r="A56" i="214" s="1"/>
  <c r="B56" i="214" s="1"/>
  <c r="A57" i="214" a="1"/>
  <c r="A57" i="214" s="1"/>
  <c r="B57" i="214" s="1"/>
  <c r="A58" i="214" a="1"/>
  <c r="A58" i="214" s="1"/>
  <c r="B58" i="214" s="1"/>
  <c r="A59" i="214" a="1"/>
  <c r="A59" i="214" s="1"/>
  <c r="B59" i="214" s="1"/>
  <c r="A60" i="214" a="1"/>
  <c r="A60" i="214" s="1"/>
  <c r="B60" i="214" s="1"/>
  <c r="A61" i="214" a="1"/>
  <c r="A61" i="214" s="1"/>
  <c r="B61" i="214" s="1"/>
  <c r="A62" i="214" a="1"/>
  <c r="A62" i="214" s="1"/>
  <c r="B62" i="214" s="1"/>
  <c r="A63" i="214" a="1"/>
  <c r="A63" i="214" s="1"/>
  <c r="B63" i="214" s="1"/>
  <c r="A64" i="214" a="1"/>
  <c r="A64" i="214" s="1"/>
  <c r="B64" i="214" s="1"/>
  <c r="A65" i="214" a="1"/>
  <c r="A65" i="214" s="1"/>
  <c r="B65" i="214" s="1"/>
  <c r="A66" i="214" a="1"/>
  <c r="A66" i="214" s="1"/>
  <c r="B66" i="214" s="1"/>
  <c r="A67" i="214" a="1"/>
  <c r="A67" i="214" s="1"/>
  <c r="B67" i="214" s="1"/>
  <c r="A68" i="214" a="1"/>
  <c r="A68" i="214" s="1"/>
  <c r="B68" i="214" s="1"/>
  <c r="A69" i="214" a="1"/>
  <c r="A69" i="214" s="1"/>
  <c r="B69" i="214" s="1"/>
  <c r="A70" i="214" a="1"/>
  <c r="A70" i="214" s="1"/>
  <c r="B70" i="214" s="1"/>
  <c r="A71" i="214" a="1"/>
  <c r="A71" i="214" s="1"/>
  <c r="B71" i="214" s="1"/>
  <c r="A72" i="214" a="1"/>
  <c r="A72" i="214" s="1"/>
  <c r="B72" i="214" s="1"/>
  <c r="A73" i="214" a="1"/>
  <c r="A73" i="214" s="1"/>
  <c r="B73" i="214" s="1"/>
  <c r="A74" i="214" a="1"/>
  <c r="A74" i="214" s="1"/>
  <c r="B74" i="214" s="1"/>
  <c r="A75" i="214" a="1"/>
  <c r="A75" i="214" s="1"/>
  <c r="B75" i="214" s="1"/>
  <c r="A76" i="214" a="1"/>
  <c r="A76" i="214" s="1"/>
  <c r="B76" i="214" s="1"/>
  <c r="A77" i="214" a="1"/>
  <c r="A77" i="214" s="1"/>
  <c r="B77" i="214" s="1"/>
  <c r="A78" i="214" a="1"/>
  <c r="A78" i="214" s="1"/>
  <c r="B78" i="214" s="1"/>
  <c r="A79" i="214" a="1"/>
  <c r="A79" i="214" s="1"/>
  <c r="B79" i="214" s="1"/>
  <c r="A80" i="214" a="1"/>
  <c r="A80" i="214" s="1"/>
  <c r="B80" i="214" s="1"/>
  <c r="A81" i="214" a="1"/>
  <c r="A81" i="214" s="1"/>
  <c r="B81" i="214" s="1"/>
  <c r="A82" i="214" a="1"/>
  <c r="A82" i="214" s="1"/>
  <c r="B82" i="214" s="1"/>
  <c r="A83" i="214" a="1"/>
  <c r="A83" i="214" s="1"/>
  <c r="B83" i="214" s="1"/>
  <c r="A84" i="214" a="1"/>
  <c r="A84" i="214" s="1"/>
  <c r="B84" i="214" s="1"/>
  <c r="A85" i="214" a="1"/>
  <c r="A85" i="214" s="1"/>
  <c r="B85" i="214" s="1"/>
  <c r="A86" i="214" a="1"/>
  <c r="A86" i="214" s="1"/>
  <c r="B86" i="214" s="1"/>
  <c r="A87" i="214" a="1"/>
  <c r="A87" i="214" s="1"/>
  <c r="B87" i="214" s="1"/>
  <c r="A88" i="214" a="1"/>
  <c r="A88" i="214" s="1"/>
  <c r="B88" i="214" s="1"/>
  <c r="A89" i="214" a="1"/>
  <c r="A89" i="214" s="1"/>
  <c r="B89" i="214" s="1"/>
  <c r="A90" i="214" a="1"/>
  <c r="A90" i="214" s="1"/>
  <c r="B90" i="214" s="1"/>
  <c r="A91" i="214" a="1"/>
  <c r="A91" i="214" s="1"/>
  <c r="B91" i="214" s="1"/>
  <c r="A92" i="214" a="1"/>
  <c r="A92" i="214" s="1"/>
  <c r="B92" i="214" s="1"/>
  <c r="A93" i="214" a="1"/>
  <c r="A93" i="214" s="1"/>
  <c r="B93" i="214" s="1"/>
  <c r="A94" i="214" a="1"/>
  <c r="A94" i="214" s="1"/>
  <c r="B94" i="214" s="1"/>
  <c r="A95" i="214" a="1"/>
  <c r="A95" i="214" s="1"/>
  <c r="B95" i="214" s="1"/>
  <c r="A96" i="214" a="1"/>
  <c r="A96" i="214" s="1"/>
  <c r="B96" i="214" s="1"/>
  <c r="A97" i="214" a="1"/>
  <c r="A97" i="214" s="1"/>
  <c r="B97" i="214" s="1"/>
  <c r="A98" i="214" a="1"/>
  <c r="A98" i="214" s="1"/>
  <c r="B98" i="214" s="1"/>
  <c r="A99" i="214" a="1"/>
  <c r="A99" i="214" s="1"/>
  <c r="B99" i="214" s="1"/>
  <c r="A100" i="214" a="1"/>
  <c r="A100" i="214" s="1"/>
  <c r="B100" i="214" s="1"/>
  <c r="A101" i="214" a="1"/>
  <c r="A101" i="214" s="1"/>
  <c r="B101" i="214" s="1"/>
  <c r="A102" i="214" a="1"/>
  <c r="A102" i="214" s="1"/>
  <c r="B102" i="214" s="1"/>
  <c r="A103" i="214" a="1"/>
  <c r="A103" i="214" s="1"/>
  <c r="B103" i="214" s="1"/>
  <c r="A104" i="214" a="1"/>
  <c r="A104" i="214" s="1"/>
  <c r="B104" i="214" s="1"/>
  <c r="A105" i="214" a="1"/>
  <c r="A105" i="214" s="1"/>
  <c r="B105" i="214" s="1"/>
  <c r="A106" i="214" a="1"/>
  <c r="A106" i="214" s="1"/>
  <c r="B106" i="214" s="1"/>
  <c r="A107" i="214" a="1"/>
  <c r="A107" i="214" s="1"/>
  <c r="B107" i="214" s="1"/>
  <c r="A108" i="214" a="1"/>
  <c r="A108" i="214" s="1"/>
  <c r="B108" i="214" s="1"/>
  <c r="A109" i="214" a="1"/>
  <c r="A109" i="214" s="1"/>
  <c r="B109" i="214" s="1"/>
  <c r="A110" i="214" a="1"/>
  <c r="A110" i="214" s="1"/>
  <c r="B110" i="214" s="1"/>
  <c r="A111" i="214" a="1"/>
  <c r="A111" i="214" s="1"/>
  <c r="B111" i="214" s="1"/>
  <c r="A112" i="214" a="1"/>
  <c r="A112" i="214" s="1"/>
  <c r="B112" i="214" s="1"/>
  <c r="A113" i="214" a="1"/>
  <c r="A113" i="214" s="1"/>
  <c r="B113" i="214" s="1"/>
  <c r="A114" i="214" a="1"/>
  <c r="A114" i="214" s="1"/>
  <c r="B114" i="214" s="1"/>
  <c r="A115" i="214" a="1"/>
  <c r="A115" i="214" s="1"/>
  <c r="B115" i="214" s="1"/>
  <c r="A116" i="214" a="1"/>
  <c r="A116" i="214" s="1"/>
  <c r="B116" i="214" s="1"/>
  <c r="A117" i="214" a="1"/>
  <c r="A117" i="214" s="1"/>
  <c r="B117" i="214" s="1"/>
  <c r="A118" i="214" a="1"/>
  <c r="A118" i="214" s="1"/>
  <c r="B118" i="214" s="1"/>
  <c r="A119" i="214" a="1"/>
  <c r="A119" i="214" s="1"/>
  <c r="B119" i="214" s="1"/>
  <c r="A120" i="214" a="1"/>
  <c r="A120" i="214" s="1"/>
  <c r="B120" i="214" s="1"/>
  <c r="A121" i="214" a="1"/>
  <c r="A121" i="214" s="1"/>
  <c r="B121" i="214" s="1"/>
  <c r="A122" i="214" a="1"/>
  <c r="A122" i="214" s="1"/>
  <c r="B122" i="214" s="1"/>
  <c r="A123" i="214" a="1"/>
  <c r="A123" i="214" s="1"/>
  <c r="B123" i="214" s="1"/>
  <c r="A124" i="214" a="1"/>
  <c r="A124" i="214" s="1"/>
  <c r="B124" i="214" s="1"/>
  <c r="A125" i="214" a="1"/>
  <c r="A125" i="214" s="1"/>
  <c r="B125" i="214" s="1"/>
  <c r="A126" i="214" a="1"/>
  <c r="A126" i="214" s="1"/>
  <c r="B126" i="214" s="1"/>
  <c r="A127" i="214" a="1"/>
  <c r="A127" i="214" s="1"/>
  <c r="B127" i="214" s="1"/>
  <c r="A128" i="214" a="1"/>
  <c r="A128" i="214" s="1"/>
  <c r="B128" i="214" s="1"/>
  <c r="A129" i="214" a="1"/>
  <c r="A129" i="214" s="1"/>
  <c r="B129" i="214" s="1"/>
  <c r="A130" i="214" a="1"/>
  <c r="A130" i="214" s="1"/>
  <c r="B130" i="214" s="1"/>
  <c r="A131" i="214" a="1"/>
  <c r="A131" i="214" s="1"/>
  <c r="B131" i="214" s="1"/>
  <c r="A132" i="214" a="1"/>
  <c r="A132" i="214" s="1"/>
  <c r="B132" i="214" s="1"/>
  <c r="A133" i="214" a="1"/>
  <c r="A133" i="214" s="1"/>
  <c r="B133" i="214" s="1"/>
  <c r="A134" i="214" a="1"/>
  <c r="A134" i="214" s="1"/>
  <c r="B134" i="214" s="1"/>
  <c r="A135" i="214" a="1"/>
  <c r="A135" i="214" s="1"/>
  <c r="B135" i="214" s="1"/>
  <c r="A136" i="214" a="1"/>
  <c r="A136" i="214" s="1"/>
  <c r="B136" i="214" s="1"/>
  <c r="A137" i="214" a="1"/>
  <c r="A137" i="214" s="1"/>
  <c r="B137" i="214" s="1"/>
  <c r="A138" i="214" a="1"/>
  <c r="A138" i="214" s="1"/>
  <c r="B138" i="214" s="1"/>
  <c r="A139" i="214" a="1"/>
  <c r="A139" i="214" s="1"/>
  <c r="B139" i="214" s="1"/>
  <c r="A140" i="214" a="1"/>
  <c r="A140" i="214" s="1"/>
  <c r="B140" i="214" s="1"/>
  <c r="A141" i="214" a="1"/>
  <c r="A141" i="214" s="1"/>
  <c r="B141" i="214" s="1"/>
  <c r="A142" i="214" a="1"/>
  <c r="A142" i="214" s="1"/>
  <c r="B142" i="214" s="1"/>
  <c r="A143" i="214" a="1"/>
  <c r="A143" i="214" s="1"/>
  <c r="B143" i="214" s="1"/>
  <c r="A144" i="214" a="1"/>
  <c r="A144" i="214" s="1"/>
  <c r="B144" i="214" s="1"/>
  <c r="A145" i="214" a="1"/>
  <c r="A145" i="214" s="1"/>
  <c r="B145" i="214" s="1"/>
  <c r="A146" i="214" a="1"/>
  <c r="A146" i="214" s="1"/>
  <c r="B146" i="214" s="1"/>
  <c r="A147" i="214" a="1"/>
  <c r="A147" i="214" s="1"/>
  <c r="B147" i="214" s="1"/>
  <c r="A148" i="214" a="1"/>
  <c r="A148" i="214" s="1"/>
  <c r="B148" i="214" s="1"/>
  <c r="A149" i="214" a="1"/>
  <c r="A149" i="214" s="1"/>
  <c r="B149" i="214" s="1"/>
  <c r="A150" i="214" a="1"/>
  <c r="A150" i="214" s="1"/>
  <c r="B150" i="214" s="1"/>
  <c r="A151" i="214" a="1"/>
  <c r="A151" i="214" s="1"/>
  <c r="B151" i="214" s="1"/>
  <c r="A152" i="214" a="1"/>
  <c r="A152" i="214" s="1"/>
  <c r="B152" i="214" s="1"/>
  <c r="A153" i="214" a="1"/>
  <c r="A153" i="214" s="1"/>
  <c r="B153" i="214" s="1"/>
  <c r="A154" i="214" a="1"/>
  <c r="A154" i="214" s="1"/>
  <c r="B154" i="214" s="1"/>
  <c r="A155" i="214" a="1"/>
  <c r="A155" i="214" s="1"/>
  <c r="B155" i="214" s="1"/>
  <c r="A156" i="214" a="1"/>
  <c r="A156" i="214" s="1"/>
  <c r="B156" i="214" s="1"/>
  <c r="A157" i="214" a="1"/>
  <c r="A157" i="214" s="1"/>
  <c r="B157" i="214" s="1"/>
  <c r="A158" i="214" a="1"/>
  <c r="A158" i="214" s="1"/>
  <c r="B158" i="214" s="1"/>
  <c r="A159" i="214" a="1"/>
  <c r="A159" i="214" s="1"/>
  <c r="B159" i="214" s="1"/>
  <c r="A160" i="214" a="1"/>
  <c r="A160" i="214" s="1"/>
  <c r="B160" i="214" s="1"/>
  <c r="A161" i="214" a="1"/>
  <c r="A161" i="214" s="1"/>
  <c r="B161" i="214" s="1"/>
  <c r="A162" i="214" a="1"/>
  <c r="A162" i="214" s="1"/>
  <c r="B162" i="214" s="1"/>
  <c r="A163" i="214" a="1"/>
  <c r="A163" i="214" s="1"/>
  <c r="B163" i="214" s="1"/>
  <c r="A164" i="214" a="1"/>
  <c r="A164" i="214" s="1"/>
  <c r="B164" i="214" s="1"/>
  <c r="A165" i="214" a="1"/>
  <c r="A165" i="214" s="1"/>
  <c r="B165" i="214" s="1"/>
  <c r="A166" i="214" a="1"/>
  <c r="A166" i="214" s="1"/>
  <c r="B166" i="214" s="1"/>
  <c r="A167" i="214" a="1"/>
  <c r="A167" i="214" s="1"/>
  <c r="B167" i="214" s="1"/>
  <c r="A168" i="214" a="1"/>
  <c r="A168" i="214" s="1"/>
  <c r="B168" i="214" s="1"/>
  <c r="A169" i="214" a="1"/>
  <c r="A169" i="214" s="1"/>
  <c r="B169" i="214" s="1"/>
  <c r="A170" i="214" a="1"/>
  <c r="A170" i="214" s="1"/>
  <c r="B170" i="214" s="1"/>
  <c r="A171" i="214" a="1"/>
  <c r="A171" i="214" s="1"/>
  <c r="B171" i="214" s="1"/>
  <c r="A172" i="214" a="1"/>
  <c r="A172" i="214" s="1"/>
  <c r="B172" i="214" s="1"/>
  <c r="A173" i="214" a="1"/>
  <c r="A173" i="214" s="1"/>
  <c r="B173" i="214" s="1"/>
  <c r="A174" i="214" a="1"/>
  <c r="A174" i="214" s="1"/>
  <c r="B174" i="214" s="1"/>
  <c r="A175" i="214" a="1"/>
  <c r="A175" i="214" s="1"/>
  <c r="B175" i="214" s="1"/>
  <c r="A176" i="214" a="1"/>
  <c r="A176" i="214" s="1"/>
  <c r="B176" i="214" s="1"/>
  <c r="A177" i="214" a="1"/>
  <c r="A177" i="214" s="1"/>
  <c r="B177" i="214" s="1"/>
  <c r="A178" i="214" a="1"/>
  <c r="A178" i="214" s="1"/>
  <c r="B178" i="214" s="1"/>
  <c r="A179" i="214" a="1"/>
  <c r="A179" i="214" s="1"/>
  <c r="B179" i="214" s="1"/>
  <c r="A180" i="214" a="1"/>
  <c r="A180" i="214" s="1"/>
  <c r="B180" i="214" s="1"/>
  <c r="A181" i="214" a="1"/>
  <c r="A181" i="214" s="1"/>
  <c r="B181" i="214" s="1"/>
  <c r="A182" i="214" a="1"/>
  <c r="A182" i="214" s="1"/>
  <c r="B182" i="214" s="1"/>
  <c r="A183" i="214" a="1"/>
  <c r="A183" i="214" s="1"/>
  <c r="B183" i="214" s="1"/>
  <c r="A184" i="214" a="1"/>
  <c r="A184" i="214" s="1"/>
  <c r="B184" i="214" s="1"/>
  <c r="A185" i="214" a="1"/>
  <c r="A185" i="214" s="1"/>
  <c r="B185" i="214" s="1"/>
  <c r="A186" i="214" a="1"/>
  <c r="A186" i="214" s="1"/>
  <c r="B186" i="214" s="1"/>
  <c r="A187" i="214" a="1"/>
  <c r="A187" i="214" s="1"/>
  <c r="B187" i="214" s="1"/>
  <c r="A188" i="214" a="1"/>
  <c r="A188" i="214" s="1"/>
  <c r="B188" i="214" s="1"/>
  <c r="A189" i="214" a="1"/>
  <c r="A189" i="214" s="1"/>
  <c r="B189" i="214" s="1"/>
  <c r="A190" i="214" a="1"/>
  <c r="A190" i="214" s="1"/>
  <c r="B190" i="214" s="1"/>
  <c r="A191" i="214" a="1"/>
  <c r="A191" i="214" s="1"/>
  <c r="B191" i="214" s="1"/>
  <c r="A192" i="214" a="1"/>
  <c r="A192" i="214" s="1"/>
  <c r="B192" i="214" s="1"/>
  <c r="A193" i="214" a="1"/>
  <c r="A193" i="214" s="1"/>
  <c r="B193" i="214" s="1"/>
  <c r="A194" i="214" a="1"/>
  <c r="A194" i="214" s="1"/>
  <c r="B194" i="214" s="1"/>
  <c r="A195" i="214" a="1"/>
  <c r="A195" i="214" s="1"/>
  <c r="B195" i="214" s="1"/>
  <c r="A196" i="214" a="1"/>
  <c r="A196" i="214" s="1"/>
  <c r="B196" i="214" s="1"/>
  <c r="A197" i="214" a="1"/>
  <c r="A197" i="214" s="1"/>
  <c r="B197" i="214" s="1"/>
  <c r="A198" i="214" a="1"/>
  <c r="A198" i="214" s="1"/>
  <c r="B198" i="214" s="1"/>
  <c r="A199" i="214" a="1"/>
  <c r="A199" i="214" s="1"/>
  <c r="B199" i="214" s="1"/>
  <c r="A200" i="214" a="1"/>
  <c r="A200" i="214" s="1"/>
  <c r="B200" i="214" s="1"/>
  <c r="A2" i="214" a="1"/>
  <c r="A2" i="214" s="1"/>
  <c r="G13" i="72"/>
  <c r="G14" i="72"/>
  <c r="G15" i="72"/>
  <c r="G27" i="72"/>
  <c r="A3" i="5" a="1"/>
  <c r="A3" i="5" s="1"/>
  <c r="A4" i="5" s="1" a="1"/>
  <c r="A4" i="5" s="1"/>
  <c r="A5" i="5" s="1" a="1"/>
  <c r="A5" i="5" s="1"/>
  <c r="B108" i="146" a="1"/>
  <c r="B108" i="146" s="1"/>
  <c r="C108" i="146" s="1"/>
  <c r="B109" i="146" a="1"/>
  <c r="B109" i="146" s="1"/>
  <c r="C109" i="146" s="1"/>
  <c r="B110" i="146" a="1"/>
  <c r="B110" i="146" s="1"/>
  <c r="C110" i="146" s="1"/>
  <c r="B111" i="146" a="1"/>
  <c r="B111" i="146" s="1"/>
  <c r="C111" i="146" s="1"/>
  <c r="B112" i="146" a="1"/>
  <c r="B112" i="146" s="1"/>
  <c r="C112" i="146" s="1"/>
  <c r="B113" i="146" a="1"/>
  <c r="B113" i="146" s="1"/>
  <c r="C113" i="146" s="1"/>
  <c r="B114" i="146" a="1"/>
  <c r="B114" i="146" s="1"/>
  <c r="C114" i="146" s="1"/>
  <c r="B115" i="146" a="1"/>
  <c r="B115" i="146" s="1"/>
  <c r="C115" i="146" s="1"/>
  <c r="B116" i="146" a="1"/>
  <c r="B116" i="146" s="1"/>
  <c r="C116" i="146" s="1"/>
  <c r="B117" i="146" a="1"/>
  <c r="B117" i="146" s="1"/>
  <c r="C117" i="146" s="1"/>
  <c r="B118" i="146" a="1"/>
  <c r="B118" i="146" s="1"/>
  <c r="C118" i="146" s="1"/>
  <c r="B119" i="146" a="1"/>
  <c r="B119" i="146" s="1"/>
  <c r="C119" i="146" s="1"/>
  <c r="B120" i="146" a="1"/>
  <c r="B120" i="146" s="1"/>
  <c r="C120" i="146" s="1"/>
  <c r="B121" i="146" a="1"/>
  <c r="B121" i="146" s="1"/>
  <c r="C121" i="146" s="1"/>
  <c r="B122" i="146" a="1"/>
  <c r="B122" i="146" s="1"/>
  <c r="C122" i="146" s="1"/>
  <c r="B123" i="146" a="1"/>
  <c r="B123" i="146" s="1"/>
  <c r="C123" i="146" s="1"/>
  <c r="B124" i="146" a="1"/>
  <c r="B124" i="146" s="1"/>
  <c r="C124" i="146" s="1"/>
  <c r="B125" i="146" a="1"/>
  <c r="B125" i="146" s="1"/>
  <c r="C125" i="146" s="1"/>
  <c r="B126" i="146" a="1"/>
  <c r="B126" i="146" s="1"/>
  <c r="C126" i="146" s="1"/>
  <c r="B127" i="146" a="1"/>
  <c r="B127" i="146" s="1"/>
  <c r="C127" i="146" s="1"/>
  <c r="B128" i="146" a="1"/>
  <c r="B128" i="146" s="1"/>
  <c r="C128" i="146" s="1"/>
  <c r="B129" i="146" a="1"/>
  <c r="B129" i="146" s="1"/>
  <c r="C129" i="146" s="1"/>
  <c r="B130" i="146" a="1"/>
  <c r="B130" i="146" s="1"/>
  <c r="C130" i="146" s="1"/>
  <c r="B131" i="146" a="1"/>
  <c r="B131" i="146" s="1"/>
  <c r="C131" i="146" s="1"/>
  <c r="B132" i="146" a="1"/>
  <c r="B132" i="146" s="1"/>
  <c r="C132" i="146" s="1"/>
  <c r="B133" i="146" a="1"/>
  <c r="B133" i="146" s="1"/>
  <c r="C133" i="146" s="1"/>
  <c r="B134" i="146" a="1"/>
  <c r="B134" i="146" s="1"/>
  <c r="C134" i="146" s="1"/>
  <c r="B135" i="146" a="1"/>
  <c r="B135" i="146" s="1"/>
  <c r="C135" i="146" s="1"/>
  <c r="B136" i="146" a="1"/>
  <c r="B136" i="146" s="1"/>
  <c r="C136" i="146" s="1"/>
  <c r="B137" i="146" a="1"/>
  <c r="B137" i="146" s="1"/>
  <c r="C137" i="146" s="1"/>
  <c r="B138" i="146" a="1"/>
  <c r="B138" i="146" s="1"/>
  <c r="C138" i="146" s="1"/>
  <c r="B139" i="146" a="1"/>
  <c r="B139" i="146" s="1"/>
  <c r="C139" i="146" s="1"/>
  <c r="B140" i="146" a="1"/>
  <c r="B140" i="146" s="1"/>
  <c r="C140" i="146" s="1"/>
  <c r="B141" i="146" a="1"/>
  <c r="B141" i="146" s="1"/>
  <c r="C141" i="146" s="1"/>
  <c r="B142" i="146" a="1"/>
  <c r="B142" i="146" s="1"/>
  <c r="C142" i="146" s="1"/>
  <c r="B143" i="146" a="1"/>
  <c r="B143" i="146" s="1"/>
  <c r="C143" i="146" s="1"/>
  <c r="B144" i="146" a="1"/>
  <c r="B144" i="146" s="1"/>
  <c r="C144" i="146" s="1"/>
  <c r="B145" i="146" a="1"/>
  <c r="B145" i="146" s="1"/>
  <c r="C145" i="146" s="1"/>
  <c r="B146" i="146" a="1"/>
  <c r="B146" i="146" s="1"/>
  <c r="C146" i="146" s="1"/>
  <c r="B147" i="146" a="1"/>
  <c r="B147" i="146" s="1"/>
  <c r="C147" i="146" s="1"/>
  <c r="B148" i="146" a="1"/>
  <c r="B148" i="146" s="1"/>
  <c r="C148" i="146" s="1"/>
  <c r="B149" i="146" a="1"/>
  <c r="B149" i="146" s="1"/>
  <c r="C149" i="146" s="1"/>
  <c r="B150" i="146" a="1"/>
  <c r="B150" i="146" s="1"/>
  <c r="C150" i="146" s="1"/>
  <c r="B151" i="146" a="1"/>
  <c r="B151" i="146" s="1"/>
  <c r="C151" i="146" s="1"/>
  <c r="B152" i="146" a="1"/>
  <c r="B152" i="146" s="1"/>
  <c r="C152" i="146" s="1"/>
  <c r="B153" i="146" a="1"/>
  <c r="B153" i="146" s="1"/>
  <c r="C153" i="146" s="1"/>
  <c r="B154" i="146" a="1"/>
  <c r="B154" i="146" s="1"/>
  <c r="C154" i="146" s="1"/>
  <c r="B155" i="146" a="1"/>
  <c r="B155" i="146" s="1"/>
  <c r="C155" i="146" s="1"/>
  <c r="B156" i="146" a="1"/>
  <c r="B156" i="146" s="1"/>
  <c r="C156" i="146" s="1"/>
  <c r="B157" i="146" a="1"/>
  <c r="B157" i="146" s="1"/>
  <c r="C157" i="146" s="1"/>
  <c r="B158" i="146" a="1"/>
  <c r="B158" i="146" s="1"/>
  <c r="C158" i="146" s="1"/>
  <c r="B159" i="146" a="1"/>
  <c r="B159" i="146" s="1"/>
  <c r="C159" i="146" s="1"/>
  <c r="B160" i="146" a="1"/>
  <c r="B160" i="146" s="1"/>
  <c r="C160" i="146" s="1"/>
  <c r="B161" i="146" a="1"/>
  <c r="B161" i="146" s="1"/>
  <c r="C161" i="146" s="1"/>
  <c r="B162" i="146" a="1"/>
  <c r="B162" i="146" s="1"/>
  <c r="C162" i="146" s="1"/>
  <c r="B163" i="146" a="1"/>
  <c r="B163" i="146" s="1"/>
  <c r="C163" i="146" s="1"/>
  <c r="B164" i="146" a="1"/>
  <c r="B164" i="146" s="1"/>
  <c r="C164" i="146" s="1"/>
  <c r="B165" i="146" a="1"/>
  <c r="B165" i="146" s="1"/>
  <c r="C165" i="146" s="1"/>
  <c r="B166" i="146" a="1"/>
  <c r="B166" i="146" s="1"/>
  <c r="C166" i="146" s="1"/>
  <c r="B167" i="146" a="1"/>
  <c r="B167" i="146" s="1"/>
  <c r="C167" i="146" s="1"/>
  <c r="B168" i="146" a="1"/>
  <c r="B168" i="146" s="1"/>
  <c r="C168" i="146" s="1"/>
  <c r="B169" i="146" a="1"/>
  <c r="B169" i="146" s="1"/>
  <c r="C169" i="146" s="1"/>
  <c r="B170" i="146" a="1"/>
  <c r="B170" i="146" s="1"/>
  <c r="C170" i="146" s="1"/>
  <c r="B171" i="146" a="1"/>
  <c r="B171" i="146" s="1"/>
  <c r="C171" i="146" s="1"/>
  <c r="B172" i="146" a="1"/>
  <c r="B172" i="146" s="1"/>
  <c r="C172" i="146" s="1"/>
  <c r="B173" i="146" a="1"/>
  <c r="B173" i="146" s="1"/>
  <c r="C173" i="146" s="1"/>
  <c r="B174" i="146" a="1"/>
  <c r="B174" i="146" s="1"/>
  <c r="C174" i="146" s="1"/>
  <c r="B175" i="146" a="1"/>
  <c r="B175" i="146" s="1"/>
  <c r="C175" i="146" s="1"/>
  <c r="B176" i="146" a="1"/>
  <c r="B176" i="146" s="1"/>
  <c r="C176" i="146" s="1"/>
  <c r="B177" i="146" a="1"/>
  <c r="B177" i="146" s="1"/>
  <c r="C177" i="146" s="1"/>
  <c r="B178" i="146" a="1"/>
  <c r="B178" i="146" s="1"/>
  <c r="C178" i="146" s="1"/>
  <c r="B179" i="146" a="1"/>
  <c r="B179" i="146" s="1"/>
  <c r="C179" i="146" s="1"/>
  <c r="B180" i="146" a="1"/>
  <c r="B180" i="146" s="1"/>
  <c r="C180" i="146" s="1"/>
  <c r="B181" i="146" a="1"/>
  <c r="B181" i="146" s="1"/>
  <c r="C181" i="146" s="1"/>
  <c r="B182" i="146" a="1"/>
  <c r="B182" i="146" s="1"/>
  <c r="C182" i="146" s="1"/>
  <c r="B183" i="146" a="1"/>
  <c r="B183" i="146" s="1"/>
  <c r="C183" i="146" s="1"/>
  <c r="B184" i="146" a="1"/>
  <c r="B184" i="146" s="1"/>
  <c r="C184" i="146" s="1"/>
  <c r="B185" i="146" a="1"/>
  <c r="B185" i="146" s="1"/>
  <c r="C185" i="146" s="1"/>
  <c r="B186" i="146" a="1"/>
  <c r="B186" i="146" s="1"/>
  <c r="C186" i="146" s="1"/>
  <c r="B187" i="146" a="1"/>
  <c r="B187" i="146" s="1"/>
  <c r="C187" i="146" s="1"/>
  <c r="B188" i="146" a="1"/>
  <c r="B188" i="146" s="1"/>
  <c r="C188" i="146" s="1"/>
  <c r="B189" i="146" a="1"/>
  <c r="B189" i="146" s="1"/>
  <c r="C189" i="146" s="1"/>
  <c r="B190" i="146" a="1"/>
  <c r="B190" i="146" s="1"/>
  <c r="C190" i="146" s="1"/>
  <c r="B191" i="146" a="1"/>
  <c r="B191" i="146" s="1"/>
  <c r="C191" i="146" s="1"/>
  <c r="B192" i="146" a="1"/>
  <c r="B192" i="146" s="1"/>
  <c r="C192" i="146" s="1"/>
  <c r="B193" i="146" a="1"/>
  <c r="B193" i="146" s="1"/>
  <c r="C193" i="146" s="1"/>
  <c r="B194" i="146" a="1"/>
  <c r="B194" i="146" s="1"/>
  <c r="C194" i="146" s="1"/>
  <c r="B195" i="146" a="1"/>
  <c r="B195" i="146" s="1"/>
  <c r="C195" i="146" s="1"/>
  <c r="B196" i="146" a="1"/>
  <c r="B196" i="146" s="1"/>
  <c r="C196" i="146" s="1"/>
  <c r="B197" i="146" a="1"/>
  <c r="B197" i="146" s="1"/>
  <c r="C197" i="146" s="1"/>
  <c r="B198" i="146" a="1"/>
  <c r="B198" i="146" s="1"/>
  <c r="C198" i="146" s="1"/>
  <c r="B199" i="146" a="1"/>
  <c r="B199" i="146" s="1"/>
  <c r="C199" i="146" s="1"/>
  <c r="B200" i="146" a="1"/>
  <c r="B200" i="146" s="1"/>
  <c r="C200" i="146" s="1"/>
  <c r="B201" i="146" a="1"/>
  <c r="B201" i="146" s="1"/>
  <c r="C201" i="146" s="1"/>
  <c r="B202" i="146" a="1"/>
  <c r="B202" i="146" s="1"/>
  <c r="C202" i="146" s="1"/>
  <c r="B203" i="146" a="1"/>
  <c r="B203" i="146" s="1"/>
  <c r="C203" i="146" s="1"/>
  <c r="B204" i="146" a="1"/>
  <c r="B204" i="146" s="1"/>
  <c r="C204" i="146" s="1"/>
  <c r="B205" i="146" a="1"/>
  <c r="B205" i="146" s="1"/>
  <c r="C205" i="146" s="1"/>
  <c r="B206" i="146" a="1"/>
  <c r="B206" i="146" s="1"/>
  <c r="C206" i="146" s="1"/>
  <c r="B207" i="146" a="1"/>
  <c r="B207" i="146" s="1"/>
  <c r="C207" i="146" s="1"/>
  <c r="B208" i="146" a="1"/>
  <c r="B208" i="146" s="1"/>
  <c r="C208" i="146" s="1"/>
  <c r="B209" i="146" a="1"/>
  <c r="B209" i="146" s="1"/>
  <c r="C209" i="146" s="1"/>
  <c r="B210" i="146" a="1"/>
  <c r="B210" i="146" s="1"/>
  <c r="C210" i="146" s="1"/>
  <c r="B211" i="146" a="1"/>
  <c r="B211" i="146" s="1"/>
  <c r="C211" i="146" s="1"/>
  <c r="B212" i="146" a="1"/>
  <c r="B212" i="146" s="1"/>
  <c r="C212" i="146" s="1"/>
  <c r="B213" i="146" a="1"/>
  <c r="B213" i="146" s="1"/>
  <c r="C213" i="146" s="1"/>
  <c r="B214" i="146" a="1"/>
  <c r="B214" i="146" s="1"/>
  <c r="C214" i="146" s="1"/>
  <c r="B215" i="146" a="1"/>
  <c r="B215" i="146" s="1"/>
  <c r="C215" i="146" s="1"/>
  <c r="B216" i="146" a="1"/>
  <c r="B216" i="146" s="1"/>
  <c r="C216" i="146" s="1"/>
  <c r="B217" i="146" a="1"/>
  <c r="B217" i="146" s="1"/>
  <c r="C217" i="146" s="1"/>
  <c r="B218" i="146" a="1"/>
  <c r="B218" i="146" s="1"/>
  <c r="C218" i="146" s="1"/>
  <c r="B219" i="146" a="1"/>
  <c r="B219" i="146" s="1"/>
  <c r="C219" i="146" s="1"/>
  <c r="B220" i="146" a="1"/>
  <c r="B220" i="146" s="1"/>
  <c r="C220" i="146" s="1"/>
  <c r="B221" i="146" a="1"/>
  <c r="B221" i="146" s="1"/>
  <c r="C221" i="146" s="1"/>
  <c r="B222" i="146" a="1"/>
  <c r="B222" i="146" s="1"/>
  <c r="C222" i="146" s="1"/>
  <c r="B223" i="146" a="1"/>
  <c r="B223" i="146" s="1"/>
  <c r="C223" i="146" s="1"/>
  <c r="B224" i="146" a="1"/>
  <c r="B224" i="146" s="1"/>
  <c r="C224" i="146" s="1"/>
  <c r="B225" i="146" a="1"/>
  <c r="B225" i="146" s="1"/>
  <c r="C225" i="146" s="1"/>
  <c r="B226" i="146" a="1"/>
  <c r="B226" i="146" s="1"/>
  <c r="C226" i="146" s="1"/>
  <c r="B227" i="146" a="1"/>
  <c r="B227" i="146" s="1"/>
  <c r="C227" i="146" s="1"/>
  <c r="B228" i="146" a="1"/>
  <c r="B228" i="146" s="1"/>
  <c r="C228" i="146" s="1"/>
  <c r="B229" i="146" a="1"/>
  <c r="B229" i="146" s="1"/>
  <c r="C229" i="146" s="1"/>
  <c r="B230" i="146" a="1"/>
  <c r="B230" i="146" s="1"/>
  <c r="C230" i="146" s="1"/>
  <c r="B231" i="146" a="1"/>
  <c r="B231" i="146" s="1"/>
  <c r="C231" i="146" s="1"/>
  <c r="B232" i="146" a="1"/>
  <c r="B232" i="146" s="1"/>
  <c r="C232" i="146" s="1"/>
  <c r="B233" i="146" a="1"/>
  <c r="B233" i="146" s="1"/>
  <c r="C233" i="146" s="1"/>
  <c r="B234" i="146" a="1"/>
  <c r="B234" i="146" s="1"/>
  <c r="C234" i="146" s="1"/>
  <c r="B235" i="146" a="1"/>
  <c r="B235" i="146" s="1"/>
  <c r="C235" i="146" s="1"/>
  <c r="B236" i="146" a="1"/>
  <c r="B236" i="146" s="1"/>
  <c r="C236" i="146" s="1"/>
  <c r="B237" i="146" a="1"/>
  <c r="B237" i="146" s="1"/>
  <c r="C237" i="146" s="1"/>
  <c r="B238" i="146" a="1"/>
  <c r="B238" i="146" s="1"/>
  <c r="C238" i="146" s="1"/>
  <c r="B239" i="146" a="1"/>
  <c r="B239" i="146" s="1"/>
  <c r="C239" i="146" s="1"/>
  <c r="B240" i="146" a="1"/>
  <c r="B240" i="146" s="1"/>
  <c r="C240" i="146" s="1"/>
  <c r="B241" i="146" a="1"/>
  <c r="B241" i="146" s="1"/>
  <c r="C241" i="146" s="1"/>
  <c r="B242" i="146" a="1"/>
  <c r="B242" i="146" s="1"/>
  <c r="C242" i="146" s="1"/>
  <c r="B243" i="146" a="1"/>
  <c r="B243" i="146" s="1"/>
  <c r="C243" i="146" s="1"/>
  <c r="B244" i="146" a="1"/>
  <c r="B244" i="146" s="1"/>
  <c r="C244" i="146" s="1"/>
  <c r="B245" i="146" a="1"/>
  <c r="B245" i="146" s="1"/>
  <c r="C245" i="146" s="1"/>
  <c r="B246" i="146" a="1"/>
  <c r="B246" i="146" s="1"/>
  <c r="C246" i="146" s="1"/>
  <c r="B247" i="146" a="1"/>
  <c r="B247" i="146" s="1"/>
  <c r="C247" i="146" s="1"/>
  <c r="B248" i="146" a="1"/>
  <c r="B248" i="146" s="1"/>
  <c r="C248" i="146" s="1"/>
  <c r="B249" i="146" a="1"/>
  <c r="B249" i="146" s="1"/>
  <c r="C249" i="146" s="1"/>
  <c r="B250" i="146" a="1"/>
  <c r="B250" i="146" s="1"/>
  <c r="C250" i="146" s="1"/>
  <c r="B251" i="146" a="1"/>
  <c r="B251" i="146" s="1"/>
  <c r="C251" i="146" s="1"/>
  <c r="B252" i="146" a="1"/>
  <c r="B252" i="146" s="1"/>
  <c r="C252" i="146" s="1"/>
  <c r="B253" i="146" a="1"/>
  <c r="B253" i="146" s="1"/>
  <c r="C253" i="146" s="1"/>
  <c r="B254" i="146" a="1"/>
  <c r="B254" i="146" s="1"/>
  <c r="C254" i="146" s="1"/>
  <c r="B255" i="146" a="1"/>
  <c r="B255" i="146" s="1"/>
  <c r="C255" i="146" s="1"/>
  <c r="B256" i="146" a="1"/>
  <c r="B256" i="146" s="1"/>
  <c r="C256" i="146" s="1"/>
  <c r="B257" i="146" a="1"/>
  <c r="B257" i="146" s="1"/>
  <c r="C257" i="146" s="1"/>
  <c r="B258" i="146" a="1"/>
  <c r="B258" i="146" s="1"/>
  <c r="C258" i="146" s="1"/>
  <c r="B259" i="146" a="1"/>
  <c r="B259" i="146" s="1"/>
  <c r="C259" i="146" s="1"/>
  <c r="B260" i="146" a="1"/>
  <c r="B260" i="146" s="1"/>
  <c r="C260" i="146" s="1"/>
  <c r="B261" i="146" a="1"/>
  <c r="B261" i="146" s="1"/>
  <c r="C261" i="146" s="1"/>
  <c r="B262" i="146" a="1"/>
  <c r="B262" i="146" s="1"/>
  <c r="C262" i="146" s="1"/>
  <c r="B263" i="146" a="1"/>
  <c r="B263" i="146" s="1"/>
  <c r="C263" i="146" s="1"/>
  <c r="B264" i="146" a="1"/>
  <c r="B264" i="146" s="1"/>
  <c r="C264" i="146" s="1"/>
  <c r="B265" i="146" a="1"/>
  <c r="B265" i="146" s="1"/>
  <c r="C265" i="146" s="1"/>
  <c r="B266" i="146" a="1"/>
  <c r="B266" i="146" s="1"/>
  <c r="C266" i="146" s="1"/>
  <c r="B267" i="146" a="1"/>
  <c r="B267" i="146" s="1"/>
  <c r="C267" i="146" s="1"/>
  <c r="B268" i="146" a="1"/>
  <c r="B268" i="146" s="1"/>
  <c r="C268" i="146" s="1"/>
  <c r="B269" i="146" a="1"/>
  <c r="B269" i="146" s="1"/>
  <c r="C269" i="146" s="1"/>
  <c r="B270" i="146" a="1"/>
  <c r="B270" i="146" s="1"/>
  <c r="C270" i="146" s="1"/>
  <c r="B271" i="146" a="1"/>
  <c r="B271" i="146" s="1"/>
  <c r="C271" i="146" s="1"/>
  <c r="B272" i="146" a="1"/>
  <c r="B272" i="146" s="1"/>
  <c r="C272" i="146" s="1"/>
  <c r="B273" i="146" a="1"/>
  <c r="B273" i="146" s="1"/>
  <c r="C273" i="146" s="1"/>
  <c r="B274" i="146" a="1"/>
  <c r="B274" i="146" s="1"/>
  <c r="C274" i="146" s="1"/>
  <c r="B275" i="146" a="1"/>
  <c r="B275" i="146" s="1"/>
  <c r="C275" i="146" s="1"/>
  <c r="B276" i="146" a="1"/>
  <c r="B276" i="146" s="1"/>
  <c r="C276" i="146" s="1"/>
  <c r="B277" i="146" a="1"/>
  <c r="B277" i="146" s="1"/>
  <c r="C277" i="146" s="1"/>
  <c r="B278" i="146" a="1"/>
  <c r="B278" i="146" s="1"/>
  <c r="C278" i="146" s="1"/>
  <c r="B279" i="146" a="1"/>
  <c r="B279" i="146" s="1"/>
  <c r="C279" i="146" s="1"/>
  <c r="B280" i="146" a="1"/>
  <c r="B280" i="146" s="1"/>
  <c r="C280" i="146" s="1"/>
  <c r="B281" i="146" a="1"/>
  <c r="B281" i="146" s="1"/>
  <c r="C281" i="146" s="1"/>
  <c r="B282" i="146" a="1"/>
  <c r="B282" i="146" s="1"/>
  <c r="C282" i="146" s="1"/>
  <c r="B283" i="146" a="1"/>
  <c r="B283" i="146" s="1"/>
  <c r="C283" i="146" s="1"/>
  <c r="B284" i="146" a="1"/>
  <c r="B284" i="146" s="1"/>
  <c r="C284" i="146" s="1"/>
  <c r="B285" i="146" a="1"/>
  <c r="B285" i="146" s="1"/>
  <c r="C285" i="146" s="1"/>
  <c r="B286" i="146" a="1"/>
  <c r="B286" i="146" s="1"/>
  <c r="C286" i="146" s="1"/>
  <c r="B287" i="146" a="1"/>
  <c r="B287" i="146" s="1"/>
  <c r="C287" i="146" s="1"/>
  <c r="B288" i="146" a="1"/>
  <c r="B288" i="146" s="1"/>
  <c r="C288" i="146" s="1"/>
  <c r="B289" i="146" a="1"/>
  <c r="B289" i="146" s="1"/>
  <c r="C289" i="146" s="1"/>
  <c r="B290" i="146" a="1"/>
  <c r="B290" i="146" s="1"/>
  <c r="C290" i="146" s="1"/>
  <c r="B291" i="146" a="1"/>
  <c r="B291" i="146" s="1"/>
  <c r="C291" i="146" s="1"/>
  <c r="B292" i="146" a="1"/>
  <c r="B292" i="146" s="1"/>
  <c r="C292" i="146" s="1"/>
  <c r="B293" i="146" a="1"/>
  <c r="B293" i="146" s="1"/>
  <c r="C293" i="146" s="1"/>
  <c r="B294" i="146" a="1"/>
  <c r="B294" i="146" s="1"/>
  <c r="C294" i="146" s="1"/>
  <c r="B295" i="146" a="1"/>
  <c r="B295" i="146" s="1"/>
  <c r="C295" i="146" s="1"/>
  <c r="B296" i="146" a="1"/>
  <c r="B296" i="146" s="1"/>
  <c r="C296" i="146" s="1"/>
  <c r="B297" i="146" a="1"/>
  <c r="B297" i="146" s="1"/>
  <c r="C297" i="146" s="1"/>
  <c r="B298" i="146" a="1"/>
  <c r="B298" i="146" s="1"/>
  <c r="C298" i="146" s="1"/>
  <c r="B299" i="146" a="1"/>
  <c r="B299" i="146" s="1"/>
  <c r="C299" i="146" s="1"/>
  <c r="B300" i="146" a="1"/>
  <c r="B300" i="146" s="1"/>
  <c r="C300" i="146" s="1"/>
  <c r="B301" i="146" a="1"/>
  <c r="B301" i="146" s="1"/>
  <c r="C301" i="146" s="1"/>
  <c r="B302" i="146" a="1"/>
  <c r="B302" i="146" s="1"/>
  <c r="C302" i="146" s="1"/>
  <c r="B303" i="146" a="1"/>
  <c r="B303" i="146" s="1"/>
  <c r="C303" i="146" s="1"/>
  <c r="B304" i="146" a="1"/>
  <c r="B304" i="146" s="1"/>
  <c r="C304" i="146" s="1"/>
  <c r="B305" i="146" a="1"/>
  <c r="B305" i="146" s="1"/>
  <c r="C305" i="146" s="1"/>
  <c r="B306" i="146" a="1"/>
  <c r="B306" i="146" s="1"/>
  <c r="C306" i="146" s="1"/>
  <c r="B307" i="146" a="1"/>
  <c r="B307" i="146" s="1"/>
  <c r="C307" i="146" s="1"/>
  <c r="B308" i="146" a="1"/>
  <c r="B308" i="146" s="1"/>
  <c r="C308" i="146" s="1"/>
  <c r="B309" i="146" a="1"/>
  <c r="B309" i="146" s="1"/>
  <c r="C309" i="146" s="1"/>
  <c r="B310" i="146" a="1"/>
  <c r="B310" i="146" s="1"/>
  <c r="C310" i="146" s="1"/>
  <c r="B311" i="146" a="1"/>
  <c r="B311" i="146" s="1"/>
  <c r="C311" i="146" s="1"/>
  <c r="B312" i="146" a="1"/>
  <c r="B312" i="146" s="1"/>
  <c r="C312" i="146" s="1"/>
  <c r="B313" i="146" a="1"/>
  <c r="B313" i="146" s="1"/>
  <c r="C313" i="146" s="1"/>
  <c r="B314" i="146" a="1"/>
  <c r="B314" i="146" s="1"/>
  <c r="C314" i="146" s="1"/>
  <c r="B315" i="146" a="1"/>
  <c r="B315" i="146" s="1"/>
  <c r="C315" i="146" s="1"/>
  <c r="B316" i="146" a="1"/>
  <c r="B316" i="146" s="1"/>
  <c r="C316" i="146" s="1"/>
  <c r="B317" i="146" a="1"/>
  <c r="B317" i="146" s="1"/>
  <c r="C317" i="146" s="1"/>
  <c r="B318" i="146" a="1"/>
  <c r="B318" i="146" s="1"/>
  <c r="C318" i="146" s="1"/>
  <c r="B319" i="146" a="1"/>
  <c r="B319" i="146" s="1"/>
  <c r="C319" i="146" s="1"/>
  <c r="B320" i="146" a="1"/>
  <c r="B320" i="146" s="1"/>
  <c r="C320" i="146" s="1"/>
  <c r="B321" i="146" a="1"/>
  <c r="B321" i="146" s="1"/>
  <c r="C321" i="146" s="1"/>
  <c r="B322" i="146" a="1"/>
  <c r="B322" i="146" s="1"/>
  <c r="C322" i="146" s="1"/>
  <c r="B323" i="146" a="1"/>
  <c r="B323" i="146" s="1"/>
  <c r="C323" i="146" s="1"/>
  <c r="B324" i="146" a="1"/>
  <c r="B324" i="146" s="1"/>
  <c r="C324" i="146" s="1"/>
  <c r="B325" i="146" a="1"/>
  <c r="B325" i="146" s="1"/>
  <c r="C325" i="146" s="1"/>
  <c r="B326" i="146" a="1"/>
  <c r="B326" i="146" s="1"/>
  <c r="C326" i="146" s="1"/>
  <c r="B327" i="146" a="1"/>
  <c r="B327" i="146" s="1"/>
  <c r="C327" i="146" s="1"/>
  <c r="B2" i="117"/>
  <c r="C27" i="72"/>
  <c r="C13" i="72"/>
  <c r="C14" i="72"/>
  <c r="C15" i="72"/>
  <c r="B27" i="72"/>
  <c r="B13" i="72"/>
  <c r="B14" i="72"/>
  <c r="B15" i="72"/>
  <c r="F13" i="284" l="1"/>
  <c r="K13" i="284"/>
  <c r="S12" i="284"/>
  <c r="J13" i="284"/>
  <c r="E13" i="284" a="1"/>
  <c r="E13" i="284" s="1"/>
  <c r="M13" i="284" s="1"/>
  <c r="O13" i="284" s="1"/>
  <c r="R10" i="284"/>
  <c r="Q10" i="284"/>
  <c r="D14" i="284" a="1"/>
  <c r="D14" i="284" s="1"/>
  <c r="H14" i="284" s="1"/>
  <c r="N13" i="284" a="1"/>
  <c r="N13" i="284" s="1"/>
  <c r="S13" i="284" s="1"/>
  <c r="H13" i="284"/>
  <c r="A13" i="284"/>
  <c r="G13" i="284"/>
  <c r="Q12" i="284"/>
  <c r="R12" i="284"/>
  <c r="Q8" i="283"/>
  <c r="R8" i="283"/>
  <c r="D14" i="283" a="1"/>
  <c r="D14" i="283" s="1"/>
  <c r="D15" i="283" s="1" a="1"/>
  <c r="D15" i="283" s="1"/>
  <c r="S12" i="283"/>
  <c r="N13" i="283" a="1"/>
  <c r="N13" i="283" s="1"/>
  <c r="H13" i="283"/>
  <c r="A13" i="283"/>
  <c r="K13" i="283"/>
  <c r="F13" i="283"/>
  <c r="L13" i="283"/>
  <c r="G13" i="283"/>
  <c r="J13" i="283"/>
  <c r="E13" i="283" a="1"/>
  <c r="E13" i="283" s="1"/>
  <c r="M13" i="283" s="1"/>
  <c r="R11" i="283"/>
  <c r="Q11" i="283"/>
  <c r="P12" i="283"/>
  <c r="T12" i="283"/>
  <c r="U12" i="283"/>
  <c r="I12" i="283"/>
  <c r="S14" i="282"/>
  <c r="K16" i="282"/>
  <c r="G16" i="282"/>
  <c r="N16" i="282" a="1"/>
  <c r="N16" i="282" s="1"/>
  <c r="J16" i="282"/>
  <c r="F16" i="282"/>
  <c r="A16" i="282"/>
  <c r="L16" i="282"/>
  <c r="H16" i="282"/>
  <c r="E16" i="282" a="1"/>
  <c r="E16" i="282" s="1"/>
  <c r="M16" i="282" s="1"/>
  <c r="T13" i="282"/>
  <c r="P13" i="282"/>
  <c r="L15" i="282"/>
  <c r="H15" i="282"/>
  <c r="E15" i="282" a="1"/>
  <c r="E15" i="282" s="1"/>
  <c r="M15" i="282" s="1"/>
  <c r="O15" i="282" s="1"/>
  <c r="K15" i="282"/>
  <c r="G15" i="282"/>
  <c r="N15" i="282" a="1"/>
  <c r="N15" i="282" s="1"/>
  <c r="J15" i="282"/>
  <c r="F15" i="282"/>
  <c r="A15" i="282"/>
  <c r="D17" i="282" a="1"/>
  <c r="D17" i="282" s="1"/>
  <c r="Q9" i="282"/>
  <c r="R9" i="282"/>
  <c r="Q11" i="282"/>
  <c r="R11" i="282"/>
  <c r="T14" i="282"/>
  <c r="U13" i="282"/>
  <c r="I13" i="282"/>
  <c r="R12" i="282"/>
  <c r="Q12" i="282"/>
  <c r="O14" i="282"/>
  <c r="U14" i="282" s="1"/>
  <c r="S13" i="282"/>
  <c r="T9" i="281"/>
  <c r="P9" i="281"/>
  <c r="I9" i="281"/>
  <c r="L11" i="281"/>
  <c r="H11" i="281"/>
  <c r="E11" i="281" a="1"/>
  <c r="E11" i="281" s="1"/>
  <c r="M11" i="281" s="1"/>
  <c r="O11" i="281" s="1"/>
  <c r="K11" i="281"/>
  <c r="G11" i="281"/>
  <c r="A11" i="281"/>
  <c r="N11" i="281" a="1"/>
  <c r="N11" i="281" s="1"/>
  <c r="S11" i="281" s="1"/>
  <c r="J11" i="281"/>
  <c r="F11" i="281"/>
  <c r="D12" i="281" a="1"/>
  <c r="D12" i="281" s="1"/>
  <c r="O10" i="281"/>
  <c r="U10" i="281" s="1"/>
  <c r="U11" i="280"/>
  <c r="I11" i="280"/>
  <c r="T11" i="280"/>
  <c r="P11" i="280"/>
  <c r="F12" i="280"/>
  <c r="K12" i="280"/>
  <c r="J12" i="280"/>
  <c r="E12" i="280" a="1"/>
  <c r="E12" i="280" s="1"/>
  <c r="M12" i="280" s="1"/>
  <c r="O12" i="280" s="1"/>
  <c r="N12" i="280" a="1"/>
  <c r="N12" i="280" s="1"/>
  <c r="S12" i="280" s="1"/>
  <c r="H12" i="280"/>
  <c r="D13" i="280" a="1"/>
  <c r="D13" i="280" s="1"/>
  <c r="J13" i="280" s="1"/>
  <c r="A12" i="280"/>
  <c r="G12" i="280"/>
  <c r="P10" i="280"/>
  <c r="U10" i="280"/>
  <c r="I10" i="280"/>
  <c r="R11" i="280"/>
  <c r="Q11" i="280"/>
  <c r="U12" i="280"/>
  <c r="I12" i="280"/>
  <c r="T12" i="280"/>
  <c r="P12" i="280"/>
  <c r="O11" i="279"/>
  <c r="T11" i="279" s="1"/>
  <c r="L12" i="279"/>
  <c r="H12" i="279"/>
  <c r="E12" i="279" a="1"/>
  <c r="E12" i="279" s="1"/>
  <c r="M12" i="279" s="1"/>
  <c r="O12" i="279" s="1"/>
  <c r="K12" i="279"/>
  <c r="G12" i="279"/>
  <c r="N12" i="279" a="1"/>
  <c r="N12" i="279" s="1"/>
  <c r="S12" i="279" s="1"/>
  <c r="J12" i="279"/>
  <c r="F12" i="279"/>
  <c r="A12" i="279"/>
  <c r="D13" i="279" a="1"/>
  <c r="D13" i="279" s="1"/>
  <c r="Q9" i="279"/>
  <c r="R9" i="279"/>
  <c r="Q10" i="279"/>
  <c r="R10" i="279"/>
  <c r="R10" i="278"/>
  <c r="Q10" i="278"/>
  <c r="L13" i="278"/>
  <c r="H13" i="278"/>
  <c r="E13" i="278" a="1"/>
  <c r="E13" i="278" s="1"/>
  <c r="M13" i="278" s="1"/>
  <c r="O13" i="278" s="1"/>
  <c r="K13" i="278"/>
  <c r="G13" i="278"/>
  <c r="N13" i="278" a="1"/>
  <c r="N13" i="278" s="1"/>
  <c r="J13" i="278"/>
  <c r="F13" i="278"/>
  <c r="A13" i="278"/>
  <c r="S12" i="278"/>
  <c r="I12" i="278"/>
  <c r="U12" i="278"/>
  <c r="O11" i="278"/>
  <c r="T11" i="278" s="1"/>
  <c r="K14" i="278"/>
  <c r="G14" i="278"/>
  <c r="N14" i="278" a="1"/>
  <c r="N14" i="278" s="1"/>
  <c r="J14" i="278"/>
  <c r="F14" i="278"/>
  <c r="A14" i="278"/>
  <c r="L14" i="278"/>
  <c r="H14" i="278"/>
  <c r="E14" i="278" a="1"/>
  <c r="E14" i="278" s="1"/>
  <c r="M14" i="278" s="1"/>
  <c r="U11" i="278"/>
  <c r="I11" i="278"/>
  <c r="T12" i="278"/>
  <c r="P12" i="278"/>
  <c r="D15" i="278" a="1"/>
  <c r="D15" i="278" s="1"/>
  <c r="S11" i="277"/>
  <c r="L12" i="277"/>
  <c r="H12" i="277"/>
  <c r="E12" i="277" a="1"/>
  <c r="E12" i="277" s="1"/>
  <c r="M12" i="277" s="1"/>
  <c r="K12" i="277"/>
  <c r="G12" i="277"/>
  <c r="N12" i="277" a="1"/>
  <c r="N12" i="277" s="1"/>
  <c r="J12" i="277"/>
  <c r="F12" i="277"/>
  <c r="A12" i="277"/>
  <c r="T11" i="277"/>
  <c r="P11" i="277"/>
  <c r="D14" i="277" a="1"/>
  <c r="D14" i="277" s="1"/>
  <c r="R10" i="277"/>
  <c r="Q10" i="277"/>
  <c r="L13" i="277"/>
  <c r="H13" i="277"/>
  <c r="E13" i="277" a="1"/>
  <c r="E13" i="277" s="1"/>
  <c r="M13" i="277" s="1"/>
  <c r="K13" i="277"/>
  <c r="G13" i="277"/>
  <c r="N13" i="277" a="1"/>
  <c r="N13" i="277" s="1"/>
  <c r="S13" i="277" s="1"/>
  <c r="J13" i="277"/>
  <c r="F13" i="277"/>
  <c r="A13" i="277"/>
  <c r="U11" i="277"/>
  <c r="I11" i="277"/>
  <c r="D7" i="275"/>
  <c r="E7" i="275"/>
  <c r="C8" i="275" a="1"/>
  <c r="C8" i="275" s="1"/>
  <c r="B59" i="116"/>
  <c r="G157" i="116"/>
  <c r="B61" i="116"/>
  <c r="G141" i="116"/>
  <c r="G170" i="116"/>
  <c r="G161" i="116"/>
  <c r="G123" i="116"/>
  <c r="B123" i="116"/>
  <c r="G149" i="116"/>
  <c r="G129" i="116"/>
  <c r="G44" i="116"/>
  <c r="G165" i="116"/>
  <c r="G145" i="116"/>
  <c r="G99" i="116"/>
  <c r="B99" i="116"/>
  <c r="G95" i="116"/>
  <c r="B95" i="116"/>
  <c r="G97" i="116"/>
  <c r="G69" i="116"/>
  <c r="G67" i="116"/>
  <c r="G53" i="116"/>
  <c r="G51" i="116"/>
  <c r="B28" i="116"/>
  <c r="G169" i="116"/>
  <c r="G153" i="116"/>
  <c r="G137" i="116"/>
  <c r="B83" i="116"/>
  <c r="B78" i="116"/>
  <c r="G42" i="116"/>
  <c r="G131" i="116"/>
  <c r="B131" i="116"/>
  <c r="B45" i="116"/>
  <c r="G45" i="116"/>
  <c r="G127" i="116"/>
  <c r="B127" i="116"/>
  <c r="G86" i="116"/>
  <c r="B86" i="116"/>
  <c r="G74" i="116"/>
  <c r="B74" i="116"/>
  <c r="B136" i="116"/>
  <c r="G136" i="116"/>
  <c r="G107" i="116"/>
  <c r="B107" i="116"/>
  <c r="G79" i="116"/>
  <c r="B79" i="116"/>
  <c r="B194" i="116"/>
  <c r="B135" i="116"/>
  <c r="G133" i="116"/>
  <c r="G73" i="116"/>
  <c r="G65" i="116"/>
  <c r="G57" i="116"/>
  <c r="G49" i="116"/>
  <c r="B90" i="116"/>
  <c r="G71" i="116"/>
  <c r="G63" i="116"/>
  <c r="G55" i="116"/>
  <c r="B119" i="116"/>
  <c r="G117" i="116"/>
  <c r="B115" i="116"/>
  <c r="G113" i="116"/>
  <c r="B111" i="116"/>
  <c r="G102" i="116"/>
  <c r="B91" i="116"/>
  <c r="B87" i="116"/>
  <c r="B82" i="116"/>
  <c r="G77" i="116"/>
  <c r="B75" i="116"/>
  <c r="G38" i="116"/>
  <c r="B36" i="116"/>
  <c r="G192" i="116"/>
  <c r="B192" i="116"/>
  <c r="G189" i="116"/>
  <c r="B189" i="116"/>
  <c r="B179" i="116"/>
  <c r="G179" i="116"/>
  <c r="G176" i="116"/>
  <c r="B176" i="116"/>
  <c r="B183" i="116"/>
  <c r="G183" i="116"/>
  <c r="G177" i="116"/>
  <c r="B177" i="116"/>
  <c r="B164" i="116"/>
  <c r="G164" i="116"/>
  <c r="B156" i="116"/>
  <c r="G156" i="116"/>
  <c r="B148" i="116"/>
  <c r="G148" i="116"/>
  <c r="B140" i="116"/>
  <c r="G140" i="116"/>
  <c r="G200" i="116"/>
  <c r="B200" i="116"/>
  <c r="G197" i="116"/>
  <c r="B197" i="116"/>
  <c r="B191" i="116"/>
  <c r="G191" i="116"/>
  <c r="G188" i="116"/>
  <c r="B188" i="116"/>
  <c r="G185" i="116"/>
  <c r="B185" i="116"/>
  <c r="B175" i="116"/>
  <c r="G175" i="116"/>
  <c r="B168" i="116"/>
  <c r="G168" i="116"/>
  <c r="B160" i="116"/>
  <c r="G160" i="116"/>
  <c r="B152" i="116"/>
  <c r="G152" i="116"/>
  <c r="B144" i="116"/>
  <c r="G144" i="116"/>
  <c r="B195" i="116"/>
  <c r="G195" i="116"/>
  <c r="G193" i="116"/>
  <c r="B193" i="116"/>
  <c r="G180" i="116"/>
  <c r="B180" i="116"/>
  <c r="B199" i="116"/>
  <c r="G199" i="116"/>
  <c r="G196" i="116"/>
  <c r="B196" i="116"/>
  <c r="B187" i="116"/>
  <c r="G187" i="116"/>
  <c r="G184" i="116"/>
  <c r="B184" i="116"/>
  <c r="G181" i="116"/>
  <c r="B181" i="116"/>
  <c r="B172" i="116"/>
  <c r="G172" i="116"/>
  <c r="B132" i="116"/>
  <c r="G132" i="116"/>
  <c r="G130" i="116"/>
  <c r="B130" i="116"/>
  <c r="B48" i="116"/>
  <c r="G48" i="116"/>
  <c r="B24" i="116"/>
  <c r="B21" i="116"/>
  <c r="B16" i="116"/>
  <c r="B13" i="116"/>
  <c r="B8" i="116"/>
  <c r="B5" i="116"/>
  <c r="G198" i="116"/>
  <c r="G190" i="116"/>
  <c r="G186" i="116"/>
  <c r="G182" i="116"/>
  <c r="G178" i="116"/>
  <c r="G174" i="116"/>
  <c r="B171" i="116"/>
  <c r="B166" i="116"/>
  <c r="B162" i="116"/>
  <c r="B158" i="116"/>
  <c r="B154" i="116"/>
  <c r="B150" i="116"/>
  <c r="B146" i="116"/>
  <c r="B142" i="116"/>
  <c r="B138" i="116"/>
  <c r="B128" i="116"/>
  <c r="G128" i="116"/>
  <c r="G126" i="116"/>
  <c r="B126" i="116"/>
  <c r="B112" i="116"/>
  <c r="G112" i="116"/>
  <c r="G110" i="116"/>
  <c r="B110" i="116"/>
  <c r="B100" i="116"/>
  <c r="G100" i="116"/>
  <c r="G93" i="116"/>
  <c r="B88" i="116"/>
  <c r="G88" i="116"/>
  <c r="B116" i="116"/>
  <c r="G116" i="116"/>
  <c r="G114" i="116"/>
  <c r="B114" i="116"/>
  <c r="G173" i="116"/>
  <c r="G125" i="116"/>
  <c r="B124" i="116"/>
  <c r="G124" i="116"/>
  <c r="G122" i="116"/>
  <c r="B122" i="116"/>
  <c r="G109" i="116"/>
  <c r="B108" i="116"/>
  <c r="G108" i="116"/>
  <c r="G106" i="116"/>
  <c r="B106" i="116"/>
  <c r="B96" i="116"/>
  <c r="G96" i="116"/>
  <c r="B85" i="116"/>
  <c r="G85" i="116"/>
  <c r="B76" i="116"/>
  <c r="G76" i="116"/>
  <c r="B167" i="116"/>
  <c r="B163" i="116"/>
  <c r="B159" i="116"/>
  <c r="B155" i="116"/>
  <c r="B151" i="116"/>
  <c r="B147" i="116"/>
  <c r="B143" i="116"/>
  <c r="B139" i="116"/>
  <c r="G134" i="116"/>
  <c r="B134" i="116"/>
  <c r="G121" i="116"/>
  <c r="B120" i="116"/>
  <c r="G120" i="116"/>
  <c r="G118" i="116"/>
  <c r="B118" i="116"/>
  <c r="G105" i="116"/>
  <c r="B104" i="116"/>
  <c r="G104" i="116"/>
  <c r="G101" i="116"/>
  <c r="B92" i="116"/>
  <c r="G92" i="116"/>
  <c r="G89" i="116"/>
  <c r="G81" i="116"/>
  <c r="B80" i="116"/>
  <c r="G80" i="116"/>
  <c r="B103" i="116"/>
  <c r="B98" i="116"/>
  <c r="B94" i="116"/>
  <c r="B84" i="116"/>
  <c r="G84" i="116"/>
  <c r="G47" i="116"/>
  <c r="B47" i="116"/>
  <c r="B72" i="116"/>
  <c r="G72" i="116"/>
  <c r="B68" i="116"/>
  <c r="G68" i="116"/>
  <c r="B64" i="116"/>
  <c r="G64" i="116"/>
  <c r="B60" i="116"/>
  <c r="G60" i="116"/>
  <c r="B56" i="116"/>
  <c r="G56" i="116"/>
  <c r="B52" i="116"/>
  <c r="G52" i="116"/>
  <c r="B43" i="116"/>
  <c r="G43" i="116"/>
  <c r="G40" i="116"/>
  <c r="B25" i="116"/>
  <c r="B20" i="116"/>
  <c r="B17" i="116"/>
  <c r="B12" i="116"/>
  <c r="B9" i="116"/>
  <c r="B4" i="116"/>
  <c r="G70" i="116"/>
  <c r="B70" i="116"/>
  <c r="G66" i="116"/>
  <c r="B66" i="116"/>
  <c r="G62" i="116"/>
  <c r="B62" i="116"/>
  <c r="G58" i="116"/>
  <c r="B58" i="116"/>
  <c r="G54" i="116"/>
  <c r="B54" i="116"/>
  <c r="G50" i="116"/>
  <c r="B50" i="116"/>
  <c r="G39" i="116"/>
  <c r="B39" i="116"/>
  <c r="B34" i="116"/>
  <c r="G34" i="116"/>
  <c r="B46" i="116"/>
  <c r="B37" i="116"/>
  <c r="G37" i="116"/>
  <c r="B32" i="116"/>
  <c r="B41" i="116"/>
  <c r="G41" i="116"/>
  <c r="B33" i="116"/>
  <c r="G33" i="116"/>
  <c r="G30" i="116"/>
  <c r="B29" i="116"/>
  <c r="G29" i="116"/>
  <c r="B23" i="116"/>
  <c r="B19" i="116"/>
  <c r="B15" i="116"/>
  <c r="B11" i="116"/>
  <c r="B7" i="116"/>
  <c r="B3" i="116"/>
  <c r="B35" i="116"/>
  <c r="B31" i="116"/>
  <c r="B27" i="116"/>
  <c r="B2" i="214"/>
  <c r="C2" i="214" s="1" a="1"/>
  <c r="C2" i="214" s="1"/>
  <c r="D2" i="214" s="1"/>
  <c r="A6" i="5" a="1"/>
  <c r="A6" i="5" s="1"/>
  <c r="D7" i="146" a="1"/>
  <c r="D7" i="146" s="1"/>
  <c r="J7" i="146" s="1"/>
  <c r="A2" i="116" a="1"/>
  <c r="A2" i="116" s="1"/>
  <c r="G2" i="116" s="1"/>
  <c r="A2" i="145" a="1"/>
  <c r="A2" i="145" s="1"/>
  <c r="C1" i="248" s="1"/>
  <c r="T13" i="284" l="1"/>
  <c r="I13" i="284"/>
  <c r="U13" i="284"/>
  <c r="F14" i="284"/>
  <c r="K14" i="284"/>
  <c r="J14" i="284"/>
  <c r="E14" i="284" a="1"/>
  <c r="E14" i="284" s="1"/>
  <c r="M14" i="284" s="1"/>
  <c r="D15" i="284" a="1"/>
  <c r="D15" i="284" s="1"/>
  <c r="N15" i="284" s="1" a="1"/>
  <c r="N15" i="284" s="1"/>
  <c r="A14" i="284"/>
  <c r="G14" i="284"/>
  <c r="L14" i="284"/>
  <c r="N14" i="284" a="1"/>
  <c r="N14" i="284" s="1"/>
  <c r="S14" i="284" s="1"/>
  <c r="P13" i="284"/>
  <c r="K15" i="283"/>
  <c r="G15" i="283"/>
  <c r="J15" i="283"/>
  <c r="N15" i="283" a="1"/>
  <c r="N15" i="283" s="1"/>
  <c r="S15" i="283" s="1"/>
  <c r="E15" i="283" a="1"/>
  <c r="E15" i="283" s="1"/>
  <c r="M15" i="283" s="1"/>
  <c r="O15" i="283" s="1"/>
  <c r="H15" i="283"/>
  <c r="L15" i="283"/>
  <c r="F15" i="283"/>
  <c r="A15" i="283"/>
  <c r="Q12" i="283"/>
  <c r="R12" i="283"/>
  <c r="L14" i="283"/>
  <c r="H14" i="283"/>
  <c r="E14" i="283" a="1"/>
  <c r="E14" i="283" s="1"/>
  <c r="M14" i="283" s="1"/>
  <c r="J14" i="283"/>
  <c r="N14" i="283" a="1"/>
  <c r="N14" i="283" s="1"/>
  <c r="A14" i="283"/>
  <c r="K14" i="283"/>
  <c r="F14" i="283"/>
  <c r="G14" i="283"/>
  <c r="U13" i="283"/>
  <c r="D16" i="283" a="1"/>
  <c r="D16" i="283" s="1"/>
  <c r="O13" i="283"/>
  <c r="T13" i="283" s="1"/>
  <c r="S13" i="283"/>
  <c r="S16" i="282"/>
  <c r="S15" i="282"/>
  <c r="U15" i="282"/>
  <c r="I15" i="282"/>
  <c r="Q13" i="282"/>
  <c r="R13" i="282"/>
  <c r="I14" i="282"/>
  <c r="P14" i="282"/>
  <c r="T15" i="282"/>
  <c r="P15" i="282"/>
  <c r="N17" i="282" a="1"/>
  <c r="N17" i="282" s="1"/>
  <c r="J17" i="282"/>
  <c r="F17" i="282"/>
  <c r="A17" i="282"/>
  <c r="L17" i="282"/>
  <c r="H17" i="282"/>
  <c r="E17" i="282" a="1"/>
  <c r="E17" i="282" s="1"/>
  <c r="M17" i="282" s="1"/>
  <c r="K17" i="282"/>
  <c r="G17" i="282"/>
  <c r="D18" i="282" a="1"/>
  <c r="D18" i="282" s="1"/>
  <c r="O16" i="282"/>
  <c r="T16" i="282" s="1"/>
  <c r="P10" i="281"/>
  <c r="T10" i="281"/>
  <c r="T11" i="281"/>
  <c r="P11" i="281"/>
  <c r="Q9" i="281"/>
  <c r="R9" i="281"/>
  <c r="L12" i="281"/>
  <c r="H12" i="281"/>
  <c r="E12" i="281" a="1"/>
  <c r="E12" i="281" s="1"/>
  <c r="M12" i="281" s="1"/>
  <c r="K12" i="281"/>
  <c r="G12" i="281"/>
  <c r="N12" i="281" a="1"/>
  <c r="N12" i="281" s="1"/>
  <c r="J12" i="281"/>
  <c r="F12" i="281"/>
  <c r="A12" i="281"/>
  <c r="D13" i="281" a="1"/>
  <c r="D13" i="281" s="1"/>
  <c r="D14" i="281" s="1" a="1"/>
  <c r="D14" i="281" s="1"/>
  <c r="I10" i="281"/>
  <c r="I11" i="281"/>
  <c r="U11" i="281"/>
  <c r="D14" i="280" a="1"/>
  <c r="D14" i="280" s="1"/>
  <c r="L13" i="280"/>
  <c r="N13" i="280" a="1"/>
  <c r="N13" i="280" s="1"/>
  <c r="A13" i="280"/>
  <c r="G13" i="280"/>
  <c r="E13" i="280" a="1"/>
  <c r="E13" i="280" s="1"/>
  <c r="M13" i="280" s="1"/>
  <c r="F13" i="280"/>
  <c r="K13" i="280"/>
  <c r="Q10" i="280"/>
  <c r="R10" i="280"/>
  <c r="H13" i="280"/>
  <c r="O13" i="280"/>
  <c r="R12" i="280"/>
  <c r="Q12" i="280"/>
  <c r="P11" i="279"/>
  <c r="U11" i="279"/>
  <c r="D14" i="279" a="1"/>
  <c r="D14" i="279" s="1"/>
  <c r="I11" i="279"/>
  <c r="N13" i="279" a="1"/>
  <c r="N13" i="279" s="1"/>
  <c r="J13" i="279"/>
  <c r="F13" i="279"/>
  <c r="H13" i="279"/>
  <c r="A13" i="279"/>
  <c r="E13" i="279" a="1"/>
  <c r="E13" i="279" s="1"/>
  <c r="M13" i="279" s="1"/>
  <c r="L13" i="279"/>
  <c r="G13" i="279"/>
  <c r="K13" i="279"/>
  <c r="T12" i="279"/>
  <c r="P12" i="279"/>
  <c r="R11" i="279"/>
  <c r="Q11" i="279"/>
  <c r="U12" i="279"/>
  <c r="I12" i="279"/>
  <c r="S14" i="278"/>
  <c r="N15" i="278" a="1"/>
  <c r="N15" i="278" s="1"/>
  <c r="S15" i="278" s="1"/>
  <c r="J15" i="278"/>
  <c r="F15" i="278"/>
  <c r="A15" i="278"/>
  <c r="L15" i="278"/>
  <c r="H15" i="278"/>
  <c r="E15" i="278" a="1"/>
  <c r="E15" i="278" s="1"/>
  <c r="M15" i="278" s="1"/>
  <c r="K15" i="278"/>
  <c r="G15" i="278"/>
  <c r="R12" i="278"/>
  <c r="Q12" i="278"/>
  <c r="S13" i="278"/>
  <c r="U13" i="278"/>
  <c r="I13" i="278"/>
  <c r="D16" i="278" a="1"/>
  <c r="D16" i="278" s="1"/>
  <c r="O14" i="278"/>
  <c r="P14" i="278" s="1"/>
  <c r="T14" i="278"/>
  <c r="P11" i="278"/>
  <c r="U14" i="278"/>
  <c r="I14" i="278"/>
  <c r="T13" i="278"/>
  <c r="P13" i="278"/>
  <c r="S12" i="277"/>
  <c r="K14" i="277"/>
  <c r="G14" i="277"/>
  <c r="N14" i="277" a="1"/>
  <c r="N14" i="277" s="1"/>
  <c r="S14" i="277" s="1"/>
  <c r="J14" i="277"/>
  <c r="F14" i="277"/>
  <c r="A14" i="277"/>
  <c r="L14" i="277"/>
  <c r="H14" i="277"/>
  <c r="E14" i="277" a="1"/>
  <c r="E14" i="277" s="1"/>
  <c r="M14" i="277" s="1"/>
  <c r="D15" i="277" a="1"/>
  <c r="D15" i="277" s="1"/>
  <c r="O12" i="277"/>
  <c r="T12" i="277" s="1"/>
  <c r="O13" i="277"/>
  <c r="U13" i="277" s="1"/>
  <c r="Q11" i="277"/>
  <c r="R11" i="277"/>
  <c r="D8" i="275"/>
  <c r="E8" i="275"/>
  <c r="C9" i="275" a="1"/>
  <c r="C9" i="275" s="1"/>
  <c r="C3" i="248"/>
  <c r="C194" i="248"/>
  <c r="C154" i="248"/>
  <c r="C138" i="248"/>
  <c r="C98" i="248"/>
  <c r="C94" i="248"/>
  <c r="C2" i="248"/>
  <c r="C198" i="248"/>
  <c r="C190" i="248"/>
  <c r="C174" i="248"/>
  <c r="C162" i="248"/>
  <c r="C150" i="248"/>
  <c r="C134" i="248"/>
  <c r="C130" i="248"/>
  <c r="C126" i="248"/>
  <c r="C186" i="248"/>
  <c r="C182" i="248"/>
  <c r="C178" i="248"/>
  <c r="C170" i="248"/>
  <c r="C146" i="248"/>
  <c r="C118" i="248"/>
  <c r="C114" i="248"/>
  <c r="C78" i="248"/>
  <c r="C70" i="248"/>
  <c r="C58" i="248"/>
  <c r="C50" i="248"/>
  <c r="C166" i="248"/>
  <c r="C158" i="248"/>
  <c r="C142" i="248"/>
  <c r="C10" i="248"/>
  <c r="C185" i="248"/>
  <c r="C165" i="248"/>
  <c r="C149" i="248"/>
  <c r="C106" i="248"/>
  <c r="C102" i="248"/>
  <c r="C46" i="248"/>
  <c r="C6" i="248"/>
  <c r="C173" i="248"/>
  <c r="C141" i="248"/>
  <c r="C101" i="248"/>
  <c r="C97" i="248"/>
  <c r="C122" i="248"/>
  <c r="C110" i="248"/>
  <c r="C82" i="248"/>
  <c r="C38" i="248"/>
  <c r="C34" i="248"/>
  <c r="C22" i="248"/>
  <c r="C18" i="248"/>
  <c r="C14" i="248"/>
  <c r="C133" i="248"/>
  <c r="C129" i="248"/>
  <c r="C125" i="248"/>
  <c r="C121" i="248"/>
  <c r="C93" i="248"/>
  <c r="C66" i="248"/>
  <c r="C62" i="248"/>
  <c r="C54" i="248"/>
  <c r="C42" i="248"/>
  <c r="C197" i="248"/>
  <c r="C157" i="248"/>
  <c r="C117" i="248"/>
  <c r="C113" i="248"/>
  <c r="C109" i="248"/>
  <c r="C105" i="248"/>
  <c r="C73" i="248"/>
  <c r="C33" i="248"/>
  <c r="C29" i="248"/>
  <c r="C17" i="248"/>
  <c r="C5" i="248"/>
  <c r="C137" i="248"/>
  <c r="C192" i="248"/>
  <c r="C180" i="248"/>
  <c r="C176" i="248"/>
  <c r="C172" i="248"/>
  <c r="C164" i="248"/>
  <c r="C65" i="248"/>
  <c r="C57" i="248"/>
  <c r="C53" i="248"/>
  <c r="C49" i="248"/>
  <c r="C45" i="248"/>
  <c r="C41" i="248"/>
  <c r="C21" i="248"/>
  <c r="C189" i="248"/>
  <c r="C161" i="248"/>
  <c r="C188" i="248"/>
  <c r="C81" i="248"/>
  <c r="C61" i="248"/>
  <c r="C177" i="248"/>
  <c r="C169" i="248"/>
  <c r="C145" i="248"/>
  <c r="C196" i="248"/>
  <c r="C77" i="248"/>
  <c r="C37" i="248"/>
  <c r="C148" i="248"/>
  <c r="C132" i="248"/>
  <c r="C100" i="248"/>
  <c r="C64" i="248"/>
  <c r="C48" i="248"/>
  <c r="C44" i="248"/>
  <c r="C195" i="248"/>
  <c r="C179" i="248"/>
  <c r="C119" i="248"/>
  <c r="C111" i="248"/>
  <c r="C103" i="248"/>
  <c r="C13" i="248"/>
  <c r="C160" i="248"/>
  <c r="C144" i="248"/>
  <c r="C128" i="248"/>
  <c r="C124" i="248"/>
  <c r="C120" i="248"/>
  <c r="C116" i="248"/>
  <c r="C112" i="248"/>
  <c r="C96" i="248"/>
  <c r="C92" i="248"/>
  <c r="C84" i="248"/>
  <c r="C56" i="248"/>
  <c r="C52" i="248"/>
  <c r="C40" i="248"/>
  <c r="C191" i="248"/>
  <c r="C175" i="248"/>
  <c r="C127" i="248"/>
  <c r="C99" i="248"/>
  <c r="C200" i="248"/>
  <c r="C168" i="248"/>
  <c r="C156" i="248"/>
  <c r="C140" i="248"/>
  <c r="C108" i="248"/>
  <c r="C68" i="248"/>
  <c r="C36" i="248"/>
  <c r="C24" i="248"/>
  <c r="C20" i="248"/>
  <c r="C193" i="248"/>
  <c r="C187" i="248"/>
  <c r="C171" i="248"/>
  <c r="C69" i="248"/>
  <c r="C9" i="248"/>
  <c r="C153" i="248"/>
  <c r="C184" i="248"/>
  <c r="C152" i="248"/>
  <c r="C136" i="248"/>
  <c r="C104" i="248"/>
  <c r="C80" i="248"/>
  <c r="C76" i="248"/>
  <c r="C60" i="248"/>
  <c r="C16" i="248"/>
  <c r="C12" i="248"/>
  <c r="C8" i="248"/>
  <c r="C4" i="248"/>
  <c r="C181" i="248"/>
  <c r="C199" i="248"/>
  <c r="C183" i="248"/>
  <c r="C167" i="248"/>
  <c r="C155" i="248"/>
  <c r="C147" i="248"/>
  <c r="C83" i="248"/>
  <c r="C79" i="248"/>
  <c r="C71" i="248"/>
  <c r="C55" i="248"/>
  <c r="C19" i="248"/>
  <c r="C15" i="248"/>
  <c r="C11" i="248"/>
  <c r="C7" i="248"/>
  <c r="C151" i="248"/>
  <c r="C143" i="248"/>
  <c r="C75" i="248"/>
  <c r="C39" i="248"/>
  <c r="C139" i="248"/>
  <c r="C131" i="248"/>
  <c r="C67" i="248"/>
  <c r="C63" i="248"/>
  <c r="C51" i="248"/>
  <c r="C47" i="248"/>
  <c r="C35" i="248"/>
  <c r="C31" i="248"/>
  <c r="C163" i="248"/>
  <c r="C159" i="248"/>
  <c r="C135" i="248"/>
  <c r="C123" i="248"/>
  <c r="C115" i="248"/>
  <c r="C107" i="248"/>
  <c r="C95" i="248"/>
  <c r="C59" i="248"/>
  <c r="C43" i="248"/>
  <c r="C23" i="248"/>
  <c r="C522" i="248"/>
  <c r="C242" i="248"/>
  <c r="C321" i="248"/>
  <c r="C294" i="248"/>
  <c r="C325" i="248"/>
  <c r="C374" i="248"/>
  <c r="C302" i="248"/>
  <c r="C234" i="248"/>
  <c r="C313" i="248"/>
  <c r="C349" i="248"/>
  <c r="C258" i="248"/>
  <c r="C499" i="248"/>
  <c r="C575" i="248"/>
  <c r="C290" i="248"/>
  <c r="C226" i="248"/>
  <c r="C309" i="248"/>
  <c r="C341" i="248"/>
  <c r="C228" i="248"/>
  <c r="C250" i="248"/>
  <c r="C270" i="248"/>
  <c r="C390" i="248"/>
  <c r="C286" i="248"/>
  <c r="C243" i="248"/>
  <c r="C337" i="248"/>
  <c r="C353" i="248"/>
  <c r="C246" i="248"/>
  <c r="C515" i="248"/>
  <c r="C591" i="248"/>
  <c r="C523" i="248"/>
  <c r="C563" i="248"/>
  <c r="C539" i="248"/>
  <c r="C406" i="248"/>
  <c r="C506" i="248"/>
  <c r="C460" i="248"/>
  <c r="C430" i="248"/>
  <c r="C266" i="248"/>
  <c r="C329" i="248"/>
  <c r="C201" i="248"/>
  <c r="C235" i="248"/>
  <c r="C579" i="248"/>
  <c r="C571" i="248"/>
  <c r="C519" i="248"/>
  <c r="C482" i="248"/>
  <c r="C514" i="248"/>
  <c r="C555" i="248"/>
  <c r="C547" i="248"/>
  <c r="C480" i="248"/>
  <c r="C450" i="248"/>
  <c r="C305" i="248"/>
  <c r="C527" i="248"/>
  <c r="C487" i="248"/>
  <c r="C559" i="248"/>
  <c r="C486" i="248"/>
  <c r="C434" i="248"/>
  <c r="C274" i="248"/>
  <c r="C469" i="248"/>
  <c r="C328" i="248"/>
  <c r="C282" i="248"/>
  <c r="C498" i="248"/>
  <c r="C446" i="248"/>
  <c r="C278" i="248"/>
  <c r="C507" i="248"/>
  <c r="C518" i="248"/>
  <c r="C502" i="248"/>
  <c r="C535" i="248"/>
  <c r="C422" i="248"/>
  <c r="C399" i="248"/>
  <c r="C394" i="248"/>
  <c r="C370" i="248"/>
  <c r="C332" i="248"/>
  <c r="C503" i="248"/>
  <c r="C531" i="248"/>
  <c r="C491" i="248"/>
  <c r="C418" i="248"/>
  <c r="C414" i="248"/>
  <c r="C551" i="248"/>
  <c r="C511" i="248"/>
  <c r="C438" i="248"/>
  <c r="C402" i="248"/>
  <c r="C382" i="248"/>
  <c r="C350" i="248"/>
  <c r="C483" i="248"/>
  <c r="C468" i="248"/>
  <c r="C378" i="248"/>
  <c r="C362" i="248"/>
  <c r="C336" i="248"/>
  <c r="C308" i="248"/>
  <c r="C214" i="248"/>
  <c r="C333" i="248"/>
  <c r="C543" i="248"/>
  <c r="C567" i="248"/>
  <c r="C510" i="248"/>
  <c r="C426" i="248"/>
  <c r="C366" i="248"/>
  <c r="C346" i="248"/>
  <c r="C312" i="248"/>
  <c r="C262" i="248"/>
  <c r="C464" i="248"/>
  <c r="C495" i="248"/>
  <c r="C442" i="248"/>
  <c r="C324" i="248"/>
  <c r="C254" i="248"/>
  <c r="C340" i="248"/>
  <c r="C276" i="248"/>
  <c r="C206" i="248"/>
  <c r="C204" i="248"/>
  <c r="C588" i="248"/>
  <c r="C577" i="248"/>
  <c r="C572" i="248"/>
  <c r="C561" i="248"/>
  <c r="C545" i="248"/>
  <c r="C492" i="248"/>
  <c r="C478" i="248"/>
  <c r="C536" i="248"/>
  <c r="C520" i="248"/>
  <c r="C589" i="248"/>
  <c r="C585" i="248"/>
  <c r="C537" i="248"/>
  <c r="C410" i="248"/>
  <c r="C304" i="248"/>
  <c r="C320" i="248"/>
  <c r="C316" i="248"/>
  <c r="C317" i="248"/>
  <c r="C218" i="248"/>
  <c r="C247" i="248"/>
  <c r="C573" i="248"/>
  <c r="C512" i="248"/>
  <c r="C556" i="248"/>
  <c r="C496" i="248"/>
  <c r="C494" i="248"/>
  <c r="C398" i="248"/>
  <c r="C583" i="248"/>
  <c r="C288" i="248"/>
  <c r="C284" i="248"/>
  <c r="C222" i="248"/>
  <c r="C358" i="248"/>
  <c r="C280" i="248"/>
  <c r="C210" i="248"/>
  <c r="C231" i="248"/>
  <c r="C568" i="248"/>
  <c r="C529" i="248"/>
  <c r="C524" i="248"/>
  <c r="C584" i="248"/>
  <c r="C541" i="248"/>
  <c r="C488" i="248"/>
  <c r="C479" i="248"/>
  <c r="C581" i="248"/>
  <c r="C576" i="248"/>
  <c r="C580" i="248"/>
  <c r="C569" i="248"/>
  <c r="C564" i="248"/>
  <c r="C553" i="248"/>
  <c r="C500" i="248"/>
  <c r="C292" i="248"/>
  <c r="C296" i="248"/>
  <c r="C525" i="248"/>
  <c r="C533" i="248"/>
  <c r="C532" i="248"/>
  <c r="C476" i="248"/>
  <c r="C465" i="248"/>
  <c r="C238" i="248"/>
  <c r="C230" i="248"/>
  <c r="C540" i="248"/>
  <c r="C560" i="248"/>
  <c r="C544" i="248"/>
  <c r="C552" i="248"/>
  <c r="C516" i="248"/>
  <c r="C521" i="248"/>
  <c r="C517" i="248"/>
  <c r="C513" i="248"/>
  <c r="C509" i="248"/>
  <c r="C505" i="248"/>
  <c r="C501" i="248"/>
  <c r="C497" i="248"/>
  <c r="C493" i="248"/>
  <c r="C489" i="248"/>
  <c r="C485" i="248"/>
  <c r="C481" i="248"/>
  <c r="C431" i="248"/>
  <c r="C587" i="248"/>
  <c r="C490" i="248"/>
  <c r="C549" i="248"/>
  <c r="C557" i="248"/>
  <c r="C548" i="248"/>
  <c r="C473" i="248"/>
  <c r="C462" i="248"/>
  <c r="C386" i="248"/>
  <c r="C298" i="248"/>
  <c r="C272" i="248"/>
  <c r="C239" i="248"/>
  <c r="C508" i="248"/>
  <c r="C565" i="248"/>
  <c r="C528" i="248"/>
  <c r="C504" i="248"/>
  <c r="C484" i="248"/>
  <c r="C477" i="248"/>
  <c r="C472" i="248"/>
  <c r="C454" i="248"/>
  <c r="C439" i="248"/>
  <c r="C423" i="248"/>
  <c r="C404" i="248"/>
  <c r="C385" i="248"/>
  <c r="C359" i="248"/>
  <c r="C578" i="248"/>
  <c r="C562" i="248"/>
  <c r="C546" i="248"/>
  <c r="C530" i="248"/>
  <c r="C458" i="248"/>
  <c r="C453" i="248"/>
  <c r="C421" i="248"/>
  <c r="C389" i="248"/>
  <c r="C475" i="248"/>
  <c r="C435" i="248"/>
  <c r="C409" i="248"/>
  <c r="C396" i="248"/>
  <c r="C383" i="248"/>
  <c r="C372" i="248"/>
  <c r="C361" i="248"/>
  <c r="C466" i="248"/>
  <c r="C441" i="248"/>
  <c r="C400" i="248"/>
  <c r="C387" i="248"/>
  <c r="C376" i="248"/>
  <c r="C375" i="248"/>
  <c r="C364" i="248"/>
  <c r="C354" i="248"/>
  <c r="C582" i="248"/>
  <c r="C566" i="248"/>
  <c r="C550" i="248"/>
  <c r="C534" i="248"/>
  <c r="C445" i="248"/>
  <c r="C413" i="248"/>
  <c r="C363" i="248"/>
  <c r="C471" i="248"/>
  <c r="C457" i="248"/>
  <c r="C427" i="248"/>
  <c r="C412" i="248"/>
  <c r="C401" i="248"/>
  <c r="C388" i="248"/>
  <c r="C377" i="248"/>
  <c r="C433" i="248"/>
  <c r="C405" i="248"/>
  <c r="C381" i="248"/>
  <c r="C447" i="248"/>
  <c r="C380" i="248"/>
  <c r="C369" i="248"/>
  <c r="C586" i="248"/>
  <c r="C570" i="248"/>
  <c r="C554" i="248"/>
  <c r="C538" i="248"/>
  <c r="C461" i="248"/>
  <c r="C437" i="248"/>
  <c r="C403" i="248"/>
  <c r="C379" i="248"/>
  <c r="C368" i="248"/>
  <c r="C357" i="248"/>
  <c r="C451" i="248"/>
  <c r="C419" i="248"/>
  <c r="C351" i="248"/>
  <c r="C474" i="248"/>
  <c r="C467" i="248"/>
  <c r="C455" i="248"/>
  <c r="C425" i="248"/>
  <c r="C415" i="248"/>
  <c r="C392" i="248"/>
  <c r="C590" i="248"/>
  <c r="C574" i="248"/>
  <c r="C558" i="248"/>
  <c r="C542" i="248"/>
  <c r="C526" i="248"/>
  <c r="C429" i="248"/>
  <c r="C397" i="248"/>
  <c r="C384" i="248"/>
  <c r="C373" i="248"/>
  <c r="C347" i="248"/>
  <c r="C470" i="248"/>
  <c r="C443" i="248"/>
  <c r="C367" i="248"/>
  <c r="C356" i="248"/>
  <c r="C449" i="248"/>
  <c r="C417" i="248"/>
  <c r="C393" i="248"/>
  <c r="C463" i="248"/>
  <c r="C459" i="248"/>
  <c r="C391" i="248"/>
  <c r="C326" i="248"/>
  <c r="C456" i="248"/>
  <c r="C448" i="248"/>
  <c r="C440" i="248"/>
  <c r="C432" i="248"/>
  <c r="C424" i="248"/>
  <c r="C416" i="248"/>
  <c r="C301" i="248"/>
  <c r="C345" i="248"/>
  <c r="C335" i="248"/>
  <c r="C297" i="248"/>
  <c r="C330" i="248"/>
  <c r="C240" i="248"/>
  <c r="C253" i="248"/>
  <c r="C293" i="248"/>
  <c r="C289" i="248"/>
  <c r="C285" i="248"/>
  <c r="C355" i="248"/>
  <c r="C342" i="248"/>
  <c r="C311" i="248"/>
  <c r="C338" i="248"/>
  <c r="C322" i="248"/>
  <c r="C306" i="248"/>
  <c r="C344" i="248"/>
  <c r="C318" i="248"/>
  <c r="C408" i="248"/>
  <c r="C371" i="248"/>
  <c r="C360" i="248"/>
  <c r="C411" i="248"/>
  <c r="C327" i="248"/>
  <c r="C300" i="248"/>
  <c r="C452" i="248"/>
  <c r="C444" i="248"/>
  <c r="C436" i="248"/>
  <c r="C428" i="248"/>
  <c r="C420" i="248"/>
  <c r="C352" i="248"/>
  <c r="C334" i="248"/>
  <c r="C303" i="248"/>
  <c r="C331" i="248"/>
  <c r="C268" i="248"/>
  <c r="C261" i="248"/>
  <c r="C295" i="248"/>
  <c r="C291" i="248"/>
  <c r="C365" i="248"/>
  <c r="C407" i="248"/>
  <c r="C307" i="248"/>
  <c r="C245" i="248"/>
  <c r="C257" i="248"/>
  <c r="C244" i="248"/>
  <c r="C283" i="248"/>
  <c r="C279" i="248"/>
  <c r="C275" i="248"/>
  <c r="C271" i="248"/>
  <c r="C237" i="248"/>
  <c r="C213" i="248"/>
  <c r="C260" i="248"/>
  <c r="C252" i="248"/>
  <c r="C220" i="248"/>
  <c r="C207" i="248"/>
  <c r="C221" i="248"/>
  <c r="C315" i="248"/>
  <c r="C267" i="248"/>
  <c r="C233" i="248"/>
  <c r="C287" i="248"/>
  <c r="C264" i="248"/>
  <c r="C259" i="248"/>
  <c r="C232" i="248"/>
  <c r="C265" i="248"/>
  <c r="C224" i="248"/>
  <c r="C209" i="248"/>
  <c r="C225" i="248"/>
  <c r="C219" i="248"/>
  <c r="C205" i="248"/>
  <c r="C395" i="248"/>
  <c r="C343" i="248"/>
  <c r="C310" i="248"/>
  <c r="C339" i="248"/>
  <c r="C314" i="248"/>
  <c r="C249" i="248"/>
  <c r="C281" i="248"/>
  <c r="C277" i="248"/>
  <c r="C273" i="248"/>
  <c r="C269" i="248"/>
  <c r="C263" i="248"/>
  <c r="C255" i="248"/>
  <c r="C229" i="248"/>
  <c r="C223" i="248"/>
  <c r="C256" i="248"/>
  <c r="C215" i="248"/>
  <c r="C203" i="248"/>
  <c r="C202" i="248"/>
  <c r="C348" i="248"/>
  <c r="C299" i="248"/>
  <c r="C241" i="248"/>
  <c r="C212" i="248"/>
  <c r="C323" i="248"/>
  <c r="C319" i="248"/>
  <c r="C251" i="248"/>
  <c r="C217" i="248"/>
  <c r="C227" i="248"/>
  <c r="C211" i="248"/>
  <c r="C236" i="248"/>
  <c r="C216" i="248"/>
  <c r="C208" i="248"/>
  <c r="C248" i="248"/>
  <c r="B2" i="145"/>
  <c r="B2" i="205" s="1"/>
  <c r="H7" i="146"/>
  <c r="N7" i="146" a="1"/>
  <c r="N7" i="146" s="1"/>
  <c r="A7" i="5" a="1"/>
  <c r="A7" i="5" s="1"/>
  <c r="E7" i="146" a="1"/>
  <c r="E7" i="146" s="1"/>
  <c r="M7" i="146" s="1"/>
  <c r="L7" i="146"/>
  <c r="K7" i="146"/>
  <c r="F7" i="146"/>
  <c r="G7" i="146"/>
  <c r="E2" i="214"/>
  <c r="F2" i="214"/>
  <c r="C3" i="214" a="1"/>
  <c r="C3" i="214" s="1"/>
  <c r="D3" i="214" s="1"/>
  <c r="A2" i="205"/>
  <c r="B3" i="5"/>
  <c r="C3" i="5"/>
  <c r="G3" i="5"/>
  <c r="F3" i="5"/>
  <c r="E3" i="5"/>
  <c r="D3" i="5"/>
  <c r="A3" i="145" a="1"/>
  <c r="A3" i="145" s="1"/>
  <c r="D1" i="248" s="1"/>
  <c r="B2" i="116"/>
  <c r="C2" i="116" s="1" a="1"/>
  <c r="C2" i="116" s="1"/>
  <c r="A201" i="116" a="1"/>
  <c r="A201" i="116" s="1"/>
  <c r="A202" i="116" a="1"/>
  <c r="A202" i="116" s="1"/>
  <c r="A203" i="116" a="1"/>
  <c r="A203" i="116" s="1"/>
  <c r="A204" i="116" a="1"/>
  <c r="A204" i="116" s="1"/>
  <c r="A205" i="116" a="1"/>
  <c r="A205" i="116" s="1"/>
  <c r="A206" i="116" a="1"/>
  <c r="A206" i="116" s="1"/>
  <c r="A207" i="116" a="1"/>
  <c r="A207" i="116" s="1"/>
  <c r="A208" i="116" a="1"/>
  <c r="A208" i="116" s="1"/>
  <c r="A209" i="116" a="1"/>
  <c r="A209" i="116" s="1"/>
  <c r="A210" i="116" a="1"/>
  <c r="A210" i="116" s="1"/>
  <c r="A211" i="116" a="1"/>
  <c r="A211" i="116" s="1"/>
  <c r="A212" i="116" a="1"/>
  <c r="A212" i="116" s="1"/>
  <c r="A213" i="116" a="1"/>
  <c r="A213" i="116" s="1"/>
  <c r="A214" i="116" a="1"/>
  <c r="A214" i="116" s="1"/>
  <c r="A215" i="116" a="1"/>
  <c r="A215" i="116" s="1"/>
  <c r="A216" i="116" a="1"/>
  <c r="A216" i="116" s="1"/>
  <c r="A217" i="116" a="1"/>
  <c r="A217" i="116" s="1"/>
  <c r="A218" i="116" a="1"/>
  <c r="A218" i="116" s="1"/>
  <c r="A219" i="116" a="1"/>
  <c r="A219" i="116" s="1"/>
  <c r="A220" i="116" a="1"/>
  <c r="A220" i="116" s="1"/>
  <c r="A221" i="116" a="1"/>
  <c r="A221" i="116" s="1"/>
  <c r="A222" i="116" a="1"/>
  <c r="A222" i="116" s="1"/>
  <c r="A223" i="116" a="1"/>
  <c r="A223" i="116" s="1"/>
  <c r="A224" i="116" a="1"/>
  <c r="A224" i="116" s="1"/>
  <c r="A225" i="116" a="1"/>
  <c r="A225" i="116" s="1"/>
  <c r="A226" i="116" a="1"/>
  <c r="A226" i="116" s="1"/>
  <c r="A227" i="116" a="1"/>
  <c r="A227" i="116" s="1"/>
  <c r="A228" i="116" a="1"/>
  <c r="A228" i="116" s="1"/>
  <c r="A229" i="116" a="1"/>
  <c r="A229" i="116" s="1"/>
  <c r="A230" i="116" a="1"/>
  <c r="A230" i="116" s="1"/>
  <c r="A231" i="116" a="1"/>
  <c r="A231" i="116" s="1"/>
  <c r="A232" i="116" a="1"/>
  <c r="A232" i="116" s="1"/>
  <c r="A233" i="116" a="1"/>
  <c r="A233" i="116" s="1"/>
  <c r="A234" i="116" a="1"/>
  <c r="A234" i="116" s="1"/>
  <c r="A235" i="116" a="1"/>
  <c r="A235" i="116" s="1"/>
  <c r="A236" i="116" a="1"/>
  <c r="A236" i="116" s="1"/>
  <c r="A237" i="116" a="1"/>
  <c r="A237" i="116" s="1"/>
  <c r="A238" i="116" a="1"/>
  <c r="A238" i="116" s="1"/>
  <c r="A239" i="116" a="1"/>
  <c r="A239" i="116" s="1"/>
  <c r="A240" i="116" a="1"/>
  <c r="A240" i="116" s="1"/>
  <c r="A241" i="116" a="1"/>
  <c r="A241" i="116" s="1"/>
  <c r="A242" i="116" a="1"/>
  <c r="A242" i="116" s="1"/>
  <c r="A243" i="116" a="1"/>
  <c r="A243" i="116" s="1"/>
  <c r="A244" i="116" a="1"/>
  <c r="A244" i="116" s="1"/>
  <c r="A245" i="116" a="1"/>
  <c r="A245" i="116" s="1"/>
  <c r="A246" i="116" a="1"/>
  <c r="A246" i="116" s="1"/>
  <c r="A247" i="116" a="1"/>
  <c r="A247" i="116" s="1"/>
  <c r="A248" i="116" a="1"/>
  <c r="A248" i="116" s="1"/>
  <c r="A249" i="116" a="1"/>
  <c r="A249" i="116" s="1"/>
  <c r="A250" i="116" a="1"/>
  <c r="A250" i="116" s="1"/>
  <c r="A251" i="116" a="1"/>
  <c r="A251" i="116" s="1"/>
  <c r="A252" i="116" a="1"/>
  <c r="A252" i="116" s="1"/>
  <c r="A253" i="116" a="1"/>
  <c r="A253" i="116" s="1"/>
  <c r="B400" i="146" a="1"/>
  <c r="B400" i="146" s="1"/>
  <c r="C400" i="146" s="1" a="1"/>
  <c r="C400" i="146" s="1"/>
  <c r="B399" i="146" a="1"/>
  <c r="B399" i="146" s="1"/>
  <c r="C399" i="146" s="1" a="1"/>
  <c r="C399" i="146" s="1"/>
  <c r="B398" i="146" a="1"/>
  <c r="B398" i="146" s="1"/>
  <c r="C398" i="146" s="1" a="1"/>
  <c r="C398" i="146" s="1"/>
  <c r="B397" i="146" a="1"/>
  <c r="B397" i="146" s="1"/>
  <c r="C397" i="146" s="1" a="1"/>
  <c r="C397" i="146" s="1"/>
  <c r="B396" i="146" a="1"/>
  <c r="B396" i="146" s="1"/>
  <c r="C396" i="146" s="1" a="1"/>
  <c r="C396" i="146" s="1"/>
  <c r="B395" i="146" a="1"/>
  <c r="B395" i="146" s="1"/>
  <c r="C395" i="146" s="1" a="1"/>
  <c r="C395" i="146" s="1"/>
  <c r="B394" i="146" a="1"/>
  <c r="B394" i="146" s="1"/>
  <c r="C394" i="146" s="1" a="1"/>
  <c r="C394" i="146" s="1"/>
  <c r="B393" i="146" a="1"/>
  <c r="B393" i="146" s="1"/>
  <c r="C393" i="146" s="1" a="1"/>
  <c r="C393" i="146" s="1"/>
  <c r="B392" i="146" a="1"/>
  <c r="B392" i="146" s="1"/>
  <c r="C392" i="146" s="1" a="1"/>
  <c r="C392" i="146" s="1"/>
  <c r="B391" i="146" a="1"/>
  <c r="B391" i="146" s="1"/>
  <c r="C391" i="146" s="1" a="1"/>
  <c r="C391" i="146" s="1"/>
  <c r="B390" i="146" a="1"/>
  <c r="B390" i="146" s="1"/>
  <c r="C390" i="146" s="1" a="1"/>
  <c r="C390" i="146" s="1"/>
  <c r="B389" i="146" a="1"/>
  <c r="B389" i="146" s="1"/>
  <c r="C389" i="146" s="1" a="1"/>
  <c r="C389" i="146" s="1"/>
  <c r="B388" i="146" a="1"/>
  <c r="B388" i="146" s="1"/>
  <c r="C388" i="146" s="1" a="1"/>
  <c r="C388" i="146" s="1"/>
  <c r="B387" i="146" a="1"/>
  <c r="B387" i="146" s="1"/>
  <c r="C387" i="146" s="1" a="1"/>
  <c r="C387" i="146" s="1"/>
  <c r="B386" i="146" a="1"/>
  <c r="B386" i="146" s="1"/>
  <c r="C386" i="146" s="1" a="1"/>
  <c r="C386" i="146" s="1"/>
  <c r="B385" i="146" a="1"/>
  <c r="B385" i="146" s="1"/>
  <c r="C385" i="146" s="1" a="1"/>
  <c r="C385" i="146" s="1"/>
  <c r="B384" i="146" a="1"/>
  <c r="B384" i="146" s="1"/>
  <c r="C384" i="146" s="1" a="1"/>
  <c r="C384" i="146" s="1"/>
  <c r="B383" i="146" a="1"/>
  <c r="B383" i="146" s="1"/>
  <c r="C383" i="146" s="1" a="1"/>
  <c r="C383" i="146" s="1"/>
  <c r="B382" i="146" a="1"/>
  <c r="B382" i="146" s="1"/>
  <c r="C382" i="146" s="1" a="1"/>
  <c r="C382" i="146" s="1"/>
  <c r="B381" i="146" a="1"/>
  <c r="B381" i="146" s="1"/>
  <c r="C381" i="146" s="1" a="1"/>
  <c r="C381" i="146" s="1"/>
  <c r="B380" i="146" a="1"/>
  <c r="B380" i="146" s="1"/>
  <c r="C380" i="146" s="1" a="1"/>
  <c r="C380" i="146" s="1"/>
  <c r="B379" i="146" a="1"/>
  <c r="B379" i="146" s="1"/>
  <c r="C379" i="146" s="1" a="1"/>
  <c r="C379" i="146" s="1"/>
  <c r="B378" i="146" a="1"/>
  <c r="B378" i="146" s="1"/>
  <c r="C378" i="146" s="1" a="1"/>
  <c r="C378" i="146" s="1"/>
  <c r="B377" i="146" a="1"/>
  <c r="B377" i="146" s="1"/>
  <c r="C377" i="146" s="1" a="1"/>
  <c r="C377" i="146" s="1"/>
  <c r="B376" i="146" a="1"/>
  <c r="B376" i="146" s="1"/>
  <c r="C376" i="146" s="1" a="1"/>
  <c r="C376" i="146" s="1"/>
  <c r="B375" i="146" a="1"/>
  <c r="B375" i="146" s="1"/>
  <c r="C375" i="146" s="1" a="1"/>
  <c r="C375" i="146" s="1"/>
  <c r="B374" i="146" a="1"/>
  <c r="B374" i="146" s="1"/>
  <c r="C374" i="146" s="1" a="1"/>
  <c r="C374" i="146" s="1"/>
  <c r="B373" i="146" a="1"/>
  <c r="B373" i="146" s="1"/>
  <c r="C373" i="146" s="1" a="1"/>
  <c r="C373" i="146" s="1"/>
  <c r="B372" i="146" a="1"/>
  <c r="B372" i="146" s="1"/>
  <c r="C372" i="146" s="1" a="1"/>
  <c r="C372" i="146" s="1"/>
  <c r="B371" i="146" a="1"/>
  <c r="B371" i="146" s="1"/>
  <c r="C371" i="146" s="1" a="1"/>
  <c r="C371" i="146" s="1"/>
  <c r="B370" i="146" a="1"/>
  <c r="B370" i="146" s="1"/>
  <c r="C370" i="146" s="1" a="1"/>
  <c r="C370" i="146" s="1"/>
  <c r="B369" i="146" a="1"/>
  <c r="B369" i="146" s="1"/>
  <c r="C369" i="146" s="1" a="1"/>
  <c r="C369" i="146" s="1"/>
  <c r="B368" i="146" a="1"/>
  <c r="B368" i="146" s="1"/>
  <c r="C368" i="146" s="1" a="1"/>
  <c r="C368" i="146" s="1"/>
  <c r="B367" i="146" a="1"/>
  <c r="B367" i="146" s="1"/>
  <c r="C367" i="146" s="1" a="1"/>
  <c r="C367" i="146" s="1"/>
  <c r="B366" i="146" a="1"/>
  <c r="B366" i="146" s="1"/>
  <c r="C366" i="146" s="1" a="1"/>
  <c r="C366" i="146" s="1"/>
  <c r="B365" i="146" a="1"/>
  <c r="B365" i="146" s="1"/>
  <c r="C365" i="146" s="1" a="1"/>
  <c r="C365" i="146" s="1"/>
  <c r="B364" i="146" a="1"/>
  <c r="B364" i="146" s="1"/>
  <c r="C364" i="146" s="1" a="1"/>
  <c r="C364" i="146" s="1"/>
  <c r="B363" i="146" a="1"/>
  <c r="B363" i="146" s="1"/>
  <c r="C363" i="146" s="1" a="1"/>
  <c r="C363" i="146" s="1"/>
  <c r="B362" i="146" a="1"/>
  <c r="B362" i="146" s="1"/>
  <c r="C362" i="146" s="1" a="1"/>
  <c r="C362" i="146" s="1"/>
  <c r="B361" i="146" a="1"/>
  <c r="B361" i="146" s="1"/>
  <c r="C361" i="146" s="1" a="1"/>
  <c r="C361" i="146" s="1"/>
  <c r="B360" i="146" a="1"/>
  <c r="B360" i="146" s="1"/>
  <c r="C360" i="146" s="1" a="1"/>
  <c r="C360" i="146" s="1"/>
  <c r="B359" i="146" a="1"/>
  <c r="B359" i="146" s="1"/>
  <c r="C359" i="146" s="1" a="1"/>
  <c r="C359" i="146" s="1"/>
  <c r="B358" i="146" a="1"/>
  <c r="B358" i="146" s="1"/>
  <c r="C358" i="146" s="1" a="1"/>
  <c r="C358" i="146" s="1"/>
  <c r="B357" i="146" a="1"/>
  <c r="B357" i="146" s="1"/>
  <c r="C357" i="146" s="1" a="1"/>
  <c r="C357" i="146" s="1"/>
  <c r="B356" i="146" a="1"/>
  <c r="B356" i="146" s="1"/>
  <c r="C356" i="146" s="1" a="1"/>
  <c r="C356" i="146" s="1"/>
  <c r="B355" i="146" a="1"/>
  <c r="B355" i="146" s="1"/>
  <c r="C355" i="146" s="1" a="1"/>
  <c r="C355" i="146" s="1"/>
  <c r="B354" i="146" a="1"/>
  <c r="B354" i="146" s="1"/>
  <c r="C354" i="146" s="1" a="1"/>
  <c r="C354" i="146" s="1"/>
  <c r="B353" i="146" a="1"/>
  <c r="B353" i="146" s="1"/>
  <c r="C353" i="146" s="1" a="1"/>
  <c r="C353" i="146" s="1"/>
  <c r="B352" i="146" a="1"/>
  <c r="B352" i="146" s="1"/>
  <c r="C352" i="146" s="1" a="1"/>
  <c r="C352" i="146" s="1"/>
  <c r="B351" i="146" a="1"/>
  <c r="B351" i="146" s="1"/>
  <c r="C351" i="146" s="1" a="1"/>
  <c r="C351" i="146" s="1"/>
  <c r="B350" i="146" a="1"/>
  <c r="B350" i="146" s="1"/>
  <c r="C350" i="146" s="1" a="1"/>
  <c r="C350" i="146" s="1"/>
  <c r="B349" i="146" a="1"/>
  <c r="B349" i="146" s="1"/>
  <c r="C349" i="146" s="1" a="1"/>
  <c r="C349" i="146" s="1"/>
  <c r="B348" i="146" a="1"/>
  <c r="B348" i="146" s="1"/>
  <c r="C348" i="146" s="1" a="1"/>
  <c r="C348" i="146" s="1"/>
  <c r="B347" i="146" a="1"/>
  <c r="B347" i="146" s="1"/>
  <c r="C347" i="146" s="1" a="1"/>
  <c r="C347" i="146" s="1"/>
  <c r="B346" i="146" a="1"/>
  <c r="B346" i="146" s="1"/>
  <c r="C346" i="146" s="1" a="1"/>
  <c r="C346" i="146" s="1"/>
  <c r="B345" i="146" a="1"/>
  <c r="B345" i="146" s="1"/>
  <c r="C345" i="146" s="1" a="1"/>
  <c r="C345" i="146" s="1"/>
  <c r="B344" i="146" a="1"/>
  <c r="B344" i="146" s="1"/>
  <c r="C344" i="146" s="1" a="1"/>
  <c r="C344" i="146" s="1"/>
  <c r="B343" i="146" a="1"/>
  <c r="B343" i="146" s="1"/>
  <c r="C343" i="146" s="1" a="1"/>
  <c r="C343" i="146" s="1"/>
  <c r="B342" i="146" a="1"/>
  <c r="B342" i="146" s="1"/>
  <c r="C342" i="146" s="1" a="1"/>
  <c r="C342" i="146" s="1"/>
  <c r="B341" i="146" a="1"/>
  <c r="B341" i="146" s="1"/>
  <c r="C341" i="146" s="1" a="1"/>
  <c r="C341" i="146" s="1"/>
  <c r="B340" i="146" a="1"/>
  <c r="B340" i="146" s="1"/>
  <c r="C340" i="146" s="1" a="1"/>
  <c r="C340" i="146" s="1"/>
  <c r="B339" i="146" a="1"/>
  <c r="B339" i="146" s="1"/>
  <c r="C339" i="146" s="1" a="1"/>
  <c r="C339" i="146" s="1"/>
  <c r="B338" i="146" a="1"/>
  <c r="B338" i="146" s="1"/>
  <c r="C338" i="146" s="1" a="1"/>
  <c r="C338" i="146" s="1"/>
  <c r="B337" i="146" a="1"/>
  <c r="B337" i="146" s="1"/>
  <c r="C337" i="146" s="1" a="1"/>
  <c r="C337" i="146" s="1"/>
  <c r="B336" i="146" a="1"/>
  <c r="B336" i="146" s="1"/>
  <c r="C336" i="146" s="1" a="1"/>
  <c r="C336" i="146" s="1"/>
  <c r="B335" i="146" a="1"/>
  <c r="B335" i="146" s="1"/>
  <c r="C335" i="146" s="1" a="1"/>
  <c r="C335" i="146" s="1"/>
  <c r="B334" i="146" a="1"/>
  <c r="B334" i="146" s="1"/>
  <c r="C334" i="146" s="1" a="1"/>
  <c r="C334" i="146" s="1"/>
  <c r="B333" i="146" a="1"/>
  <c r="B333" i="146" s="1"/>
  <c r="C333" i="146" s="1" a="1"/>
  <c r="C333" i="146" s="1"/>
  <c r="B332" i="146" a="1"/>
  <c r="B332" i="146" s="1"/>
  <c r="C332" i="146" s="1" a="1"/>
  <c r="C332" i="146" s="1"/>
  <c r="B331" i="146" a="1"/>
  <c r="B331" i="146" s="1"/>
  <c r="C331" i="146" s="1" a="1"/>
  <c r="C331" i="146" s="1"/>
  <c r="B330" i="146" a="1"/>
  <c r="B330" i="146" s="1"/>
  <c r="C330" i="146" s="1" a="1"/>
  <c r="C330" i="146" s="1"/>
  <c r="B329" i="146" a="1"/>
  <c r="B329" i="146" s="1"/>
  <c r="C329" i="146" s="1" a="1"/>
  <c r="C329" i="146" s="1"/>
  <c r="B328" i="146" a="1"/>
  <c r="B328" i="146" s="1"/>
  <c r="C328" i="146" s="1" a="1"/>
  <c r="C328" i="146" s="1"/>
  <c r="D16" i="284" l="1" a="1"/>
  <c r="D16" i="284" s="1"/>
  <c r="A16" i="284" s="1"/>
  <c r="E15" i="284" a="1"/>
  <c r="E15" i="284" s="1"/>
  <c r="M15" i="284" s="1"/>
  <c r="F15" i="284"/>
  <c r="K15" i="284"/>
  <c r="O14" i="284"/>
  <c r="H15" i="284"/>
  <c r="J15" i="284"/>
  <c r="A15" i="284"/>
  <c r="G15" i="284"/>
  <c r="L15" i="284"/>
  <c r="R13" i="284"/>
  <c r="Q13" i="284"/>
  <c r="S15" i="284"/>
  <c r="O14" i="283"/>
  <c r="N16" i="283" a="1"/>
  <c r="N16" i="283" s="1"/>
  <c r="S16" i="283" s="1"/>
  <c r="J16" i="283"/>
  <c r="F16" i="283"/>
  <c r="A16" i="283"/>
  <c r="L16" i="283"/>
  <c r="G16" i="283"/>
  <c r="K16" i="283"/>
  <c r="E16" i="283" a="1"/>
  <c r="E16" i="283" s="1"/>
  <c r="M16" i="283" s="1"/>
  <c r="H16" i="283"/>
  <c r="D17" i="283" a="1"/>
  <c r="D17" i="283" s="1"/>
  <c r="T15" i="283"/>
  <c r="P15" i="283"/>
  <c r="T14" i="283"/>
  <c r="P14" i="283"/>
  <c r="P13" i="283"/>
  <c r="I13" i="283"/>
  <c r="I14" i="283"/>
  <c r="U14" i="283"/>
  <c r="S14" i="283"/>
  <c r="I15" i="283"/>
  <c r="U15" i="283"/>
  <c r="S17" i="282"/>
  <c r="R15" i="282"/>
  <c r="Q15" i="282"/>
  <c r="I16" i="282"/>
  <c r="L18" i="282"/>
  <c r="H18" i="282"/>
  <c r="E18" i="282" a="1"/>
  <c r="E18" i="282" s="1"/>
  <c r="M18" i="282" s="1"/>
  <c r="O18" i="282" s="1"/>
  <c r="K18" i="282"/>
  <c r="G18" i="282"/>
  <c r="N18" i="282" a="1"/>
  <c r="N18" i="282" s="1"/>
  <c r="J18" i="282"/>
  <c r="F18" i="282"/>
  <c r="A18" i="282"/>
  <c r="D19" i="282" a="1"/>
  <c r="D19" i="282" s="1"/>
  <c r="O17" i="282"/>
  <c r="T17" i="282" s="1"/>
  <c r="U16" i="282"/>
  <c r="P16" i="282"/>
  <c r="U17" i="282"/>
  <c r="I17" i="282"/>
  <c r="R14" i="282"/>
  <c r="Q14" i="282"/>
  <c r="N14" i="281" a="1"/>
  <c r="N14" i="281" s="1"/>
  <c r="J14" i="281"/>
  <c r="F14" i="281"/>
  <c r="A14" i="281"/>
  <c r="L14" i="281"/>
  <c r="H14" i="281"/>
  <c r="E14" i="281" a="1"/>
  <c r="E14" i="281" s="1"/>
  <c r="M14" i="281" s="1"/>
  <c r="K14" i="281"/>
  <c r="G14" i="281"/>
  <c r="D15" i="281" a="1"/>
  <c r="D15" i="281" s="1"/>
  <c r="O12" i="281"/>
  <c r="I12" i="281" s="1"/>
  <c r="R11" i="281"/>
  <c r="Q11" i="281"/>
  <c r="S12" i="281"/>
  <c r="U12" i="281"/>
  <c r="Q10" i="281"/>
  <c r="R10" i="281"/>
  <c r="K13" i="281"/>
  <c r="G13" i="281"/>
  <c r="N13" i="281" a="1"/>
  <c r="N13" i="281" s="1"/>
  <c r="S13" i="281" s="1"/>
  <c r="J13" i="281"/>
  <c r="F13" i="281"/>
  <c r="A13" i="281"/>
  <c r="L13" i="281"/>
  <c r="H13" i="281"/>
  <c r="E13" i="281" a="1"/>
  <c r="E13" i="281" s="1"/>
  <c r="M13" i="281" s="1"/>
  <c r="P12" i="281"/>
  <c r="D15" i="280" a="1"/>
  <c r="D15" i="280" s="1"/>
  <c r="G14" i="280"/>
  <c r="L14" i="280"/>
  <c r="N14" i="280" a="1"/>
  <c r="N14" i="280" s="1"/>
  <c r="S14" i="280" s="1"/>
  <c r="K14" i="280"/>
  <c r="P14" i="280" s="1"/>
  <c r="A14" i="280"/>
  <c r="E14" i="280" a="1"/>
  <c r="E14" i="280" s="1"/>
  <c r="M14" i="280" s="1"/>
  <c r="O14" i="280" s="1"/>
  <c r="F14" i="280"/>
  <c r="H14" i="280"/>
  <c r="I14" i="280" s="1"/>
  <c r="J14" i="280"/>
  <c r="I13" i="280"/>
  <c r="S13" i="280"/>
  <c r="U14" i="280"/>
  <c r="U13" i="280"/>
  <c r="P13" i="280"/>
  <c r="T13" i="280"/>
  <c r="T14" i="280"/>
  <c r="O13" i="279"/>
  <c r="U13" i="279"/>
  <c r="I13" i="279"/>
  <c r="R12" i="279"/>
  <c r="Q12" i="279"/>
  <c r="J14" i="279"/>
  <c r="E14" i="279" a="1"/>
  <c r="E14" i="279" s="1"/>
  <c r="M14" i="279" s="1"/>
  <c r="O14" i="279" s="1"/>
  <c r="K14" i="279"/>
  <c r="F14" i="279"/>
  <c r="N14" i="279" a="1"/>
  <c r="N14" i="279" s="1"/>
  <c r="H14" i="279"/>
  <c r="A14" i="279"/>
  <c r="L14" i="279"/>
  <c r="G14" i="279"/>
  <c r="D15" i="279" a="1"/>
  <c r="D15" i="279" s="1"/>
  <c r="P13" i="279"/>
  <c r="T13" i="279"/>
  <c r="S13" i="279"/>
  <c r="R14" i="278"/>
  <c r="Q14" i="278"/>
  <c r="Q11" i="278"/>
  <c r="R11" i="278"/>
  <c r="R13" i="278"/>
  <c r="Q13" i="278"/>
  <c r="O15" i="278"/>
  <c r="U15" i="278" s="1"/>
  <c r="L16" i="278"/>
  <c r="H16" i="278"/>
  <c r="E16" i="278" a="1"/>
  <c r="E16" i="278" s="1"/>
  <c r="M16" i="278" s="1"/>
  <c r="O16" i="278" s="1"/>
  <c r="K16" i="278"/>
  <c r="G16" i="278"/>
  <c r="N16" i="278" a="1"/>
  <c r="N16" i="278" s="1"/>
  <c r="S16" i="278" s="1"/>
  <c r="J16" i="278"/>
  <c r="F16" i="278"/>
  <c r="A16" i="278"/>
  <c r="D17" i="278" a="1"/>
  <c r="D17" i="278" s="1"/>
  <c r="P12" i="277"/>
  <c r="U12" i="277"/>
  <c r="I12" i="277"/>
  <c r="N15" i="277" a="1"/>
  <c r="N15" i="277" s="1"/>
  <c r="S15" i="277" s="1"/>
  <c r="J15" i="277"/>
  <c r="F15" i="277"/>
  <c r="A15" i="277"/>
  <c r="L15" i="277"/>
  <c r="H15" i="277"/>
  <c r="E15" i="277" a="1"/>
  <c r="E15" i="277" s="1"/>
  <c r="M15" i="277" s="1"/>
  <c r="K15" i="277"/>
  <c r="G15" i="277"/>
  <c r="D16" i="277" a="1"/>
  <c r="D16" i="277" s="1"/>
  <c r="O14" i="277"/>
  <c r="T14" i="277" s="1"/>
  <c r="P13" i="277"/>
  <c r="U14" i="277"/>
  <c r="I13" i="277"/>
  <c r="R12" i="277"/>
  <c r="Q12" i="277"/>
  <c r="T13" i="277"/>
  <c r="D9" i="275"/>
  <c r="E9" i="275"/>
  <c r="C10" i="275" a="1"/>
  <c r="C10" i="275" s="1"/>
  <c r="D186" i="248"/>
  <c r="D170" i="248"/>
  <c r="D150" i="248"/>
  <c r="D134" i="248"/>
  <c r="D122" i="248"/>
  <c r="D106" i="248"/>
  <c r="D98" i="248"/>
  <c r="D94" i="248"/>
  <c r="D74" i="248"/>
  <c r="D2" i="248"/>
  <c r="D198" i="248"/>
  <c r="D182" i="248"/>
  <c r="D166" i="248"/>
  <c r="D130" i="248"/>
  <c r="D3" i="248"/>
  <c r="D194" i="248"/>
  <c r="D178" i="248"/>
  <c r="D162" i="248"/>
  <c r="D146" i="248"/>
  <c r="D114" i="248"/>
  <c r="D102" i="248"/>
  <c r="D90" i="248"/>
  <c r="D54" i="248"/>
  <c r="D190" i="248"/>
  <c r="D174" i="248"/>
  <c r="D158" i="248"/>
  <c r="D154" i="248"/>
  <c r="D142" i="248"/>
  <c r="D138" i="248"/>
  <c r="D126" i="248"/>
  <c r="D118" i="248"/>
  <c r="D82" i="248"/>
  <c r="D70" i="248"/>
  <c r="D42" i="248"/>
  <c r="D10" i="248"/>
  <c r="D185" i="248"/>
  <c r="D141" i="248"/>
  <c r="D89" i="248"/>
  <c r="D85" i="248"/>
  <c r="D78" i="248"/>
  <c r="D58" i="248"/>
  <c r="D6" i="248"/>
  <c r="D173" i="248"/>
  <c r="D165" i="248"/>
  <c r="D133" i="248"/>
  <c r="D129" i="248"/>
  <c r="D125" i="248"/>
  <c r="D121" i="248"/>
  <c r="D109" i="248"/>
  <c r="D105" i="248"/>
  <c r="D101" i="248"/>
  <c r="D50" i="248"/>
  <c r="D38" i="248"/>
  <c r="D34" i="248"/>
  <c r="D197" i="248"/>
  <c r="D157" i="248"/>
  <c r="D117" i="248"/>
  <c r="D113" i="248"/>
  <c r="D97" i="248"/>
  <c r="D86" i="248"/>
  <c r="D30" i="248"/>
  <c r="D26" i="248"/>
  <c r="D22" i="248"/>
  <c r="D18" i="248"/>
  <c r="D14" i="248"/>
  <c r="D149" i="248"/>
  <c r="D93" i="248"/>
  <c r="D65" i="248"/>
  <c r="D41" i="248"/>
  <c r="D13" i="248"/>
  <c r="D169" i="248"/>
  <c r="D161" i="248"/>
  <c r="D176" i="248"/>
  <c r="D172" i="248"/>
  <c r="D164" i="248"/>
  <c r="D160" i="248"/>
  <c r="D53" i="248"/>
  <c r="D33" i="248"/>
  <c r="D5" i="248"/>
  <c r="D153" i="248"/>
  <c r="D200" i="248"/>
  <c r="D188" i="248"/>
  <c r="D77" i="248"/>
  <c r="D69" i="248"/>
  <c r="D49" i="248"/>
  <c r="D45" i="248"/>
  <c r="D37" i="248"/>
  <c r="D25" i="248"/>
  <c r="D9" i="248"/>
  <c r="D137" i="248"/>
  <c r="D192" i="248"/>
  <c r="D180" i="248"/>
  <c r="D81" i="248"/>
  <c r="D168" i="248"/>
  <c r="D144" i="248"/>
  <c r="D128" i="248"/>
  <c r="D124" i="248"/>
  <c r="D120" i="248"/>
  <c r="D116" i="248"/>
  <c r="D112" i="248"/>
  <c r="D88" i="248"/>
  <c r="D84" i="248"/>
  <c r="D68" i="248"/>
  <c r="D20" i="248"/>
  <c r="D8" i="248"/>
  <c r="D195" i="248"/>
  <c r="D175" i="248"/>
  <c r="D147" i="248"/>
  <c r="D131" i="248"/>
  <c r="D127" i="248"/>
  <c r="D123" i="248"/>
  <c r="D119" i="248"/>
  <c r="D29" i="248"/>
  <c r="D21" i="248"/>
  <c r="D177" i="248"/>
  <c r="D196" i="248"/>
  <c r="D184" i="248"/>
  <c r="D140" i="248"/>
  <c r="D104" i="248"/>
  <c r="D96" i="248"/>
  <c r="D76" i="248"/>
  <c r="D72" i="248"/>
  <c r="D36" i="248"/>
  <c r="D32" i="248"/>
  <c r="D24" i="248"/>
  <c r="D193" i="248"/>
  <c r="D191" i="248"/>
  <c r="D163" i="248"/>
  <c r="D159" i="248"/>
  <c r="D143" i="248"/>
  <c r="D115" i="248"/>
  <c r="D107" i="248"/>
  <c r="D17" i="248"/>
  <c r="D189" i="248"/>
  <c r="D145" i="248"/>
  <c r="D152" i="248"/>
  <c r="D136" i="248"/>
  <c r="D108" i="248"/>
  <c r="D100" i="248"/>
  <c r="D52" i="248"/>
  <c r="D48" i="248"/>
  <c r="D44" i="248"/>
  <c r="D28" i="248"/>
  <c r="D181" i="248"/>
  <c r="D187" i="248"/>
  <c r="D171" i="248"/>
  <c r="D156" i="248"/>
  <c r="D148" i="248"/>
  <c r="D132" i="248"/>
  <c r="D92" i="248"/>
  <c r="D80" i="248"/>
  <c r="D40" i="248"/>
  <c r="D16" i="248"/>
  <c r="D199" i="248"/>
  <c r="D183" i="248"/>
  <c r="D179" i="248"/>
  <c r="D167" i="248"/>
  <c r="D155" i="248"/>
  <c r="D111" i="248"/>
  <c r="D103" i="248"/>
  <c r="D95" i="248"/>
  <c r="D47" i="248"/>
  <c r="D39" i="248"/>
  <c r="D151" i="248"/>
  <c r="D91" i="248"/>
  <c r="D67" i="248"/>
  <c r="D59" i="248"/>
  <c r="D35" i="248"/>
  <c r="D31" i="248"/>
  <c r="D27" i="248"/>
  <c r="D139" i="248"/>
  <c r="D99" i="248"/>
  <c r="D79" i="248"/>
  <c r="D71" i="248"/>
  <c r="D55" i="248"/>
  <c r="D51" i="248"/>
  <c r="D43" i="248"/>
  <c r="D23" i="248"/>
  <c r="D135" i="248"/>
  <c r="D87" i="248"/>
  <c r="D83" i="248"/>
  <c r="D75" i="248"/>
  <c r="D19" i="248"/>
  <c r="D15" i="248"/>
  <c r="D11" i="248"/>
  <c r="D7" i="248"/>
  <c r="D318" i="248"/>
  <c r="D466" i="248"/>
  <c r="D314" i="248"/>
  <c r="D535" i="248"/>
  <c r="D459" i="248"/>
  <c r="D267" i="248"/>
  <c r="D551" i="248"/>
  <c r="D583" i="248"/>
  <c r="D470" i="248"/>
  <c r="D399" i="248"/>
  <c r="D263" i="248"/>
  <c r="D223" i="248"/>
  <c r="D474" i="248"/>
  <c r="D391" i="248"/>
  <c r="D567" i="248"/>
  <c r="D322" i="248"/>
  <c r="D505" i="248"/>
  <c r="D225" i="248"/>
  <c r="D330" i="248"/>
  <c r="D521" i="248"/>
  <c r="D342" i="248"/>
  <c r="D509" i="248"/>
  <c r="D475" i="248"/>
  <c r="D579" i="248"/>
  <c r="D575" i="248"/>
  <c r="D571" i="248"/>
  <c r="D334" i="248"/>
  <c r="D493" i="248"/>
  <c r="D326" i="248"/>
  <c r="D563" i="248"/>
  <c r="D559" i="248"/>
  <c r="D555" i="248"/>
  <c r="D513" i="248"/>
  <c r="D411" i="248"/>
  <c r="D480" i="248"/>
  <c r="D495" i="248"/>
  <c r="D310" i="248"/>
  <c r="D258" i="248"/>
  <c r="D271" i="248"/>
  <c r="D511" i="248"/>
  <c r="D269" i="248"/>
  <c r="D487" i="248"/>
  <c r="D481" i="248"/>
  <c r="D517" i="248"/>
  <c r="D489" i="248"/>
  <c r="D463" i="248"/>
  <c r="D519" i="248"/>
  <c r="D515" i="248"/>
  <c r="D507" i="248"/>
  <c r="D503" i="248"/>
  <c r="D497" i="248"/>
  <c r="D591" i="248"/>
  <c r="D587" i="248"/>
  <c r="D491" i="248"/>
  <c r="D539" i="248"/>
  <c r="D302" i="248"/>
  <c r="D266" i="248"/>
  <c r="D262" i="248"/>
  <c r="D523" i="248"/>
  <c r="D543" i="248"/>
  <c r="D485" i="248"/>
  <c r="D395" i="248"/>
  <c r="D306" i="248"/>
  <c r="D527" i="248"/>
  <c r="D483" i="248"/>
  <c r="D499" i="248"/>
  <c r="D407" i="248"/>
  <c r="D214" i="248"/>
  <c r="D338" i="248"/>
  <c r="D573" i="248"/>
  <c r="D572" i="248"/>
  <c r="D540" i="248"/>
  <c r="D529" i="248"/>
  <c r="D524" i="248"/>
  <c r="D478" i="248"/>
  <c r="D541" i="248"/>
  <c r="D536" i="248"/>
  <c r="D488" i="248"/>
  <c r="D479" i="248"/>
  <c r="D581" i="248"/>
  <c r="D576" i="248"/>
  <c r="D569" i="248"/>
  <c r="D564" i="248"/>
  <c r="D553" i="248"/>
  <c r="D532" i="248"/>
  <c r="D500" i="248"/>
  <c r="D531" i="248"/>
  <c r="D547" i="248"/>
  <c r="D471" i="248"/>
  <c r="D219" i="248"/>
  <c r="D525" i="248"/>
  <c r="D508" i="248"/>
  <c r="D565" i="248"/>
  <c r="D549" i="248"/>
  <c r="D343" i="248"/>
  <c r="D254" i="248"/>
  <c r="D353" i="248"/>
  <c r="D218" i="248"/>
  <c r="D588" i="248"/>
  <c r="D577" i="248"/>
  <c r="D556" i="248"/>
  <c r="D545" i="248"/>
  <c r="D492" i="248"/>
  <c r="D584" i="248"/>
  <c r="D520" i="248"/>
  <c r="D589" i="248"/>
  <c r="D580" i="248"/>
  <c r="D548" i="248"/>
  <c r="D537" i="248"/>
  <c r="D501" i="248"/>
  <c r="D250" i="248"/>
  <c r="D560" i="248"/>
  <c r="D504" i="248"/>
  <c r="D484" i="248"/>
  <c r="D586" i="248"/>
  <c r="D570" i="248"/>
  <c r="D512" i="248"/>
  <c r="D561" i="248"/>
  <c r="D528" i="248"/>
  <c r="D557" i="248"/>
  <c r="D582" i="248"/>
  <c r="D558" i="248"/>
  <c r="D550" i="248"/>
  <c r="D542" i="248"/>
  <c r="D534" i="248"/>
  <c r="D526" i="248"/>
  <c r="D472" i="248"/>
  <c r="D454" i="248"/>
  <c r="D439" i="248"/>
  <c r="D392" i="248"/>
  <c r="D222" i="248"/>
  <c r="D210" i="248"/>
  <c r="D516" i="248"/>
  <c r="D578" i="248"/>
  <c r="D566" i="248"/>
  <c r="D476" i="248"/>
  <c r="D465" i="248"/>
  <c r="D431" i="248"/>
  <c r="D568" i="248"/>
  <c r="D496" i="248"/>
  <c r="D544" i="248"/>
  <c r="D533" i="248"/>
  <c r="D552" i="248"/>
  <c r="D585" i="248"/>
  <c r="D574" i="248"/>
  <c r="D562" i="248"/>
  <c r="D554" i="248"/>
  <c r="D546" i="248"/>
  <c r="D538" i="248"/>
  <c r="D530" i="248"/>
  <c r="D522" i="248"/>
  <c r="D518" i="248"/>
  <c r="D514" i="248"/>
  <c r="D510" i="248"/>
  <c r="D506" i="248"/>
  <c r="D502" i="248"/>
  <c r="D498" i="248"/>
  <c r="D494" i="248"/>
  <c r="D490" i="248"/>
  <c r="D486" i="248"/>
  <c r="D482" i="248"/>
  <c r="D380" i="248"/>
  <c r="D369" i="248"/>
  <c r="D590" i="248"/>
  <c r="D461" i="248"/>
  <c r="D437" i="248"/>
  <c r="D368" i="248"/>
  <c r="D357" i="248"/>
  <c r="D443" i="248"/>
  <c r="D367" i="248"/>
  <c r="D351" i="248"/>
  <c r="D477" i="248"/>
  <c r="D425" i="248"/>
  <c r="D408" i="248"/>
  <c r="D359" i="248"/>
  <c r="D469" i="248"/>
  <c r="D429" i="248"/>
  <c r="D397" i="248"/>
  <c r="D384" i="248"/>
  <c r="D373" i="248"/>
  <c r="D347" i="248"/>
  <c r="D435" i="248"/>
  <c r="D383" i="248"/>
  <c r="D356" i="248"/>
  <c r="D467" i="248"/>
  <c r="D449" i="248"/>
  <c r="D417" i="248"/>
  <c r="D393" i="248"/>
  <c r="D387" i="248"/>
  <c r="D462" i="248"/>
  <c r="D415" i="248"/>
  <c r="D404" i="248"/>
  <c r="D385" i="248"/>
  <c r="D375" i="248"/>
  <c r="D458" i="248"/>
  <c r="D453" i="248"/>
  <c r="D421" i="248"/>
  <c r="D389" i="248"/>
  <c r="D363" i="248"/>
  <c r="D473" i="248"/>
  <c r="D427" i="248"/>
  <c r="D409" i="248"/>
  <c r="D396" i="248"/>
  <c r="D372" i="248"/>
  <c r="D361" i="248"/>
  <c r="D441" i="248"/>
  <c r="D447" i="248"/>
  <c r="D423" i="248"/>
  <c r="D364" i="248"/>
  <c r="D354" i="248"/>
  <c r="D445" i="248"/>
  <c r="D413" i="248"/>
  <c r="D403" i="248"/>
  <c r="D379" i="248"/>
  <c r="D457" i="248"/>
  <c r="D451" i="248"/>
  <c r="D419" i="248"/>
  <c r="D412" i="248"/>
  <c r="D401" i="248"/>
  <c r="D388" i="248"/>
  <c r="D377" i="248"/>
  <c r="D455" i="248"/>
  <c r="D433" i="248"/>
  <c r="D405" i="248"/>
  <c r="D381" i="248"/>
  <c r="D400" i="248"/>
  <c r="D360" i="248"/>
  <c r="D468" i="248"/>
  <c r="D452" i="248"/>
  <c r="D436" i="248"/>
  <c r="D420" i="248"/>
  <c r="D345" i="248"/>
  <c r="D311" i="248"/>
  <c r="D300" i="248"/>
  <c r="D352" i="248"/>
  <c r="D329" i="248"/>
  <c r="D340" i="248"/>
  <c r="D332" i="248"/>
  <c r="D324" i="248"/>
  <c r="D316" i="248"/>
  <c r="D308" i="248"/>
  <c r="D289" i="248"/>
  <c r="D281" i="248"/>
  <c r="D273" i="248"/>
  <c r="D268" i="248"/>
  <c r="D261" i="248"/>
  <c r="D233" i="248"/>
  <c r="D376" i="248"/>
  <c r="D365" i="248"/>
  <c r="D448" i="248"/>
  <c r="D432" i="248"/>
  <c r="D416" i="248"/>
  <c r="D327" i="248"/>
  <c r="D305" i="248"/>
  <c r="D450" i="248"/>
  <c r="D446" i="248"/>
  <c r="D442" i="248"/>
  <c r="D438" i="248"/>
  <c r="D434" i="248"/>
  <c r="D430" i="248"/>
  <c r="D426" i="248"/>
  <c r="D422" i="248"/>
  <c r="D418" i="248"/>
  <c r="D414" i="248"/>
  <c r="D406" i="248"/>
  <c r="D398" i="248"/>
  <c r="D390" i="248"/>
  <c r="D382" i="248"/>
  <c r="D374" i="248"/>
  <c r="D366" i="248"/>
  <c r="D358" i="248"/>
  <c r="D348" i="248"/>
  <c r="D355" i="248"/>
  <c r="D464" i="248"/>
  <c r="D460" i="248"/>
  <c r="D456" i="248"/>
  <c r="D444" i="248"/>
  <c r="D428" i="248"/>
  <c r="D350" i="248"/>
  <c r="D321" i="248"/>
  <c r="D339" i="248"/>
  <c r="D323" i="248"/>
  <c r="D307" i="248"/>
  <c r="D301" i="248"/>
  <c r="D319" i="248"/>
  <c r="D325" i="248"/>
  <c r="D315" i="248"/>
  <c r="D336" i="248"/>
  <c r="D328" i="248"/>
  <c r="D320" i="248"/>
  <c r="D312" i="248"/>
  <c r="D304" i="248"/>
  <c r="D293" i="248"/>
  <c r="D285" i="248"/>
  <c r="D277" i="248"/>
  <c r="D240" i="248"/>
  <c r="D253" i="248"/>
  <c r="D249" i="248"/>
  <c r="D371" i="248"/>
  <c r="D440" i="248"/>
  <c r="D424" i="248"/>
  <c r="D317" i="248"/>
  <c r="D386" i="248"/>
  <c r="D335" i="248"/>
  <c r="D313" i="248"/>
  <c r="D341" i="248"/>
  <c r="D309" i="248"/>
  <c r="D283" i="248"/>
  <c r="D255" i="248"/>
  <c r="D229" i="248"/>
  <c r="D241" i="248"/>
  <c r="D247" i="248"/>
  <c r="D231" i="248"/>
  <c r="D211" i="248"/>
  <c r="D226" i="248"/>
  <c r="D202" i="248"/>
  <c r="D212" i="248"/>
  <c r="D410" i="248"/>
  <c r="D378" i="248"/>
  <c r="D299" i="248"/>
  <c r="D295" i="248"/>
  <c r="D279" i="248"/>
  <c r="D245" i="248"/>
  <c r="D257" i="248"/>
  <c r="D251" i="248"/>
  <c r="D248" i="248"/>
  <c r="D227" i="248"/>
  <c r="D260" i="248"/>
  <c r="D217" i="248"/>
  <c r="D207" i="248"/>
  <c r="D228" i="248"/>
  <c r="D349" i="248"/>
  <c r="D402" i="248"/>
  <c r="D370" i="248"/>
  <c r="D297" i="248"/>
  <c r="D331" i="248"/>
  <c r="D291" i="248"/>
  <c r="D275" i="248"/>
  <c r="D244" i="248"/>
  <c r="D237" i="248"/>
  <c r="D294" i="248"/>
  <c r="D290" i="248"/>
  <c r="D286" i="248"/>
  <c r="D282" i="248"/>
  <c r="D278" i="248"/>
  <c r="D274" i="248"/>
  <c r="D270" i="248"/>
  <c r="D256" i="248"/>
  <c r="D239" i="248"/>
  <c r="D213" i="248"/>
  <c r="D220" i="248"/>
  <c r="D203" i="248"/>
  <c r="D221" i="248"/>
  <c r="D204" i="248"/>
  <c r="D303" i="248"/>
  <c r="D259" i="248"/>
  <c r="D284" i="248"/>
  <c r="D238" i="248"/>
  <c r="D265" i="248"/>
  <c r="D224" i="248"/>
  <c r="D243" i="248"/>
  <c r="D208" i="248"/>
  <c r="D201" i="248"/>
  <c r="D333" i="248"/>
  <c r="D394" i="248"/>
  <c r="D287" i="248"/>
  <c r="D232" i="248"/>
  <c r="D298" i="248"/>
  <c r="D296" i="248"/>
  <c r="D280" i="248"/>
  <c r="D236" i="248"/>
  <c r="D230" i="248"/>
  <c r="D242" i="248"/>
  <c r="D216" i="248"/>
  <c r="D288" i="248"/>
  <c r="D272" i="248"/>
  <c r="D246" i="248"/>
  <c r="D252" i="248"/>
  <c r="D206" i="248"/>
  <c r="D346" i="248"/>
  <c r="D362" i="248"/>
  <c r="D344" i="248"/>
  <c r="D292" i="248"/>
  <c r="D276" i="248"/>
  <c r="D209" i="248"/>
  <c r="D234" i="248"/>
  <c r="D215" i="248"/>
  <c r="D235" i="248"/>
  <c r="D205" i="248"/>
  <c r="D337" i="248"/>
  <c r="D264" i="248"/>
  <c r="G2" i="214"/>
  <c r="H2" i="214" s="1"/>
  <c r="H3" i="5"/>
  <c r="S7" i="146"/>
  <c r="A3" i="205"/>
  <c r="B3" i="145"/>
  <c r="B3" i="205" s="1"/>
  <c r="A8" i="5" a="1"/>
  <c r="A8" i="5" s="1"/>
  <c r="A9" i="5" s="1" a="1"/>
  <c r="A9" i="5" s="1"/>
  <c r="F2" i="116"/>
  <c r="D2" i="116"/>
  <c r="E2" i="116"/>
  <c r="F3" i="214"/>
  <c r="E3" i="214"/>
  <c r="C4" i="214" a="1"/>
  <c r="C4" i="214" s="1"/>
  <c r="C5" i="214" s="1" a="1"/>
  <c r="C5" i="214" s="1"/>
  <c r="E5" i="214" s="1"/>
  <c r="I3" i="5"/>
  <c r="B4" i="5"/>
  <c r="F4" i="5"/>
  <c r="C4" i="5"/>
  <c r="G4" i="5"/>
  <c r="D4" i="5"/>
  <c r="E4" i="5"/>
  <c r="O7" i="146"/>
  <c r="T7" i="146" s="1"/>
  <c r="A4" i="145" a="1"/>
  <c r="A4" i="145" s="1"/>
  <c r="E1" i="248" s="1"/>
  <c r="D17" i="284" l="1" a="1"/>
  <c r="D17" i="284" s="1"/>
  <c r="L17" i="284" s="1"/>
  <c r="E16" i="284" a="1"/>
  <c r="E16" i="284" s="1"/>
  <c r="M16" i="284" s="1"/>
  <c r="O16" i="284" s="1"/>
  <c r="F16" i="284"/>
  <c r="T14" i="284"/>
  <c r="U14" i="284"/>
  <c r="P14" i="284"/>
  <c r="I14" i="284"/>
  <c r="H16" i="284"/>
  <c r="J16" i="284"/>
  <c r="P15" i="284"/>
  <c r="R15" i="284" s="1"/>
  <c r="G16" i="284"/>
  <c r="L16" i="284"/>
  <c r="N16" i="284" a="1"/>
  <c r="N16" i="284" s="1"/>
  <c r="S16" i="284" s="1"/>
  <c r="K16" i="284"/>
  <c r="O15" i="284"/>
  <c r="Q15" i="284"/>
  <c r="P16" i="284"/>
  <c r="O16" i="283"/>
  <c r="R15" i="283"/>
  <c r="Q15" i="283"/>
  <c r="R13" i="283"/>
  <c r="Q13" i="283"/>
  <c r="P16" i="283"/>
  <c r="T16" i="283"/>
  <c r="R14" i="283"/>
  <c r="Q14" i="283"/>
  <c r="N17" i="283" a="1"/>
  <c r="N17" i="283" s="1"/>
  <c r="H17" i="283"/>
  <c r="A17" i="283"/>
  <c r="J17" i="283"/>
  <c r="E17" i="283" a="1"/>
  <c r="E17" i="283" s="1"/>
  <c r="M17" i="283" s="1"/>
  <c r="O17" i="283" s="1"/>
  <c r="L17" i="283"/>
  <c r="G17" i="283"/>
  <c r="K17" i="283"/>
  <c r="F17" i="283"/>
  <c r="D18" i="283" a="1"/>
  <c r="D18" i="283" s="1"/>
  <c r="U16" i="283"/>
  <c r="I16" i="283"/>
  <c r="S18" i="282"/>
  <c r="L19" i="282"/>
  <c r="H19" i="282"/>
  <c r="E19" i="282" a="1"/>
  <c r="E19" i="282" s="1"/>
  <c r="M19" i="282" s="1"/>
  <c r="O19" i="282" s="1"/>
  <c r="K19" i="282"/>
  <c r="G19" i="282"/>
  <c r="N19" i="282" a="1"/>
  <c r="N19" i="282" s="1"/>
  <c r="J19" i="282"/>
  <c r="F19" i="282"/>
  <c r="A19" i="282"/>
  <c r="D20" i="282" a="1"/>
  <c r="D20" i="282" s="1"/>
  <c r="I18" i="282"/>
  <c r="U18" i="282"/>
  <c r="R16" i="282"/>
  <c r="Q16" i="282"/>
  <c r="P17" i="282"/>
  <c r="T18" i="282"/>
  <c r="P18" i="282"/>
  <c r="T12" i="281"/>
  <c r="S14" i="281"/>
  <c r="O14" i="281"/>
  <c r="P14" i="281" s="1"/>
  <c r="L15" i="281"/>
  <c r="H15" i="281"/>
  <c r="E15" i="281" a="1"/>
  <c r="E15" i="281" s="1"/>
  <c r="M15" i="281" s="1"/>
  <c r="O15" i="281" s="1"/>
  <c r="K15" i="281"/>
  <c r="G15" i="281"/>
  <c r="N15" i="281" a="1"/>
  <c r="N15" i="281" s="1"/>
  <c r="J15" i="281"/>
  <c r="F15" i="281"/>
  <c r="A15" i="281"/>
  <c r="D16" i="281" a="1"/>
  <c r="D16" i="281" s="1"/>
  <c r="U14" i="281"/>
  <c r="I14" i="281"/>
  <c r="R12" i="281"/>
  <c r="Q12" i="281"/>
  <c r="O13" i="281"/>
  <c r="U13" i="281" s="1"/>
  <c r="H15" i="280"/>
  <c r="N15" i="280" a="1"/>
  <c r="N15" i="280" s="1"/>
  <c r="S15" i="280" s="1"/>
  <c r="E15" i="280" a="1"/>
  <c r="E15" i="280" s="1"/>
  <c r="M15" i="280" s="1"/>
  <c r="J15" i="280"/>
  <c r="K15" i="280"/>
  <c r="F15" i="280"/>
  <c r="L15" i="280"/>
  <c r="G15" i="280"/>
  <c r="A15" i="280"/>
  <c r="D16" i="280" a="1"/>
  <c r="D16" i="280" s="1"/>
  <c r="R13" i="280"/>
  <c r="Q13" i="280"/>
  <c r="Q14" i="280"/>
  <c r="R14" i="280"/>
  <c r="S14" i="279"/>
  <c r="Q13" i="279"/>
  <c r="R13" i="279"/>
  <c r="T14" i="279"/>
  <c r="P14" i="279"/>
  <c r="L15" i="279"/>
  <c r="H15" i="279"/>
  <c r="E15" i="279" a="1"/>
  <c r="E15" i="279" s="1"/>
  <c r="M15" i="279" s="1"/>
  <c r="O15" i="279" s="1"/>
  <c r="K15" i="279"/>
  <c r="F15" i="279"/>
  <c r="J15" i="279"/>
  <c r="G15" i="279"/>
  <c r="N15" i="279" a="1"/>
  <c r="N15" i="279" s="1"/>
  <c r="S15" i="279" s="1"/>
  <c r="A15" i="279"/>
  <c r="D16" i="279" a="1"/>
  <c r="D16" i="279" s="1"/>
  <c r="I14" i="279"/>
  <c r="U14" i="279"/>
  <c r="P15" i="278"/>
  <c r="Q15" i="278" s="1"/>
  <c r="I15" i="278"/>
  <c r="T15" i="278"/>
  <c r="I16" i="278"/>
  <c r="U16" i="278"/>
  <c r="L17" i="278"/>
  <c r="H17" i="278"/>
  <c r="E17" i="278" a="1"/>
  <c r="E17" i="278" s="1"/>
  <c r="M17" i="278" s="1"/>
  <c r="O17" i="278" s="1"/>
  <c r="K17" i="278"/>
  <c r="G17" i="278"/>
  <c r="N17" i="278" a="1"/>
  <c r="N17" i="278" s="1"/>
  <c r="S17" i="278" s="1"/>
  <c r="J17" i="278"/>
  <c r="F17" i="278"/>
  <c r="A17" i="278"/>
  <c r="D18" i="278" a="1"/>
  <c r="D18" i="278" s="1"/>
  <c r="T16" i="278"/>
  <c r="P16" i="278"/>
  <c r="P14" i="277"/>
  <c r="O15" i="277"/>
  <c r="L16" i="277"/>
  <c r="H16" i="277"/>
  <c r="E16" i="277" a="1"/>
  <c r="E16" i="277" s="1"/>
  <c r="M16" i="277" s="1"/>
  <c r="O16" i="277" s="1"/>
  <c r="K16" i="277"/>
  <c r="G16" i="277"/>
  <c r="N16" i="277" a="1"/>
  <c r="N16" i="277" s="1"/>
  <c r="S16" i="277" s="1"/>
  <c r="J16" i="277"/>
  <c r="F16" i="277"/>
  <c r="A16" i="277"/>
  <c r="D17" i="277" a="1"/>
  <c r="D17" i="277" s="1"/>
  <c r="U15" i="277"/>
  <c r="I15" i="277"/>
  <c r="R14" i="277"/>
  <c r="Q14" i="277"/>
  <c r="R13" i="277"/>
  <c r="Q13" i="277"/>
  <c r="I14" i="277"/>
  <c r="T15" i="277"/>
  <c r="P15" i="277"/>
  <c r="D10" i="275"/>
  <c r="E10" i="275"/>
  <c r="C11" i="275" a="1"/>
  <c r="C11" i="275" s="1"/>
  <c r="I7" i="146"/>
  <c r="E182" i="248"/>
  <c r="E166" i="248"/>
  <c r="E154" i="248"/>
  <c r="E138" i="248"/>
  <c r="E74" i="248"/>
  <c r="E66" i="248"/>
  <c r="E178" i="248"/>
  <c r="E150" i="248"/>
  <c r="E134" i="248"/>
  <c r="E194" i="248"/>
  <c r="E190" i="248"/>
  <c r="E162" i="248"/>
  <c r="E146" i="248"/>
  <c r="E130" i="248"/>
  <c r="E126" i="248"/>
  <c r="E122" i="248"/>
  <c r="E118" i="248"/>
  <c r="E106" i="248"/>
  <c r="E94" i="248"/>
  <c r="E3" i="248"/>
  <c r="E198" i="248"/>
  <c r="E186" i="248"/>
  <c r="E174" i="248"/>
  <c r="E170" i="248"/>
  <c r="E158" i="248"/>
  <c r="E142" i="248"/>
  <c r="E86" i="248"/>
  <c r="E58" i="248"/>
  <c r="E42" i="248"/>
  <c r="E38" i="248"/>
  <c r="E34" i="248"/>
  <c r="E157" i="248"/>
  <c r="E121" i="248"/>
  <c r="E101" i="248"/>
  <c r="E110" i="248"/>
  <c r="E82" i="248"/>
  <c r="E70" i="248"/>
  <c r="E30" i="248"/>
  <c r="E26" i="248"/>
  <c r="E18" i="248"/>
  <c r="E14" i="248"/>
  <c r="E197" i="248"/>
  <c r="E105" i="248"/>
  <c r="E93" i="248"/>
  <c r="E78" i="248"/>
  <c r="E62" i="248"/>
  <c r="E10" i="248"/>
  <c r="E185" i="248"/>
  <c r="E165" i="248"/>
  <c r="E149" i="248"/>
  <c r="E141" i="248"/>
  <c r="E97" i="248"/>
  <c r="E50" i="248"/>
  <c r="E46" i="248"/>
  <c r="E173" i="248"/>
  <c r="E133" i="248"/>
  <c r="E129" i="248"/>
  <c r="E125" i="248"/>
  <c r="E109" i="248"/>
  <c r="E89" i="248"/>
  <c r="E69" i="248"/>
  <c r="E65" i="248"/>
  <c r="E57" i="248"/>
  <c r="E45" i="248"/>
  <c r="E9" i="248"/>
  <c r="E189" i="248"/>
  <c r="E153" i="248"/>
  <c r="E145" i="248"/>
  <c r="E196" i="248"/>
  <c r="E188" i="248"/>
  <c r="E184" i="248"/>
  <c r="E81" i="248"/>
  <c r="E77" i="248"/>
  <c r="E177" i="248"/>
  <c r="E192" i="248"/>
  <c r="E85" i="248"/>
  <c r="E25" i="248"/>
  <c r="E17" i="248"/>
  <c r="E13" i="248"/>
  <c r="E200" i="248"/>
  <c r="E176" i="248"/>
  <c r="E172" i="248"/>
  <c r="E156" i="248"/>
  <c r="E180" i="248"/>
  <c r="E160" i="248"/>
  <c r="E152" i="248"/>
  <c r="E136" i="248"/>
  <c r="E88" i="248"/>
  <c r="E84" i="248"/>
  <c r="E40" i="248"/>
  <c r="E32" i="248"/>
  <c r="E191" i="248"/>
  <c r="E171" i="248"/>
  <c r="E163" i="248"/>
  <c r="E155" i="248"/>
  <c r="E139" i="248"/>
  <c r="E111" i="248"/>
  <c r="E73" i="248"/>
  <c r="E41" i="248"/>
  <c r="E137" i="248"/>
  <c r="E148" i="248"/>
  <c r="E132" i="248"/>
  <c r="E108" i="248"/>
  <c r="E80" i="248"/>
  <c r="E76" i="248"/>
  <c r="E72" i="248"/>
  <c r="E68" i="248"/>
  <c r="E193" i="248"/>
  <c r="E187" i="248"/>
  <c r="E167" i="248"/>
  <c r="E151" i="248"/>
  <c r="E135" i="248"/>
  <c r="E169" i="248"/>
  <c r="E161" i="248"/>
  <c r="E164" i="248"/>
  <c r="E144" i="248"/>
  <c r="E128" i="248"/>
  <c r="E124" i="248"/>
  <c r="E120" i="248"/>
  <c r="E112" i="248"/>
  <c r="E44" i="248"/>
  <c r="E20" i="248"/>
  <c r="E16" i="248"/>
  <c r="E181" i="248"/>
  <c r="E199" i="248"/>
  <c r="E183" i="248"/>
  <c r="E179" i="248"/>
  <c r="E61" i="248"/>
  <c r="E37" i="248"/>
  <c r="E29" i="248"/>
  <c r="E168" i="248"/>
  <c r="E140" i="248"/>
  <c r="E96" i="248"/>
  <c r="E56" i="248"/>
  <c r="E36" i="248"/>
  <c r="E28" i="248"/>
  <c r="E12" i="248"/>
  <c r="E195" i="248"/>
  <c r="E175" i="248"/>
  <c r="E131" i="248"/>
  <c r="E127" i="248"/>
  <c r="E123" i="248"/>
  <c r="E119" i="248"/>
  <c r="E79" i="248"/>
  <c r="E59" i="248"/>
  <c r="E31" i="248"/>
  <c r="E159" i="248"/>
  <c r="E115" i="248"/>
  <c r="E107" i="248"/>
  <c r="E99" i="248"/>
  <c r="E75" i="248"/>
  <c r="E71" i="248"/>
  <c r="E63" i="248"/>
  <c r="E51" i="248"/>
  <c r="E147" i="248"/>
  <c r="E23" i="248"/>
  <c r="E11" i="248"/>
  <c r="E143" i="248"/>
  <c r="E87" i="248"/>
  <c r="E67" i="248"/>
  <c r="E39" i="248"/>
  <c r="E15" i="248"/>
  <c r="E358" i="248"/>
  <c r="E468" i="248"/>
  <c r="E316" i="248"/>
  <c r="E288" i="248"/>
  <c r="E264" i="248"/>
  <c r="E331" i="248"/>
  <c r="E311" i="248"/>
  <c r="E320" i="248"/>
  <c r="E399" i="248"/>
  <c r="E340" i="248"/>
  <c r="E230" i="248"/>
  <c r="E579" i="248"/>
  <c r="E519" i="248"/>
  <c r="E386" i="248"/>
  <c r="E250" i="248"/>
  <c r="E308" i="248"/>
  <c r="E284" i="248"/>
  <c r="E298" i="248"/>
  <c r="E495" i="248"/>
  <c r="E327" i="248"/>
  <c r="E303" i="248"/>
  <c r="E432" i="248"/>
  <c r="E510" i="248"/>
  <c r="E494" i="248"/>
  <c r="E459" i="248"/>
  <c r="E571" i="248"/>
  <c r="E370" i="248"/>
  <c r="E426" i="248"/>
  <c r="E280" i="248"/>
  <c r="E442" i="248"/>
  <c r="E467" i="248"/>
  <c r="E339" i="248"/>
  <c r="E319" i="248"/>
  <c r="E424" i="248"/>
  <c r="E391" i="248"/>
  <c r="E272" i="248"/>
  <c r="E493" i="248"/>
  <c r="E448" i="248"/>
  <c r="E558" i="248"/>
  <c r="E554" i="248"/>
  <c r="E406" i="248"/>
  <c r="E472" i="248"/>
  <c r="E268" i="248"/>
  <c r="E315" i="248"/>
  <c r="E416" i="248"/>
  <c r="E497" i="248"/>
  <c r="E410" i="248"/>
  <c r="E527" i="248"/>
  <c r="E518" i="248"/>
  <c r="E514" i="248"/>
  <c r="E487" i="248"/>
  <c r="E538" i="248"/>
  <c r="E543" i="248"/>
  <c r="E539" i="248"/>
  <c r="E530" i="248"/>
  <c r="E526" i="248"/>
  <c r="E501" i="248"/>
  <c r="E436" i="248"/>
  <c r="E567" i="248"/>
  <c r="E535" i="248"/>
  <c r="E509" i="248"/>
  <c r="E485" i="248"/>
  <c r="E456" i="248"/>
  <c r="E224" i="248"/>
  <c r="E204" i="248"/>
  <c r="E562" i="248"/>
  <c r="E515" i="248"/>
  <c r="E507" i="248"/>
  <c r="E587" i="248"/>
  <c r="E531" i="248"/>
  <c r="E559" i="248"/>
  <c r="E546" i="248"/>
  <c r="E542" i="248"/>
  <c r="E547" i="248"/>
  <c r="E491" i="248"/>
  <c r="E420" i="248"/>
  <c r="E206" i="248"/>
  <c r="E440" i="248"/>
  <c r="E575" i="248"/>
  <c r="E503" i="248"/>
  <c r="E482" i="248"/>
  <c r="E570" i="248"/>
  <c r="E523" i="248"/>
  <c r="E563" i="248"/>
  <c r="E590" i="248"/>
  <c r="E586" i="248"/>
  <c r="E513" i="248"/>
  <c r="E583" i="248"/>
  <c r="E551" i="248"/>
  <c r="E489" i="248"/>
  <c r="E483" i="248"/>
  <c r="E328" i="248"/>
  <c r="E591" i="248"/>
  <c r="E490" i="248"/>
  <c r="E430" i="248"/>
  <c r="E398" i="248"/>
  <c r="E395" i="248"/>
  <c r="E252" i="248"/>
  <c r="E506" i="248"/>
  <c r="E428" i="248"/>
  <c r="E582" i="248"/>
  <c r="E521" i="248"/>
  <c r="E463" i="248"/>
  <c r="E450" i="248"/>
  <c r="E307" i="248"/>
  <c r="E374" i="248"/>
  <c r="E312" i="248"/>
  <c r="E294" i="248"/>
  <c r="E220" i="248"/>
  <c r="E348" i="248"/>
  <c r="E335" i="248"/>
  <c r="E574" i="248"/>
  <c r="E555" i="248"/>
  <c r="E411" i="248"/>
  <c r="E452" i="248"/>
  <c r="E511" i="248"/>
  <c r="E304" i="248"/>
  <c r="E505" i="248"/>
  <c r="E464" i="248"/>
  <c r="E444" i="248"/>
  <c r="E422" i="248"/>
  <c r="E394" i="248"/>
  <c r="E292" i="248"/>
  <c r="E534" i="248"/>
  <c r="E332" i="248"/>
  <c r="E324" i="248"/>
  <c r="E266" i="248"/>
  <c r="E502" i="248"/>
  <c r="E481" i="248"/>
  <c r="E517" i="248"/>
  <c r="E274" i="248"/>
  <c r="E498" i="248"/>
  <c r="E414" i="248"/>
  <c r="E522" i="248"/>
  <c r="E438" i="248"/>
  <c r="E402" i="248"/>
  <c r="E382" i="248"/>
  <c r="E550" i="248"/>
  <c r="E418" i="248"/>
  <c r="E378" i="248"/>
  <c r="E362" i="248"/>
  <c r="E336" i="248"/>
  <c r="E296" i="248"/>
  <c r="E352" i="248"/>
  <c r="E278" i="248"/>
  <c r="E290" i="248"/>
  <c r="E260" i="248"/>
  <c r="E210" i="248"/>
  <c r="E228" i="248"/>
  <c r="E525" i="248"/>
  <c r="E556" i="248"/>
  <c r="E492" i="248"/>
  <c r="E584" i="248"/>
  <c r="E549" i="248"/>
  <c r="E520" i="248"/>
  <c r="E557" i="248"/>
  <c r="E576" i="248"/>
  <c r="E580" i="248"/>
  <c r="E564" i="248"/>
  <c r="E548" i="248"/>
  <c r="E446" i="248"/>
  <c r="E366" i="248"/>
  <c r="E476" i="248"/>
  <c r="E254" i="248"/>
  <c r="E222" i="248"/>
  <c r="E302" i="248"/>
  <c r="E276" i="248"/>
  <c r="E270" i="248"/>
  <c r="E212" i="248"/>
  <c r="E568" i="248"/>
  <c r="E512" i="248"/>
  <c r="E561" i="248"/>
  <c r="E529" i="248"/>
  <c r="E496" i="248"/>
  <c r="E560" i="248"/>
  <c r="E578" i="248"/>
  <c r="E486" i="248"/>
  <c r="E282" i="248"/>
  <c r="E460" i="248"/>
  <c r="E566" i="248"/>
  <c r="E262" i="248"/>
  <c r="E344" i="248"/>
  <c r="E258" i="248"/>
  <c r="E226" i="248"/>
  <c r="E573" i="248"/>
  <c r="E588" i="248"/>
  <c r="E572" i="248"/>
  <c r="E540" i="248"/>
  <c r="E524" i="248"/>
  <c r="E478" i="248"/>
  <c r="E536" i="248"/>
  <c r="E565" i="248"/>
  <c r="E533" i="248"/>
  <c r="E488" i="248"/>
  <c r="E479" i="248"/>
  <c r="E532" i="248"/>
  <c r="E500" i="248"/>
  <c r="E434" i="248"/>
  <c r="E216" i="248"/>
  <c r="E508" i="248"/>
  <c r="E541" i="248"/>
  <c r="E544" i="248"/>
  <c r="E552" i="248"/>
  <c r="E581" i="248"/>
  <c r="E475" i="248"/>
  <c r="E465" i="248"/>
  <c r="E407" i="248"/>
  <c r="E218" i="248"/>
  <c r="E256" i="248"/>
  <c r="E504" i="248"/>
  <c r="E589" i="248"/>
  <c r="E553" i="248"/>
  <c r="E484" i="248"/>
  <c r="E474" i="248"/>
  <c r="E423" i="248"/>
  <c r="E404" i="248"/>
  <c r="E499" i="248"/>
  <c r="E214" i="248"/>
  <c r="E323" i="248"/>
  <c r="E286" i="248"/>
  <c r="E577" i="248"/>
  <c r="E528" i="248"/>
  <c r="E585" i="248"/>
  <c r="E462" i="248"/>
  <c r="E447" i="248"/>
  <c r="E390" i="248"/>
  <c r="E208" i="248"/>
  <c r="E545" i="248"/>
  <c r="E569" i="248"/>
  <c r="E537" i="248"/>
  <c r="E516" i="248"/>
  <c r="E471" i="248"/>
  <c r="E454" i="248"/>
  <c r="E439" i="248"/>
  <c r="E375" i="248"/>
  <c r="E364" i="248"/>
  <c r="E480" i="248"/>
  <c r="E458" i="248"/>
  <c r="E453" i="248"/>
  <c r="E421" i="248"/>
  <c r="E389" i="248"/>
  <c r="E363" i="248"/>
  <c r="E473" i="248"/>
  <c r="E427" i="248"/>
  <c r="E412" i="248"/>
  <c r="E409" i="248"/>
  <c r="E388" i="248"/>
  <c r="E361" i="248"/>
  <c r="E441" i="248"/>
  <c r="E380" i="248"/>
  <c r="E354" i="248"/>
  <c r="E445" i="248"/>
  <c r="E413" i="248"/>
  <c r="E403" i="248"/>
  <c r="E379" i="248"/>
  <c r="E368" i="248"/>
  <c r="E470" i="248"/>
  <c r="E457" i="248"/>
  <c r="E451" i="248"/>
  <c r="E419" i="248"/>
  <c r="E401" i="248"/>
  <c r="E377" i="248"/>
  <c r="E351" i="248"/>
  <c r="E455" i="248"/>
  <c r="E433" i="248"/>
  <c r="E408" i="248"/>
  <c r="E405" i="248"/>
  <c r="E381" i="248"/>
  <c r="E431" i="248"/>
  <c r="E369" i="248"/>
  <c r="E461" i="248"/>
  <c r="E437" i="248"/>
  <c r="E384" i="248"/>
  <c r="E357" i="248"/>
  <c r="E347" i="248"/>
  <c r="E443" i="248"/>
  <c r="E367" i="248"/>
  <c r="E356" i="248"/>
  <c r="E466" i="248"/>
  <c r="E425" i="248"/>
  <c r="E415" i="248"/>
  <c r="E392" i="248"/>
  <c r="E385" i="248"/>
  <c r="E359" i="248"/>
  <c r="E469" i="248"/>
  <c r="E429" i="248"/>
  <c r="E397" i="248"/>
  <c r="E373" i="248"/>
  <c r="E477" i="248"/>
  <c r="E435" i="248"/>
  <c r="E396" i="248"/>
  <c r="E383" i="248"/>
  <c r="E372" i="248"/>
  <c r="E449" i="248"/>
  <c r="E417" i="248"/>
  <c r="E400" i="248"/>
  <c r="E393" i="248"/>
  <c r="E387" i="248"/>
  <c r="E376" i="248"/>
  <c r="E355" i="248"/>
  <c r="E353" i="248"/>
  <c r="E321" i="248"/>
  <c r="E334" i="248"/>
  <c r="E325" i="248"/>
  <c r="E240" i="248"/>
  <c r="E253" i="248"/>
  <c r="E249" i="248"/>
  <c r="E295" i="248"/>
  <c r="E291" i="248"/>
  <c r="E287" i="248"/>
  <c r="E371" i="248"/>
  <c r="E360" i="248"/>
  <c r="E349" i="248"/>
  <c r="E337" i="248"/>
  <c r="E310" i="248"/>
  <c r="E300" i="248"/>
  <c r="E333" i="248"/>
  <c r="E317" i="248"/>
  <c r="E343" i="248"/>
  <c r="E345" i="248"/>
  <c r="E326" i="248"/>
  <c r="E301" i="248"/>
  <c r="E350" i="248"/>
  <c r="E329" i="248"/>
  <c r="E297" i="248"/>
  <c r="E330" i="248"/>
  <c r="E267" i="248"/>
  <c r="E261" i="248"/>
  <c r="E233" i="248"/>
  <c r="E293" i="248"/>
  <c r="E365" i="248"/>
  <c r="E322" i="248"/>
  <c r="E346" i="248"/>
  <c r="E318" i="248"/>
  <c r="E285" i="248"/>
  <c r="E281" i="248"/>
  <c r="E277" i="248"/>
  <c r="E273" i="248"/>
  <c r="E269" i="248"/>
  <c r="E259" i="248"/>
  <c r="E237" i="248"/>
  <c r="E238" i="248"/>
  <c r="E213" i="248"/>
  <c r="E219" i="248"/>
  <c r="E203" i="248"/>
  <c r="E221" i="248"/>
  <c r="E306" i="248"/>
  <c r="E313" i="248"/>
  <c r="E341" i="248"/>
  <c r="E309" i="248"/>
  <c r="E263" i="248"/>
  <c r="E255" i="248"/>
  <c r="E232" i="248"/>
  <c r="E265" i="248"/>
  <c r="E236" i="248"/>
  <c r="E247" i="248"/>
  <c r="E239" i="248"/>
  <c r="E231" i="248"/>
  <c r="E223" i="248"/>
  <c r="E209" i="248"/>
  <c r="E243" i="248"/>
  <c r="E235" i="248"/>
  <c r="E227" i="248"/>
  <c r="E215" i="248"/>
  <c r="E242" i="248"/>
  <c r="E234" i="248"/>
  <c r="E205" i="248"/>
  <c r="E305" i="248"/>
  <c r="E299" i="248"/>
  <c r="E245" i="248"/>
  <c r="E257" i="248"/>
  <c r="E289" i="248"/>
  <c r="E283" i="248"/>
  <c r="E279" i="248"/>
  <c r="E275" i="248"/>
  <c r="E271" i="248"/>
  <c r="E251" i="248"/>
  <c r="E229" i="248"/>
  <c r="E241" i="248"/>
  <c r="E246" i="248"/>
  <c r="E211" i="248"/>
  <c r="E202" i="248"/>
  <c r="E342" i="248"/>
  <c r="E314" i="248"/>
  <c r="E248" i="248"/>
  <c r="E217" i="248"/>
  <c r="E225" i="248"/>
  <c r="E207" i="248"/>
  <c r="E201" i="248"/>
  <c r="E338" i="248"/>
  <c r="E244" i="248"/>
  <c r="B4" i="145"/>
  <c r="B4" i="205" s="1"/>
  <c r="P7" i="146"/>
  <c r="Q7" i="146" s="1"/>
  <c r="H4" i="5"/>
  <c r="U7" i="146"/>
  <c r="A10" i="5" a="1"/>
  <c r="A10" i="5" s="1"/>
  <c r="A11" i="5" s="1" a="1"/>
  <c r="A11" i="5" s="1"/>
  <c r="G3" i="214"/>
  <c r="H3" i="214" s="1"/>
  <c r="D4" i="214"/>
  <c r="C6" i="214" a="1"/>
  <c r="C6" i="214" s="1"/>
  <c r="E6" i="214" s="1"/>
  <c r="F4" i="214"/>
  <c r="F5" i="214"/>
  <c r="G5" i="214" s="1"/>
  <c r="H5" i="214" s="1"/>
  <c r="D5" i="214"/>
  <c r="E4" i="214"/>
  <c r="C5" i="5"/>
  <c r="G5" i="5"/>
  <c r="D5" i="5"/>
  <c r="E5" i="5"/>
  <c r="B5" i="5"/>
  <c r="F5" i="5"/>
  <c r="I5" i="5" s="1"/>
  <c r="I4" i="5"/>
  <c r="A4" i="205"/>
  <c r="A5" i="145" a="1"/>
  <c r="A5" i="145" s="1"/>
  <c r="F1" i="248" s="1"/>
  <c r="A7" i="146"/>
  <c r="B403" i="146" s="1" a="1"/>
  <c r="B403" i="146" s="1"/>
  <c r="C403" i="146" s="1" a="1"/>
  <c r="C403" i="146" s="1"/>
  <c r="E4" i="248"/>
  <c r="T16" i="284" l="1"/>
  <c r="U16" i="284"/>
  <c r="I16" i="284"/>
  <c r="D18" i="284" a="1"/>
  <c r="D18" i="284" s="1"/>
  <c r="K18" i="284" s="1"/>
  <c r="N17" i="284" a="1"/>
  <c r="N17" i="284" s="1"/>
  <c r="H17" i="284"/>
  <c r="U17" i="284" s="1"/>
  <c r="F17" i="284"/>
  <c r="K17" i="284"/>
  <c r="T17" i="284" s="1"/>
  <c r="U15" i="284"/>
  <c r="I15" i="284"/>
  <c r="J17" i="284"/>
  <c r="E17" i="284" a="1"/>
  <c r="E17" i="284" s="1"/>
  <c r="M17" i="284" s="1"/>
  <c r="O17" i="284" s="1"/>
  <c r="I17" i="284" s="1"/>
  <c r="R14" i="284"/>
  <c r="Q14" i="284"/>
  <c r="A17" i="284"/>
  <c r="G17" i="284"/>
  <c r="T15" i="284"/>
  <c r="Q16" i="284"/>
  <c r="R16" i="284"/>
  <c r="T17" i="283"/>
  <c r="P17" i="283"/>
  <c r="L18" i="283"/>
  <c r="H18" i="283"/>
  <c r="E18" i="283" a="1"/>
  <c r="E18" i="283" s="1"/>
  <c r="M18" i="283" s="1"/>
  <c r="O18" i="283" s="1"/>
  <c r="J18" i="283"/>
  <c r="G18" i="283"/>
  <c r="K18" i="283"/>
  <c r="F18" i="283"/>
  <c r="N18" i="283" a="1"/>
  <c r="N18" i="283" s="1"/>
  <c r="S18" i="283" s="1"/>
  <c r="A18" i="283"/>
  <c r="D19" i="283" a="1"/>
  <c r="D19" i="283" s="1"/>
  <c r="I17" i="283"/>
  <c r="U17" i="283"/>
  <c r="S17" i="283"/>
  <c r="Q16" i="283"/>
  <c r="R16" i="283"/>
  <c r="S19" i="282"/>
  <c r="T19" i="282"/>
  <c r="P19" i="282"/>
  <c r="Q17" i="282"/>
  <c r="R17" i="282"/>
  <c r="K20" i="282"/>
  <c r="G20" i="282"/>
  <c r="N20" i="282" a="1"/>
  <c r="N20" i="282" s="1"/>
  <c r="J20" i="282"/>
  <c r="F20" i="282"/>
  <c r="A20" i="282"/>
  <c r="L20" i="282"/>
  <c r="H20" i="282"/>
  <c r="E20" i="282" a="1"/>
  <c r="E20" i="282" s="1"/>
  <c r="M20" i="282" s="1"/>
  <c r="D21" i="282" a="1"/>
  <c r="D21" i="282" s="1"/>
  <c r="U19" i="282"/>
  <c r="I19" i="282"/>
  <c r="R18" i="282"/>
  <c r="Q18" i="282"/>
  <c r="P13" i="281"/>
  <c r="T13" i="281"/>
  <c r="S15" i="281"/>
  <c r="Q14" i="281"/>
  <c r="R14" i="281"/>
  <c r="L16" i="281"/>
  <c r="H16" i="281"/>
  <c r="E16" i="281" a="1"/>
  <c r="E16" i="281" s="1"/>
  <c r="M16" i="281" s="1"/>
  <c r="O16" i="281" s="1"/>
  <c r="K16" i="281"/>
  <c r="G16" i="281"/>
  <c r="N16" i="281" a="1"/>
  <c r="N16" i="281" s="1"/>
  <c r="J16" i="281"/>
  <c r="F16" i="281"/>
  <c r="A16" i="281"/>
  <c r="D17" i="281" a="1"/>
  <c r="D17" i="281" s="1"/>
  <c r="I15" i="281"/>
  <c r="U15" i="281"/>
  <c r="T14" i="281"/>
  <c r="R13" i="281"/>
  <c r="Q13" i="281"/>
  <c r="I13" i="281"/>
  <c r="T15" i="281"/>
  <c r="P15" i="281"/>
  <c r="O15" i="280"/>
  <c r="T15" i="280" s="1"/>
  <c r="K16" i="280"/>
  <c r="F16" i="280"/>
  <c r="E16" i="280" a="1"/>
  <c r="E16" i="280" s="1"/>
  <c r="M16" i="280" s="1"/>
  <c r="O16" i="280" s="1"/>
  <c r="J16" i="280"/>
  <c r="L16" i="280"/>
  <c r="G16" i="280"/>
  <c r="A16" i="280"/>
  <c r="H16" i="280"/>
  <c r="N16" i="280" a="1"/>
  <c r="N16" i="280" s="1"/>
  <c r="P15" i="280"/>
  <c r="U15" i="280"/>
  <c r="I15" i="280"/>
  <c r="D17" i="280" a="1"/>
  <c r="D17" i="280" s="1"/>
  <c r="K16" i="279"/>
  <c r="G16" i="279"/>
  <c r="L16" i="279"/>
  <c r="F16" i="279"/>
  <c r="J16" i="279"/>
  <c r="A16" i="279"/>
  <c r="N16" i="279" a="1"/>
  <c r="N16" i="279" s="1"/>
  <c r="S16" i="279" s="1"/>
  <c r="E16" i="279" a="1"/>
  <c r="E16" i="279" s="1"/>
  <c r="M16" i="279" s="1"/>
  <c r="O16" i="279" s="1"/>
  <c r="H16" i="279"/>
  <c r="D17" i="279" a="1"/>
  <c r="D17" i="279" s="1"/>
  <c r="U15" i="279"/>
  <c r="I15" i="279"/>
  <c r="P15" i="279"/>
  <c r="T15" i="279"/>
  <c r="R14" i="279"/>
  <c r="Q14" i="279"/>
  <c r="R15" i="278"/>
  <c r="K18" i="278"/>
  <c r="G18" i="278"/>
  <c r="N18" i="278" a="1"/>
  <c r="N18" i="278" s="1"/>
  <c r="S18" i="278" s="1"/>
  <c r="J18" i="278"/>
  <c r="F18" i="278"/>
  <c r="A18" i="278"/>
  <c r="L18" i="278"/>
  <c r="H18" i="278"/>
  <c r="E18" i="278" a="1"/>
  <c r="E18" i="278" s="1"/>
  <c r="M18" i="278" s="1"/>
  <c r="D19" i="278" a="1"/>
  <c r="D19" i="278" s="1"/>
  <c r="U17" i="278"/>
  <c r="I17" i="278"/>
  <c r="R16" i="278"/>
  <c r="Q16" i="278"/>
  <c r="T17" i="278"/>
  <c r="P17" i="278"/>
  <c r="L17" i="277"/>
  <c r="H17" i="277"/>
  <c r="E17" i="277" a="1"/>
  <c r="E17" i="277" s="1"/>
  <c r="M17" i="277" s="1"/>
  <c r="O17" i="277" s="1"/>
  <c r="K17" i="277"/>
  <c r="G17" i="277"/>
  <c r="N17" i="277" a="1"/>
  <c r="N17" i="277" s="1"/>
  <c r="S17" i="277" s="1"/>
  <c r="J17" i="277"/>
  <c r="F17" i="277"/>
  <c r="A17" i="277"/>
  <c r="D18" i="277" a="1"/>
  <c r="D18" i="277" s="1"/>
  <c r="I16" i="277"/>
  <c r="U16" i="277"/>
  <c r="Q15" i="277"/>
  <c r="R15" i="277"/>
  <c r="T16" i="277"/>
  <c r="P16" i="277"/>
  <c r="D11" i="275"/>
  <c r="E11" i="275"/>
  <c r="C12" i="275" a="1"/>
  <c r="C12" i="275" s="1"/>
  <c r="F178" i="248"/>
  <c r="F146" i="248"/>
  <c r="F118" i="248"/>
  <c r="F110" i="248"/>
  <c r="F54" i="248"/>
  <c r="F3" i="248"/>
  <c r="F194" i="248"/>
  <c r="F190" i="248"/>
  <c r="F174" i="248"/>
  <c r="F158" i="248"/>
  <c r="F142" i="248"/>
  <c r="F2" i="248"/>
  <c r="F198" i="248"/>
  <c r="F186" i="248"/>
  <c r="F170" i="248"/>
  <c r="F154" i="248"/>
  <c r="F138" i="248"/>
  <c r="F102" i="248"/>
  <c r="F98" i="248"/>
  <c r="F66" i="248"/>
  <c r="F62" i="248"/>
  <c r="F182" i="248"/>
  <c r="F166" i="248"/>
  <c r="F162" i="248"/>
  <c r="F150" i="248"/>
  <c r="F134" i="248"/>
  <c r="F106" i="248"/>
  <c r="F90" i="248"/>
  <c r="F78" i="248"/>
  <c r="F26" i="248"/>
  <c r="F197" i="248"/>
  <c r="F165" i="248"/>
  <c r="F133" i="248"/>
  <c r="F97" i="248"/>
  <c r="F86" i="248"/>
  <c r="F30" i="248"/>
  <c r="F22" i="248"/>
  <c r="F185" i="248"/>
  <c r="F157" i="248"/>
  <c r="F117" i="248"/>
  <c r="F113" i="248"/>
  <c r="F109" i="248"/>
  <c r="F89" i="248"/>
  <c r="F82" i="248"/>
  <c r="F70" i="248"/>
  <c r="F173" i="248"/>
  <c r="F149" i="248"/>
  <c r="F101" i="248"/>
  <c r="F94" i="248"/>
  <c r="F58" i="248"/>
  <c r="F141" i="248"/>
  <c r="F105" i="248"/>
  <c r="F93" i="248"/>
  <c r="F85" i="248"/>
  <c r="F81" i="248"/>
  <c r="F73" i="248"/>
  <c r="F61" i="248"/>
  <c r="F49" i="248"/>
  <c r="F29" i="248"/>
  <c r="F21" i="248"/>
  <c r="F17" i="248"/>
  <c r="F177" i="248"/>
  <c r="F153" i="248"/>
  <c r="F196" i="248"/>
  <c r="F180" i="248"/>
  <c r="F164" i="248"/>
  <c r="F57" i="248"/>
  <c r="F13" i="248"/>
  <c r="F9" i="248"/>
  <c r="F169" i="248"/>
  <c r="F145" i="248"/>
  <c r="F192" i="248"/>
  <c r="F37" i="248"/>
  <c r="F189" i="248"/>
  <c r="F161" i="248"/>
  <c r="F200" i="248"/>
  <c r="F184" i="248"/>
  <c r="F168" i="248"/>
  <c r="F45" i="248"/>
  <c r="F188" i="248"/>
  <c r="F172" i="248"/>
  <c r="F100" i="248"/>
  <c r="F80" i="248"/>
  <c r="F52" i="248"/>
  <c r="F44" i="248"/>
  <c r="F32" i="248"/>
  <c r="F28" i="248"/>
  <c r="F20" i="248"/>
  <c r="F181" i="248"/>
  <c r="F191" i="248"/>
  <c r="F147" i="248"/>
  <c r="F119" i="248"/>
  <c r="F103" i="248"/>
  <c r="F99" i="248"/>
  <c r="F65" i="248"/>
  <c r="F160" i="248"/>
  <c r="F144" i="248"/>
  <c r="F140" i="248"/>
  <c r="F112" i="248"/>
  <c r="F104" i="248"/>
  <c r="F92" i="248"/>
  <c r="F64" i="248"/>
  <c r="F60" i="248"/>
  <c r="F56" i="248"/>
  <c r="F48" i="248"/>
  <c r="F16" i="248"/>
  <c r="F12" i="248"/>
  <c r="F8" i="248"/>
  <c r="F4" i="248"/>
  <c r="F199" i="248"/>
  <c r="F187" i="248"/>
  <c r="F183" i="248"/>
  <c r="F179" i="248"/>
  <c r="F159" i="248"/>
  <c r="F143" i="248"/>
  <c r="F95" i="248"/>
  <c r="F91" i="248"/>
  <c r="F156" i="248"/>
  <c r="F152" i="248"/>
  <c r="F136" i="248"/>
  <c r="F88" i="248"/>
  <c r="F84" i="248"/>
  <c r="F76" i="248"/>
  <c r="F195" i="248"/>
  <c r="F175" i="248"/>
  <c r="F171" i="248"/>
  <c r="F167" i="248"/>
  <c r="F77" i="248"/>
  <c r="F137" i="248"/>
  <c r="F176" i="248"/>
  <c r="F148" i="248"/>
  <c r="F132" i="248"/>
  <c r="F108" i="248"/>
  <c r="F96" i="248"/>
  <c r="F68" i="248"/>
  <c r="F40" i="248"/>
  <c r="F193" i="248"/>
  <c r="F163" i="248"/>
  <c r="F139" i="248"/>
  <c r="F67" i="248"/>
  <c r="F63" i="248"/>
  <c r="F47" i="248"/>
  <c r="F27" i="248"/>
  <c r="F107" i="248"/>
  <c r="F87" i="248"/>
  <c r="F83" i="248"/>
  <c r="F35" i="248"/>
  <c r="F15" i="248"/>
  <c r="F7" i="248"/>
  <c r="F155" i="248"/>
  <c r="F111" i="248"/>
  <c r="F79" i="248"/>
  <c r="F55" i="248"/>
  <c r="F39" i="248"/>
  <c r="F19" i="248"/>
  <c r="F151" i="248"/>
  <c r="F71" i="248"/>
  <c r="F59" i="248"/>
  <c r="F43" i="248"/>
  <c r="F31" i="248"/>
  <c r="F11" i="248"/>
  <c r="F301" i="248"/>
  <c r="F506" i="248"/>
  <c r="F231" i="248"/>
  <c r="F477" i="248"/>
  <c r="F490" i="248"/>
  <c r="F511" i="248"/>
  <c r="F499" i="248"/>
  <c r="F468" i="248"/>
  <c r="F515" i="248"/>
  <c r="F353" i="248"/>
  <c r="F344" i="248"/>
  <c r="F551" i="248"/>
  <c r="F235" i="248"/>
  <c r="F583" i="248"/>
  <c r="F269" i="248"/>
  <c r="F460" i="248"/>
  <c r="F345" i="248"/>
  <c r="F567" i="248"/>
  <c r="F246" i="248"/>
  <c r="F519" i="248"/>
  <c r="F531" i="248"/>
  <c r="F527" i="248"/>
  <c r="F523" i="248"/>
  <c r="F502" i="248"/>
  <c r="F547" i="248"/>
  <c r="F464" i="248"/>
  <c r="F494" i="248"/>
  <c r="F507" i="248"/>
  <c r="F503" i="248"/>
  <c r="F591" i="248"/>
  <c r="F518" i="248"/>
  <c r="F487" i="248"/>
  <c r="F563" i="248"/>
  <c r="F411" i="248"/>
  <c r="F522" i="248"/>
  <c r="F239" i="248"/>
  <c r="F571" i="248"/>
  <c r="F482" i="248"/>
  <c r="F514" i="248"/>
  <c r="F543" i="248"/>
  <c r="F539" i="248"/>
  <c r="F491" i="248"/>
  <c r="F486" i="248"/>
  <c r="F587" i="248"/>
  <c r="F483" i="248"/>
  <c r="F407" i="248"/>
  <c r="F238" i="248"/>
  <c r="F308" i="248"/>
  <c r="F221" i="248"/>
  <c r="F575" i="248"/>
  <c r="F498" i="248"/>
  <c r="F480" i="248"/>
  <c r="F399" i="248"/>
  <c r="F247" i="248"/>
  <c r="F559" i="248"/>
  <c r="F395" i="248"/>
  <c r="F328" i="248"/>
  <c r="F348" i="248"/>
  <c r="F349" i="248"/>
  <c r="F324" i="248"/>
  <c r="F201" i="248"/>
  <c r="F568" i="248"/>
  <c r="F512" i="248"/>
  <c r="F529" i="248"/>
  <c r="F496" i="248"/>
  <c r="F544" i="248"/>
  <c r="F504" i="248"/>
  <c r="F552" i="248"/>
  <c r="F479" i="248"/>
  <c r="F580" i="248"/>
  <c r="F553" i="248"/>
  <c r="F516" i="248"/>
  <c r="F579" i="248"/>
  <c r="F391" i="248"/>
  <c r="F340" i="248"/>
  <c r="F242" i="248"/>
  <c r="F234" i="248"/>
  <c r="F588" i="248"/>
  <c r="F540" i="248"/>
  <c r="F524" i="248"/>
  <c r="F584" i="248"/>
  <c r="F565" i="248"/>
  <c r="F535" i="248"/>
  <c r="F555" i="248"/>
  <c r="F510" i="248"/>
  <c r="F320" i="248"/>
  <c r="F316" i="248"/>
  <c r="F336" i="248"/>
  <c r="F230" i="248"/>
  <c r="F243" i="248"/>
  <c r="F577" i="248"/>
  <c r="F561" i="248"/>
  <c r="F545" i="248"/>
  <c r="F508" i="248"/>
  <c r="F478" i="248"/>
  <c r="F541" i="248"/>
  <c r="F560" i="248"/>
  <c r="F528" i="248"/>
  <c r="F589" i="248"/>
  <c r="F581" i="248"/>
  <c r="F585" i="248"/>
  <c r="F569" i="248"/>
  <c r="F537" i="248"/>
  <c r="F484" i="248"/>
  <c r="F572" i="248"/>
  <c r="F488" i="248"/>
  <c r="F557" i="248"/>
  <c r="F564" i="248"/>
  <c r="F474" i="248"/>
  <c r="F332" i="248"/>
  <c r="F492" i="248"/>
  <c r="F549" i="248"/>
  <c r="F576" i="248"/>
  <c r="F548" i="248"/>
  <c r="F462" i="248"/>
  <c r="F447" i="248"/>
  <c r="F415" i="248"/>
  <c r="F392" i="248"/>
  <c r="F495" i="248"/>
  <c r="F304" i="248"/>
  <c r="F312" i="248"/>
  <c r="F573" i="248"/>
  <c r="F556" i="248"/>
  <c r="F536" i="248"/>
  <c r="F533" i="248"/>
  <c r="F520" i="248"/>
  <c r="F500" i="248"/>
  <c r="F465" i="248"/>
  <c r="F454" i="248"/>
  <c r="F439" i="248"/>
  <c r="F525" i="248"/>
  <c r="F532" i="248"/>
  <c r="F431" i="248"/>
  <c r="F380" i="248"/>
  <c r="F369" i="248"/>
  <c r="F517" i="248"/>
  <c r="F501" i="248"/>
  <c r="F485" i="248"/>
  <c r="F461" i="248"/>
  <c r="F437" i="248"/>
  <c r="F403" i="248"/>
  <c r="F379" i="248"/>
  <c r="F368" i="248"/>
  <c r="F357" i="248"/>
  <c r="F586" i="248"/>
  <c r="F578" i="248"/>
  <c r="F570" i="248"/>
  <c r="F562" i="248"/>
  <c r="F554" i="248"/>
  <c r="F546" i="248"/>
  <c r="F538" i="248"/>
  <c r="F530" i="248"/>
  <c r="F470" i="248"/>
  <c r="F451" i="248"/>
  <c r="F419" i="248"/>
  <c r="F351" i="248"/>
  <c r="F467" i="248"/>
  <c r="F455" i="248"/>
  <c r="F425" i="248"/>
  <c r="F408" i="248"/>
  <c r="F513" i="248"/>
  <c r="F497" i="248"/>
  <c r="F481" i="248"/>
  <c r="F472" i="248"/>
  <c r="F429" i="248"/>
  <c r="F397" i="248"/>
  <c r="F384" i="248"/>
  <c r="F373" i="248"/>
  <c r="F347" i="248"/>
  <c r="F443" i="248"/>
  <c r="F367" i="248"/>
  <c r="F356" i="248"/>
  <c r="F466" i="248"/>
  <c r="F449" i="248"/>
  <c r="F417" i="248"/>
  <c r="F393" i="248"/>
  <c r="F359" i="248"/>
  <c r="F509" i="248"/>
  <c r="F493" i="248"/>
  <c r="F476" i="248"/>
  <c r="F453" i="248"/>
  <c r="F421" i="248"/>
  <c r="F389" i="248"/>
  <c r="F590" i="248"/>
  <c r="F582" i="248"/>
  <c r="F574" i="248"/>
  <c r="F566" i="248"/>
  <c r="F558" i="248"/>
  <c r="F550" i="248"/>
  <c r="F542" i="248"/>
  <c r="F534" i="248"/>
  <c r="F526" i="248"/>
  <c r="F475" i="248"/>
  <c r="F435" i="248"/>
  <c r="F409" i="248"/>
  <c r="F396" i="248"/>
  <c r="F383" i="248"/>
  <c r="F372" i="248"/>
  <c r="F361" i="248"/>
  <c r="F441" i="248"/>
  <c r="F423" i="248"/>
  <c r="F404" i="248"/>
  <c r="F385" i="248"/>
  <c r="F375" i="248"/>
  <c r="F364" i="248"/>
  <c r="F354" i="248"/>
  <c r="F521" i="248"/>
  <c r="F505" i="248"/>
  <c r="F489" i="248"/>
  <c r="F469" i="248"/>
  <c r="F458" i="248"/>
  <c r="F445" i="248"/>
  <c r="F413" i="248"/>
  <c r="F363" i="248"/>
  <c r="F471" i="248"/>
  <c r="F457" i="248"/>
  <c r="F427" i="248"/>
  <c r="F412" i="248"/>
  <c r="F401" i="248"/>
  <c r="F388" i="248"/>
  <c r="F377" i="248"/>
  <c r="F473" i="248"/>
  <c r="F433" i="248"/>
  <c r="F405" i="248"/>
  <c r="F381" i="248"/>
  <c r="F371" i="248"/>
  <c r="F360" i="248"/>
  <c r="F442" i="248"/>
  <c r="F426" i="248"/>
  <c r="F410" i="248"/>
  <c r="F402" i="248"/>
  <c r="F398" i="248"/>
  <c r="F382" i="248"/>
  <c r="F366" i="248"/>
  <c r="F327" i="248"/>
  <c r="F321" i="248"/>
  <c r="F310" i="248"/>
  <c r="F303" i="248"/>
  <c r="F297" i="248"/>
  <c r="F352" i="248"/>
  <c r="F331" i="248"/>
  <c r="F325" i="248"/>
  <c r="F302" i="248"/>
  <c r="F268" i="248"/>
  <c r="F365" i="248"/>
  <c r="F438" i="248"/>
  <c r="F422" i="248"/>
  <c r="F406" i="248"/>
  <c r="F394" i="248"/>
  <c r="F386" i="248"/>
  <c r="F370" i="248"/>
  <c r="F343" i="248"/>
  <c r="F337" i="248"/>
  <c r="F326" i="248"/>
  <c r="F463" i="248"/>
  <c r="F459" i="248"/>
  <c r="F339" i="248"/>
  <c r="F333" i="248"/>
  <c r="F323" i="248"/>
  <c r="F317" i="248"/>
  <c r="F307" i="248"/>
  <c r="F456" i="248"/>
  <c r="F350" i="248"/>
  <c r="F319" i="248"/>
  <c r="F313" i="248"/>
  <c r="F387" i="248"/>
  <c r="F450" i="248"/>
  <c r="F434" i="248"/>
  <c r="F418" i="248"/>
  <c r="F390" i="248"/>
  <c r="F374" i="248"/>
  <c r="F358" i="248"/>
  <c r="F342" i="248"/>
  <c r="F338" i="248"/>
  <c r="F322" i="248"/>
  <c r="F306" i="248"/>
  <c r="F346" i="248"/>
  <c r="F335" i="248"/>
  <c r="F329" i="248"/>
  <c r="F318" i="248"/>
  <c r="F314" i="248"/>
  <c r="F299" i="248"/>
  <c r="F257" i="248"/>
  <c r="F400" i="248"/>
  <c r="F376" i="248"/>
  <c r="F355" i="248"/>
  <c r="F446" i="248"/>
  <c r="F430" i="248"/>
  <c r="F414" i="248"/>
  <c r="F300" i="248"/>
  <c r="F448" i="248"/>
  <c r="F432" i="248"/>
  <c r="F416" i="248"/>
  <c r="F315" i="248"/>
  <c r="F267" i="248"/>
  <c r="F263" i="248"/>
  <c r="F255" i="248"/>
  <c r="F248" i="248"/>
  <c r="F229" i="248"/>
  <c r="F254" i="248"/>
  <c r="F223" i="248"/>
  <c r="F215" i="248"/>
  <c r="F252" i="248"/>
  <c r="F202" i="248"/>
  <c r="F218" i="248"/>
  <c r="F378" i="248"/>
  <c r="F311" i="248"/>
  <c r="F305" i="248"/>
  <c r="F444" i="248"/>
  <c r="F428" i="248"/>
  <c r="F334" i="248"/>
  <c r="F330" i="248"/>
  <c r="F253" i="248"/>
  <c r="F244" i="248"/>
  <c r="F251" i="248"/>
  <c r="F296" i="248"/>
  <c r="F295" i="248"/>
  <c r="F294" i="248"/>
  <c r="F292" i="248"/>
  <c r="F291" i="248"/>
  <c r="F290" i="248"/>
  <c r="F288" i="248"/>
  <c r="F287" i="248"/>
  <c r="F286" i="248"/>
  <c r="F284" i="248"/>
  <c r="F283" i="248"/>
  <c r="F282" i="248"/>
  <c r="F280" i="248"/>
  <c r="F279" i="248"/>
  <c r="F278" i="248"/>
  <c r="F276" i="248"/>
  <c r="F275" i="248"/>
  <c r="F274" i="248"/>
  <c r="F272" i="248"/>
  <c r="F271" i="248"/>
  <c r="F270" i="248"/>
  <c r="F241" i="248"/>
  <c r="F236" i="248"/>
  <c r="F250" i="248"/>
  <c r="F217" i="248"/>
  <c r="F211" i="248"/>
  <c r="F256" i="248"/>
  <c r="F225" i="248"/>
  <c r="F440" i="248"/>
  <c r="F424" i="248"/>
  <c r="F265" i="248"/>
  <c r="F233" i="248"/>
  <c r="F237" i="248"/>
  <c r="F232" i="248"/>
  <c r="F298" i="248"/>
  <c r="F262" i="248"/>
  <c r="F213" i="248"/>
  <c r="F220" i="248"/>
  <c r="F207" i="248"/>
  <c r="F203" i="248"/>
  <c r="F260" i="248"/>
  <c r="F210" i="248"/>
  <c r="F420" i="248"/>
  <c r="F293" i="248"/>
  <c r="F277" i="248"/>
  <c r="F266" i="248"/>
  <c r="F206" i="248"/>
  <c r="F362" i="248"/>
  <c r="F261" i="248"/>
  <c r="F259" i="248"/>
  <c r="F281" i="248"/>
  <c r="F216" i="248"/>
  <c r="F341" i="248"/>
  <c r="F289" i="248"/>
  <c r="F273" i="248"/>
  <c r="F209" i="248"/>
  <c r="F219" i="248"/>
  <c r="F226" i="248"/>
  <c r="F205" i="248"/>
  <c r="F222" i="248"/>
  <c r="F208" i="248"/>
  <c r="F204" i="248"/>
  <c r="F245" i="248"/>
  <c r="F249" i="248"/>
  <c r="F452" i="248"/>
  <c r="F240" i="248"/>
  <c r="F264" i="248"/>
  <c r="F285" i="248"/>
  <c r="F224" i="248"/>
  <c r="F228" i="248"/>
  <c r="F214" i="248"/>
  <c r="F212" i="248"/>
  <c r="F436" i="248"/>
  <c r="F309" i="248"/>
  <c r="F258" i="248"/>
  <c r="F227" i="248"/>
  <c r="R7" i="146"/>
  <c r="H5" i="5"/>
  <c r="A12" i="5" a="1"/>
  <c r="A12" i="5" s="1"/>
  <c r="A13" i="5" s="1" a="1"/>
  <c r="A13" i="5" s="1"/>
  <c r="A5" i="205"/>
  <c r="B5" i="145"/>
  <c r="B5" i="205" s="1"/>
  <c r="G4" i="214"/>
  <c r="H4" i="214" s="1"/>
  <c r="D6" i="214"/>
  <c r="C7" i="214" a="1"/>
  <c r="C7" i="214" s="1"/>
  <c r="F6" i="214"/>
  <c r="G6" i="214" s="1"/>
  <c r="H6" i="214" s="1"/>
  <c r="D6" i="5"/>
  <c r="E6" i="5"/>
  <c r="B6" i="5"/>
  <c r="F6" i="5"/>
  <c r="C6" i="5"/>
  <c r="G6" i="5"/>
  <c r="A6" i="145" a="1"/>
  <c r="A6" i="145" s="1"/>
  <c r="G1" i="248" s="1"/>
  <c r="B405" i="146" a="1"/>
  <c r="B405" i="146" s="1"/>
  <c r="C405" i="146" s="1" a="1"/>
  <c r="C405" i="146" s="1"/>
  <c r="B402" i="146" a="1"/>
  <c r="B402" i="146" s="1"/>
  <c r="C402" i="146" s="1" a="1"/>
  <c r="C402" i="146" s="1"/>
  <c r="B401" i="146" a="1"/>
  <c r="B401" i="146" s="1"/>
  <c r="C401" i="146" s="1" a="1"/>
  <c r="C401" i="146" s="1"/>
  <c r="B404" i="146" a="1"/>
  <c r="B404" i="146" s="1"/>
  <c r="C404" i="146" s="1" a="1"/>
  <c r="C404" i="146" s="1"/>
  <c r="F120" i="248"/>
  <c r="F5" i="248"/>
  <c r="F6" i="248"/>
  <c r="D19" i="284" l="1" a="1"/>
  <c r="D19" i="284" s="1"/>
  <c r="N19" i="284" s="1" a="1"/>
  <c r="N19" i="284" s="1"/>
  <c r="N18" i="284" a="1"/>
  <c r="N18" i="284" s="1"/>
  <c r="H18" i="284"/>
  <c r="P17" i="284"/>
  <c r="A18" i="284"/>
  <c r="G18" i="284"/>
  <c r="L18" i="284"/>
  <c r="J18" i="284"/>
  <c r="E18" i="284" a="1"/>
  <c r="E18" i="284" s="1"/>
  <c r="M18" i="284" s="1"/>
  <c r="O18" i="284" s="1"/>
  <c r="U18" i="284" s="1"/>
  <c r="F18" i="284"/>
  <c r="S17" i="284"/>
  <c r="R17" i="284"/>
  <c r="Q17" i="284"/>
  <c r="P18" i="284"/>
  <c r="R17" i="283"/>
  <c r="Q17" i="283"/>
  <c r="K19" i="283"/>
  <c r="G19" i="283"/>
  <c r="J19" i="283"/>
  <c r="A19" i="283"/>
  <c r="L19" i="283"/>
  <c r="F19" i="283"/>
  <c r="N19" i="283" a="1"/>
  <c r="N19" i="283" s="1"/>
  <c r="E19" i="283" a="1"/>
  <c r="E19" i="283" s="1"/>
  <c r="M19" i="283" s="1"/>
  <c r="O19" i="283" s="1"/>
  <c r="H19" i="283"/>
  <c r="D20" i="283" a="1"/>
  <c r="D20" i="283" s="1"/>
  <c r="T18" i="283"/>
  <c r="P18" i="283"/>
  <c r="U18" i="283"/>
  <c r="I18" i="283"/>
  <c r="S20" i="282"/>
  <c r="N21" i="282" a="1"/>
  <c r="N21" i="282" s="1"/>
  <c r="J21" i="282"/>
  <c r="F21" i="282"/>
  <c r="A21" i="282"/>
  <c r="L21" i="282"/>
  <c r="H21" i="282"/>
  <c r="E21" i="282" a="1"/>
  <c r="E21" i="282" s="1"/>
  <c r="M21" i="282" s="1"/>
  <c r="K21" i="282"/>
  <c r="G21" i="282"/>
  <c r="D22" i="282" a="1"/>
  <c r="D22" i="282" s="1"/>
  <c r="O20" i="282"/>
  <c r="T20" i="282" s="1"/>
  <c r="P20" i="282"/>
  <c r="I20" i="282"/>
  <c r="R19" i="282"/>
  <c r="Q19" i="282"/>
  <c r="S16" i="281"/>
  <c r="K17" i="281"/>
  <c r="G17" i="281"/>
  <c r="N17" i="281" a="1"/>
  <c r="N17" i="281" s="1"/>
  <c r="J17" i="281"/>
  <c r="F17" i="281"/>
  <c r="A17" i="281"/>
  <c r="L17" i="281"/>
  <c r="H17" i="281"/>
  <c r="E17" i="281" a="1"/>
  <c r="E17" i="281" s="1"/>
  <c r="M17" i="281" s="1"/>
  <c r="D18" i="281" a="1"/>
  <c r="D18" i="281" s="1"/>
  <c r="U16" i="281"/>
  <c r="I16" i="281"/>
  <c r="R15" i="281"/>
  <c r="Q15" i="281"/>
  <c r="T16" i="281"/>
  <c r="P16" i="281"/>
  <c r="R15" i="280"/>
  <c r="Q15" i="280"/>
  <c r="N17" i="280" a="1"/>
  <c r="N17" i="280" s="1"/>
  <c r="S17" i="280" s="1"/>
  <c r="L17" i="280"/>
  <c r="J17" i="280"/>
  <c r="H17" i="280"/>
  <c r="K17" i="280"/>
  <c r="F17" i="280"/>
  <c r="E17" i="280" a="1"/>
  <c r="E17" i="280" s="1"/>
  <c r="M17" i="280" s="1"/>
  <c r="G17" i="280"/>
  <c r="A17" i="280"/>
  <c r="S16" i="280"/>
  <c r="T16" i="280"/>
  <c r="P16" i="280"/>
  <c r="U16" i="280"/>
  <c r="I16" i="280"/>
  <c r="D18" i="280" a="1"/>
  <c r="D18" i="280" s="1"/>
  <c r="N17" i="279" a="1"/>
  <c r="N17" i="279" s="1"/>
  <c r="J17" i="279"/>
  <c r="F17" i="279"/>
  <c r="A17" i="279"/>
  <c r="H17" i="279"/>
  <c r="L17" i="279"/>
  <c r="G17" i="279"/>
  <c r="K17" i="279"/>
  <c r="E17" i="279" a="1"/>
  <c r="E17" i="279" s="1"/>
  <c r="M17" i="279" s="1"/>
  <c r="O17" i="279" s="1"/>
  <c r="D18" i="279" a="1"/>
  <c r="D18" i="279" s="1"/>
  <c r="Q15" i="279"/>
  <c r="R15" i="279"/>
  <c r="U16" i="279"/>
  <c r="I16" i="279"/>
  <c r="P16" i="279"/>
  <c r="T16" i="279"/>
  <c r="R17" i="278"/>
  <c r="Q17" i="278"/>
  <c r="N19" i="278" a="1"/>
  <c r="N19" i="278" s="1"/>
  <c r="S19" i="278" s="1"/>
  <c r="J19" i="278"/>
  <c r="F19" i="278"/>
  <c r="A19" i="278"/>
  <c r="L19" i="278"/>
  <c r="H19" i="278"/>
  <c r="E19" i="278" a="1"/>
  <c r="E19" i="278" s="1"/>
  <c r="M19" i="278" s="1"/>
  <c r="K19" i="278"/>
  <c r="G19" i="278"/>
  <c r="D20" i="278" a="1"/>
  <c r="D20" i="278" s="1"/>
  <c r="O18" i="278"/>
  <c r="U18" i="278" s="1"/>
  <c r="R16" i="277"/>
  <c r="Q16" i="277"/>
  <c r="T17" i="277"/>
  <c r="P17" i="277"/>
  <c r="K18" i="277"/>
  <c r="G18" i="277"/>
  <c r="N18" i="277" a="1"/>
  <c r="N18" i="277" s="1"/>
  <c r="S18" i="277" s="1"/>
  <c r="J18" i="277"/>
  <c r="F18" i="277"/>
  <c r="A18" i="277"/>
  <c r="L18" i="277"/>
  <c r="H18" i="277"/>
  <c r="E18" i="277" a="1"/>
  <c r="E18" i="277" s="1"/>
  <c r="M18" i="277" s="1"/>
  <c r="D19" i="277" a="1"/>
  <c r="D19" i="277" s="1"/>
  <c r="U17" i="277"/>
  <c r="I17" i="277"/>
  <c r="D12" i="275"/>
  <c r="E12" i="275"/>
  <c r="C13" i="275" a="1"/>
  <c r="C13" i="275" s="1"/>
  <c r="G2" i="248"/>
  <c r="G198" i="248"/>
  <c r="G194" i="248"/>
  <c r="G190" i="248"/>
  <c r="G158" i="248"/>
  <c r="G142" i="248"/>
  <c r="G106" i="248"/>
  <c r="G102" i="248"/>
  <c r="G66" i="248"/>
  <c r="G62" i="248"/>
  <c r="G58" i="248"/>
  <c r="G54" i="248"/>
  <c r="G3" i="248"/>
  <c r="G186" i="248"/>
  <c r="G170" i="248"/>
  <c r="G166" i="248"/>
  <c r="G154" i="248"/>
  <c r="G138" i="248"/>
  <c r="G162" i="248"/>
  <c r="G150" i="248"/>
  <c r="G134" i="248"/>
  <c r="G130" i="248"/>
  <c r="G126" i="248"/>
  <c r="G122" i="248"/>
  <c r="G110" i="248"/>
  <c r="G82" i="248"/>
  <c r="G74" i="248"/>
  <c r="G182" i="248"/>
  <c r="G178" i="248"/>
  <c r="G174" i="248"/>
  <c r="G146" i="248"/>
  <c r="G50" i="248"/>
  <c r="G46" i="248"/>
  <c r="G34" i="248"/>
  <c r="G6" i="248"/>
  <c r="G197" i="248"/>
  <c r="G157" i="248"/>
  <c r="G117" i="248"/>
  <c r="G113" i="248"/>
  <c r="G105" i="248"/>
  <c r="G93" i="248"/>
  <c r="G38" i="248"/>
  <c r="G26" i="248"/>
  <c r="G18" i="248"/>
  <c r="G185" i="248"/>
  <c r="G149" i="248"/>
  <c r="G98" i="248"/>
  <c r="G94" i="248"/>
  <c r="G90" i="248"/>
  <c r="G86" i="248"/>
  <c r="G42" i="248"/>
  <c r="G22" i="248"/>
  <c r="G173" i="248"/>
  <c r="G165" i="248"/>
  <c r="G141" i="248"/>
  <c r="G109" i="248"/>
  <c r="G85" i="248"/>
  <c r="G118" i="248"/>
  <c r="G114" i="248"/>
  <c r="G78" i="248"/>
  <c r="G70" i="248"/>
  <c r="G30" i="248"/>
  <c r="G14" i="248"/>
  <c r="G10" i="248"/>
  <c r="G133" i="248"/>
  <c r="G129" i="248"/>
  <c r="G125" i="248"/>
  <c r="G121" i="248"/>
  <c r="G101" i="248"/>
  <c r="G97" i="248"/>
  <c r="G89" i="248"/>
  <c r="G77" i="248"/>
  <c r="G41" i="248"/>
  <c r="G37" i="248"/>
  <c r="G25" i="248"/>
  <c r="G177" i="248"/>
  <c r="G169" i="248"/>
  <c r="G145" i="248"/>
  <c r="G196" i="248"/>
  <c r="G69" i="248"/>
  <c r="G13" i="248"/>
  <c r="G137" i="248"/>
  <c r="G192" i="248"/>
  <c r="G21" i="248"/>
  <c r="G5" i="248"/>
  <c r="G153" i="248"/>
  <c r="G200" i="248"/>
  <c r="G168" i="248"/>
  <c r="G156" i="248"/>
  <c r="G61" i="248"/>
  <c r="G184" i="248"/>
  <c r="G152" i="248"/>
  <c r="G136" i="248"/>
  <c r="G104" i="248"/>
  <c r="G84" i="248"/>
  <c r="G76" i="248"/>
  <c r="G16" i="248"/>
  <c r="G12" i="248"/>
  <c r="G8" i="248"/>
  <c r="G4" i="248"/>
  <c r="G181" i="248"/>
  <c r="G199" i="248"/>
  <c r="G183" i="248"/>
  <c r="G167" i="248"/>
  <c r="G163" i="248"/>
  <c r="G159" i="248"/>
  <c r="G155" i="248"/>
  <c r="G143" i="248"/>
  <c r="G139" i="248"/>
  <c r="G99" i="248"/>
  <c r="G95" i="248"/>
  <c r="G81" i="248"/>
  <c r="G57" i="248"/>
  <c r="G49" i="248"/>
  <c r="G161" i="248"/>
  <c r="G188" i="248"/>
  <c r="G180" i="248"/>
  <c r="G176" i="248"/>
  <c r="G172" i="248"/>
  <c r="G148" i="248"/>
  <c r="G132" i="248"/>
  <c r="G68" i="248"/>
  <c r="G60" i="248"/>
  <c r="G48" i="248"/>
  <c r="G195" i="248"/>
  <c r="G179" i="248"/>
  <c r="G123" i="248"/>
  <c r="G115" i="248"/>
  <c r="G111" i="248"/>
  <c r="G107" i="248"/>
  <c r="G73" i="248"/>
  <c r="G33" i="248"/>
  <c r="G160" i="248"/>
  <c r="G144" i="248"/>
  <c r="G128" i="248"/>
  <c r="G124" i="248"/>
  <c r="G120" i="248"/>
  <c r="G116" i="248"/>
  <c r="G112" i="248"/>
  <c r="G100" i="248"/>
  <c r="G92" i="248"/>
  <c r="G88" i="248"/>
  <c r="G80" i="248"/>
  <c r="G52" i="248"/>
  <c r="G40" i="248"/>
  <c r="G32" i="248"/>
  <c r="G191" i="248"/>
  <c r="G175" i="248"/>
  <c r="G53" i="248"/>
  <c r="G45" i="248"/>
  <c r="G17" i="248"/>
  <c r="G189" i="248"/>
  <c r="G164" i="248"/>
  <c r="G140" i="248"/>
  <c r="G108" i="248"/>
  <c r="G96" i="248"/>
  <c r="G72" i="248"/>
  <c r="G64" i="248"/>
  <c r="G36" i="248"/>
  <c r="G24" i="248"/>
  <c r="G20" i="248"/>
  <c r="G193" i="248"/>
  <c r="G187" i="248"/>
  <c r="G171" i="248"/>
  <c r="G151" i="248"/>
  <c r="G75" i="248"/>
  <c r="G23" i="248"/>
  <c r="G147" i="248"/>
  <c r="G103" i="248"/>
  <c r="G87" i="248"/>
  <c r="G67" i="248"/>
  <c r="G19" i="248"/>
  <c r="G15" i="248"/>
  <c r="G11" i="248"/>
  <c r="G7" i="248"/>
  <c r="G135" i="248"/>
  <c r="G127" i="248"/>
  <c r="G79" i="248"/>
  <c r="G43" i="248"/>
  <c r="G39" i="248"/>
  <c r="G131" i="248"/>
  <c r="G119" i="248"/>
  <c r="G91" i="248"/>
  <c r="G83" i="248"/>
  <c r="G71" i="248"/>
  <c r="G63" i="248"/>
  <c r="G55" i="248"/>
  <c r="G51" i="248"/>
  <c r="G31" i="248"/>
  <c r="G27" i="248"/>
  <c r="G262" i="248"/>
  <c r="G469" i="248"/>
  <c r="G228" i="248"/>
  <c r="G226" i="248"/>
  <c r="G519" i="248"/>
  <c r="G349" i="248"/>
  <c r="G345" i="248"/>
  <c r="G333" i="248"/>
  <c r="G272" i="248"/>
  <c r="G483" i="248"/>
  <c r="G250" i="248"/>
  <c r="G329" i="248"/>
  <c r="G575" i="248"/>
  <c r="G571" i="248"/>
  <c r="G337" i="248"/>
  <c r="G300" i="248"/>
  <c r="G299" i="248"/>
  <c r="G321" i="248"/>
  <c r="G499" i="248"/>
  <c r="G258" i="248"/>
  <c r="G579" i="248"/>
  <c r="G515" i="248"/>
  <c r="G507" i="248"/>
  <c r="G487" i="248"/>
  <c r="G547" i="248"/>
  <c r="G491" i="248"/>
  <c r="G480" i="248"/>
  <c r="G282" i="248"/>
  <c r="G305" i="248"/>
  <c r="G313" i="248"/>
  <c r="G587" i="248"/>
  <c r="G559" i="248"/>
  <c r="G274" i="248"/>
  <c r="G531" i="248"/>
  <c r="G527" i="248"/>
  <c r="G523" i="248"/>
  <c r="G555" i="248"/>
  <c r="G543" i="248"/>
  <c r="G563" i="248"/>
  <c r="G551" i="248"/>
  <c r="G473" i="248"/>
  <c r="G567" i="248"/>
  <c r="G511" i="248"/>
  <c r="G288" i="248"/>
  <c r="G503" i="248"/>
  <c r="G591" i="248"/>
  <c r="G539" i="248"/>
  <c r="G495" i="248"/>
  <c r="G292" i="248"/>
  <c r="G583" i="248"/>
  <c r="G302" i="248"/>
  <c r="G278" i="248"/>
  <c r="G266" i="248"/>
  <c r="G214" i="248"/>
  <c r="G535" i="248"/>
  <c r="G280" i="248"/>
  <c r="G525" i="248"/>
  <c r="G540" i="248"/>
  <c r="G508" i="248"/>
  <c r="G565" i="248"/>
  <c r="G560" i="248"/>
  <c r="G549" i="248"/>
  <c r="G528" i="248"/>
  <c r="G557" i="248"/>
  <c r="G532" i="248"/>
  <c r="G484" i="248"/>
  <c r="G294" i="248"/>
  <c r="G284" i="248"/>
  <c r="G353" i="248"/>
  <c r="G296" i="248"/>
  <c r="G588" i="248"/>
  <c r="G577" i="248"/>
  <c r="G572" i="248"/>
  <c r="G561" i="248"/>
  <c r="G545" i="248"/>
  <c r="G492" i="248"/>
  <c r="G536" i="248"/>
  <c r="G346" i="248"/>
  <c r="G254" i="248"/>
  <c r="G317" i="248"/>
  <c r="G298" i="248"/>
  <c r="G286" i="248"/>
  <c r="G218" i="248"/>
  <c r="G573" i="248"/>
  <c r="G512" i="248"/>
  <c r="G556" i="248"/>
  <c r="G496" i="248"/>
  <c r="G544" i="248"/>
  <c r="G533" i="248"/>
  <c r="G504" i="248"/>
  <c r="G552" i="248"/>
  <c r="G580" i="248"/>
  <c r="G548" i="248"/>
  <c r="G516" i="248"/>
  <c r="G524" i="248"/>
  <c r="G478" i="248"/>
  <c r="G488" i="248"/>
  <c r="G589" i="248"/>
  <c r="G479" i="248"/>
  <c r="G581" i="248"/>
  <c r="G553" i="248"/>
  <c r="G521" i="248"/>
  <c r="G517" i="248"/>
  <c r="G513" i="248"/>
  <c r="G509" i="248"/>
  <c r="G505" i="248"/>
  <c r="G501" i="248"/>
  <c r="G497" i="248"/>
  <c r="G493" i="248"/>
  <c r="G489" i="248"/>
  <c r="G485" i="248"/>
  <c r="G481" i="248"/>
  <c r="G472" i="248"/>
  <c r="G204" i="248"/>
  <c r="G568" i="248"/>
  <c r="G564" i="248"/>
  <c r="G476" i="248"/>
  <c r="G465" i="248"/>
  <c r="G439" i="248"/>
  <c r="G290" i="248"/>
  <c r="G584" i="248"/>
  <c r="G520" i="248"/>
  <c r="G576" i="248"/>
  <c r="G585" i="248"/>
  <c r="G537" i="248"/>
  <c r="G500" i="248"/>
  <c r="G222" i="248"/>
  <c r="G276" i="248"/>
  <c r="G210" i="248"/>
  <c r="G529" i="248"/>
  <c r="G541" i="248"/>
  <c r="G569" i="248"/>
  <c r="G462" i="248"/>
  <c r="G454" i="248"/>
  <c r="G415" i="248"/>
  <c r="G392" i="248"/>
  <c r="G354" i="248"/>
  <c r="G582" i="248"/>
  <c r="G566" i="248"/>
  <c r="G550" i="248"/>
  <c r="G534" i="248"/>
  <c r="G510" i="248"/>
  <c r="G494" i="248"/>
  <c r="G429" i="248"/>
  <c r="G397" i="248"/>
  <c r="G384" i="248"/>
  <c r="G373" i="248"/>
  <c r="G347" i="248"/>
  <c r="G470" i="248"/>
  <c r="G443" i="248"/>
  <c r="G367" i="248"/>
  <c r="G356" i="248"/>
  <c r="G449" i="248"/>
  <c r="G417" i="248"/>
  <c r="G393" i="248"/>
  <c r="G423" i="248"/>
  <c r="G404" i="248"/>
  <c r="G385" i="248"/>
  <c r="G359" i="248"/>
  <c r="G586" i="248"/>
  <c r="G570" i="248"/>
  <c r="G554" i="248"/>
  <c r="G538" i="248"/>
  <c r="G522" i="248"/>
  <c r="G506" i="248"/>
  <c r="G490" i="248"/>
  <c r="G477" i="248"/>
  <c r="G458" i="248"/>
  <c r="G453" i="248"/>
  <c r="G421" i="248"/>
  <c r="G389" i="248"/>
  <c r="G475" i="248"/>
  <c r="G435" i="248"/>
  <c r="G409" i="248"/>
  <c r="G396" i="248"/>
  <c r="G383" i="248"/>
  <c r="G372" i="248"/>
  <c r="G361" i="248"/>
  <c r="G466" i="248"/>
  <c r="G441" i="248"/>
  <c r="G400" i="248"/>
  <c r="G387" i="248"/>
  <c r="G431" i="248"/>
  <c r="G375" i="248"/>
  <c r="G364" i="248"/>
  <c r="G590" i="248"/>
  <c r="G574" i="248"/>
  <c r="G558" i="248"/>
  <c r="G542" i="248"/>
  <c r="G526" i="248"/>
  <c r="G518" i="248"/>
  <c r="G502" i="248"/>
  <c r="G486" i="248"/>
  <c r="G445" i="248"/>
  <c r="G413" i="248"/>
  <c r="G363" i="248"/>
  <c r="G471" i="248"/>
  <c r="G457" i="248"/>
  <c r="G427" i="248"/>
  <c r="G412" i="248"/>
  <c r="G401" i="248"/>
  <c r="G388" i="248"/>
  <c r="G377" i="248"/>
  <c r="G433" i="248"/>
  <c r="G447" i="248"/>
  <c r="G380" i="248"/>
  <c r="G369" i="248"/>
  <c r="G578" i="248"/>
  <c r="G562" i="248"/>
  <c r="G546" i="248"/>
  <c r="G530" i="248"/>
  <c r="G514" i="248"/>
  <c r="G498" i="248"/>
  <c r="G482" i="248"/>
  <c r="G474" i="248"/>
  <c r="G461" i="248"/>
  <c r="G437" i="248"/>
  <c r="G403" i="248"/>
  <c r="G379" i="248"/>
  <c r="G368" i="248"/>
  <c r="G357" i="248"/>
  <c r="G451" i="248"/>
  <c r="G419" i="248"/>
  <c r="G351" i="248"/>
  <c r="G467" i="248"/>
  <c r="G455" i="248"/>
  <c r="G425" i="248"/>
  <c r="G408" i="248"/>
  <c r="G405" i="248"/>
  <c r="G381" i="248"/>
  <c r="G376" i="248"/>
  <c r="G365" i="248"/>
  <c r="G343" i="248"/>
  <c r="G310" i="248"/>
  <c r="G339" i="248"/>
  <c r="G323" i="248"/>
  <c r="G307" i="248"/>
  <c r="G348" i="248"/>
  <c r="G319" i="248"/>
  <c r="G442" i="248"/>
  <c r="G426" i="248"/>
  <c r="G402" i="248"/>
  <c r="G386" i="248"/>
  <c r="G370" i="248"/>
  <c r="G315" i="248"/>
  <c r="G245" i="248"/>
  <c r="G328" i="248"/>
  <c r="G312" i="248"/>
  <c r="G267" i="248"/>
  <c r="G257" i="248"/>
  <c r="G244" i="248"/>
  <c r="G233" i="248"/>
  <c r="G411" i="248"/>
  <c r="G326" i="248"/>
  <c r="G452" i="248"/>
  <c r="G444" i="248"/>
  <c r="G436" i="248"/>
  <c r="G428" i="248"/>
  <c r="G420" i="248"/>
  <c r="G341" i="248"/>
  <c r="G325" i="248"/>
  <c r="G309" i="248"/>
  <c r="G301" i="248"/>
  <c r="G335" i="248"/>
  <c r="G355" i="248"/>
  <c r="G407" i="248"/>
  <c r="G399" i="248"/>
  <c r="G395" i="248"/>
  <c r="G342" i="248"/>
  <c r="G311" i="248"/>
  <c r="G468" i="248"/>
  <c r="G338" i="248"/>
  <c r="G322" i="248"/>
  <c r="G306" i="248"/>
  <c r="G344" i="248"/>
  <c r="G318" i="248"/>
  <c r="G450" i="248"/>
  <c r="G434" i="248"/>
  <c r="G418" i="248"/>
  <c r="G394" i="248"/>
  <c r="G378" i="248"/>
  <c r="G362" i="248"/>
  <c r="G314" i="248"/>
  <c r="G336" i="248"/>
  <c r="G320" i="248"/>
  <c r="G304" i="248"/>
  <c r="G249" i="248"/>
  <c r="G371" i="248"/>
  <c r="G360" i="248"/>
  <c r="G463" i="248"/>
  <c r="G459" i="248"/>
  <c r="G391" i="248"/>
  <c r="G460" i="248"/>
  <c r="G440" i="248"/>
  <c r="G352" i="248"/>
  <c r="G446" i="248"/>
  <c r="G414" i="248"/>
  <c r="G390" i="248"/>
  <c r="G358" i="248"/>
  <c r="G240" i="248"/>
  <c r="G332" i="248"/>
  <c r="G268" i="248"/>
  <c r="G295" i="248"/>
  <c r="G291" i="248"/>
  <c r="G251" i="248"/>
  <c r="G232" i="248"/>
  <c r="G241" i="248"/>
  <c r="G242" i="248"/>
  <c r="G217" i="248"/>
  <c r="G227" i="248"/>
  <c r="G211" i="248"/>
  <c r="G246" i="248"/>
  <c r="G238" i="248"/>
  <c r="G230" i="248"/>
  <c r="G432" i="248"/>
  <c r="G438" i="248"/>
  <c r="G410" i="248"/>
  <c r="G382" i="248"/>
  <c r="G350" i="248"/>
  <c r="G331" i="248"/>
  <c r="G324" i="248"/>
  <c r="G253" i="248"/>
  <c r="G293" i="248"/>
  <c r="G289" i="248"/>
  <c r="G283" i="248"/>
  <c r="G279" i="248"/>
  <c r="G275" i="248"/>
  <c r="G271" i="248"/>
  <c r="G237" i="248"/>
  <c r="G235" i="248"/>
  <c r="G213" i="248"/>
  <c r="G256" i="248"/>
  <c r="G220" i="248"/>
  <c r="G207" i="248"/>
  <c r="G221" i="248"/>
  <c r="G327" i="248"/>
  <c r="G464" i="248"/>
  <c r="G456" i="248"/>
  <c r="G424" i="248"/>
  <c r="G303" i="248"/>
  <c r="G430" i="248"/>
  <c r="G406" i="248"/>
  <c r="G374" i="248"/>
  <c r="G330" i="248"/>
  <c r="G316" i="248"/>
  <c r="G287" i="248"/>
  <c r="G264" i="248"/>
  <c r="G259" i="248"/>
  <c r="G248" i="248"/>
  <c r="G265" i="248"/>
  <c r="G236" i="248"/>
  <c r="G234" i="248"/>
  <c r="G224" i="248"/>
  <c r="G209" i="248"/>
  <c r="G225" i="248"/>
  <c r="G219" i="248"/>
  <c r="G247" i="248"/>
  <c r="G239" i="248"/>
  <c r="G231" i="248"/>
  <c r="G205" i="248"/>
  <c r="G416" i="248"/>
  <c r="G334" i="248"/>
  <c r="G308" i="248"/>
  <c r="G285" i="248"/>
  <c r="G277" i="248"/>
  <c r="G269" i="248"/>
  <c r="G252" i="248"/>
  <c r="G215" i="248"/>
  <c r="G260" i="248"/>
  <c r="G422" i="248"/>
  <c r="G261" i="248"/>
  <c r="G263" i="248"/>
  <c r="G223" i="248"/>
  <c r="G202" i="248"/>
  <c r="G216" i="248"/>
  <c r="G208" i="248"/>
  <c r="G448" i="248"/>
  <c r="G206" i="248"/>
  <c r="G297" i="248"/>
  <c r="G398" i="248"/>
  <c r="G270" i="248"/>
  <c r="G281" i="248"/>
  <c r="G273" i="248"/>
  <c r="G255" i="248"/>
  <c r="G229" i="248"/>
  <c r="G243" i="248"/>
  <c r="G366" i="248"/>
  <c r="G340" i="248"/>
  <c r="G203" i="248"/>
  <c r="G201" i="248"/>
  <c r="G212" i="248"/>
  <c r="D8" i="146" a="1"/>
  <c r="D8" i="146" s="1"/>
  <c r="B6" i="145"/>
  <c r="B6" i="205" s="1"/>
  <c r="H6" i="5"/>
  <c r="I6" i="5"/>
  <c r="A14" i="5" a="1"/>
  <c r="A14" i="5" s="1"/>
  <c r="A15" i="5" s="1" a="1"/>
  <c r="A15" i="5" s="1"/>
  <c r="E7" i="214"/>
  <c r="F7" i="214"/>
  <c r="D7" i="214"/>
  <c r="C8" i="214" a="1"/>
  <c r="C8" i="214" s="1"/>
  <c r="C9" i="214" s="1" a="1"/>
  <c r="C9" i="214" s="1"/>
  <c r="D9" i="5"/>
  <c r="B8" i="5"/>
  <c r="F8" i="5"/>
  <c r="C8" i="5"/>
  <c r="G8" i="5"/>
  <c r="D8" i="5"/>
  <c r="E8" i="5"/>
  <c r="E7" i="5"/>
  <c r="B7" i="5"/>
  <c r="F7" i="5"/>
  <c r="C7" i="5"/>
  <c r="G7" i="5"/>
  <c r="D7" i="5"/>
  <c r="A6" i="205"/>
  <c r="A7" i="145" a="1"/>
  <c r="A7" i="145" s="1"/>
  <c r="H1" i="248" s="1"/>
  <c r="C25" i="248"/>
  <c r="G9" i="248"/>
  <c r="F14" i="248"/>
  <c r="G28" i="248"/>
  <c r="E19" i="284" l="1" a="1"/>
  <c r="E19" i="284" s="1"/>
  <c r="M19" i="284" s="1"/>
  <c r="S19" i="284" s="1"/>
  <c r="F19" i="284"/>
  <c r="K19" i="284"/>
  <c r="I18" i="284"/>
  <c r="H19" i="284"/>
  <c r="J19" i="284"/>
  <c r="D20" i="284" a="1"/>
  <c r="D20" i="284" s="1"/>
  <c r="J20" i="284" s="1"/>
  <c r="A19" i="284"/>
  <c r="G19" i="284"/>
  <c r="T18" i="284"/>
  <c r="L19" i="284"/>
  <c r="O19" i="284" s="1"/>
  <c r="U19" i="284" s="1"/>
  <c r="S18" i="284"/>
  <c r="R18" i="284"/>
  <c r="Q18" i="284"/>
  <c r="P19" i="284"/>
  <c r="S19" i="283"/>
  <c r="U19" i="283"/>
  <c r="I19" i="283"/>
  <c r="T19" i="283"/>
  <c r="P19" i="283"/>
  <c r="R18" i="283"/>
  <c r="Q18" i="283"/>
  <c r="N20" i="283" a="1"/>
  <c r="N20" i="283" s="1"/>
  <c r="J20" i="283"/>
  <c r="F20" i="283"/>
  <c r="A20" i="283"/>
  <c r="L20" i="283"/>
  <c r="G20" i="283"/>
  <c r="H20" i="283"/>
  <c r="K20" i="283"/>
  <c r="E20" i="283" a="1"/>
  <c r="E20" i="283" s="1"/>
  <c r="M20" i="283" s="1"/>
  <c r="O20" i="283" s="1"/>
  <c r="D21" i="283" a="1"/>
  <c r="D21" i="283" s="1"/>
  <c r="U20" i="282"/>
  <c r="S21" i="282"/>
  <c r="O21" i="282"/>
  <c r="T21" i="282" s="1"/>
  <c r="L22" i="282"/>
  <c r="H22" i="282"/>
  <c r="E22" i="282" a="1"/>
  <c r="E22" i="282" s="1"/>
  <c r="M22" i="282" s="1"/>
  <c r="O22" i="282" s="1"/>
  <c r="K22" i="282"/>
  <c r="G22" i="282"/>
  <c r="N22" i="282" a="1"/>
  <c r="N22" i="282" s="1"/>
  <c r="J22" i="282"/>
  <c r="F22" i="282"/>
  <c r="A22" i="282"/>
  <c r="D23" i="282" a="1"/>
  <c r="D23" i="282" s="1"/>
  <c r="U21" i="282"/>
  <c r="I21" i="282"/>
  <c r="R20" i="282"/>
  <c r="Q20" i="282"/>
  <c r="S17" i="281"/>
  <c r="R16" i="281"/>
  <c r="Q16" i="281"/>
  <c r="N18" i="281" a="1"/>
  <c r="N18" i="281" s="1"/>
  <c r="S18" i="281" s="1"/>
  <c r="J18" i="281"/>
  <c r="F18" i="281"/>
  <c r="A18" i="281"/>
  <c r="L18" i="281"/>
  <c r="H18" i="281"/>
  <c r="E18" i="281" a="1"/>
  <c r="E18" i="281" s="1"/>
  <c r="M18" i="281" s="1"/>
  <c r="K18" i="281"/>
  <c r="G18" i="281"/>
  <c r="D19" i="281" a="1"/>
  <c r="D19" i="281" s="1"/>
  <c r="O17" i="281"/>
  <c r="U17" i="281" s="1"/>
  <c r="P17" i="281"/>
  <c r="R16" i="280"/>
  <c r="Q16" i="280"/>
  <c r="I17" i="280"/>
  <c r="F18" i="280"/>
  <c r="E18" i="280" a="1"/>
  <c r="E18" i="280" s="1"/>
  <c r="M18" i="280" s="1"/>
  <c r="A18" i="280"/>
  <c r="K18" i="280"/>
  <c r="N18" i="280" a="1"/>
  <c r="N18" i="280" s="1"/>
  <c r="S18" i="280" s="1"/>
  <c r="L18" i="280"/>
  <c r="G18" i="280"/>
  <c r="J18" i="280"/>
  <c r="H18" i="280"/>
  <c r="O17" i="280"/>
  <c r="T17" i="280" s="1"/>
  <c r="D19" i="280" a="1"/>
  <c r="D19" i="280" s="1"/>
  <c r="P17" i="279"/>
  <c r="T17" i="279"/>
  <c r="R16" i="279"/>
  <c r="Q16" i="279"/>
  <c r="J18" i="279"/>
  <c r="E18" i="279" a="1"/>
  <c r="E18" i="279" s="1"/>
  <c r="M18" i="279" s="1"/>
  <c r="N18" i="279" a="1"/>
  <c r="N18" i="279" s="1"/>
  <c r="S18" i="279" s="1"/>
  <c r="H18" i="279"/>
  <c r="A18" i="279"/>
  <c r="K18" i="279"/>
  <c r="L18" i="279"/>
  <c r="G18" i="279"/>
  <c r="F18" i="279"/>
  <c r="D19" i="279" a="1"/>
  <c r="D19" i="279" s="1"/>
  <c r="U17" i="279"/>
  <c r="I17" i="279"/>
  <c r="S17" i="279"/>
  <c r="P18" i="278"/>
  <c r="T18" i="278"/>
  <c r="I18" i="278"/>
  <c r="O19" i="278"/>
  <c r="T19" i="278" s="1"/>
  <c r="L20" i="278"/>
  <c r="H20" i="278"/>
  <c r="E20" i="278" a="1"/>
  <c r="E20" i="278" s="1"/>
  <c r="M20" i="278" s="1"/>
  <c r="O20" i="278" s="1"/>
  <c r="K20" i="278"/>
  <c r="G20" i="278"/>
  <c r="N20" i="278" a="1"/>
  <c r="N20" i="278" s="1"/>
  <c r="S20" i="278" s="1"/>
  <c r="J20" i="278"/>
  <c r="F20" i="278"/>
  <c r="A20" i="278"/>
  <c r="D21" i="278" a="1"/>
  <c r="D21" i="278" s="1"/>
  <c r="U19" i="278"/>
  <c r="I19" i="278"/>
  <c r="R18" i="278"/>
  <c r="Q18" i="278"/>
  <c r="R17" i="277"/>
  <c r="Q17" i="277"/>
  <c r="N19" i="277" a="1"/>
  <c r="N19" i="277" s="1"/>
  <c r="J19" i="277"/>
  <c r="F19" i="277"/>
  <c r="A19" i="277"/>
  <c r="L19" i="277"/>
  <c r="H19" i="277"/>
  <c r="E19" i="277" a="1"/>
  <c r="E19" i="277" s="1"/>
  <c r="M19" i="277" s="1"/>
  <c r="K19" i="277"/>
  <c r="G19" i="277"/>
  <c r="D20" i="277" a="1"/>
  <c r="D20" i="277" s="1"/>
  <c r="O18" i="277"/>
  <c r="U18" i="277" s="1"/>
  <c r="D13" i="275"/>
  <c r="E13" i="275"/>
  <c r="C14" i="275" a="1"/>
  <c r="C14" i="275" s="1"/>
  <c r="H2" i="248"/>
  <c r="H190" i="248"/>
  <c r="H174" i="248"/>
  <c r="H162" i="248"/>
  <c r="H154" i="248"/>
  <c r="H138" i="248"/>
  <c r="H86" i="248"/>
  <c r="H82" i="248"/>
  <c r="H186" i="248"/>
  <c r="H170" i="248"/>
  <c r="H150" i="248"/>
  <c r="H146" i="248"/>
  <c r="H134" i="248"/>
  <c r="H198" i="248"/>
  <c r="H182" i="248"/>
  <c r="H166" i="248"/>
  <c r="H158" i="248"/>
  <c r="H142" i="248"/>
  <c r="H118" i="248"/>
  <c r="H110" i="248"/>
  <c r="H106" i="248"/>
  <c r="H78" i="248"/>
  <c r="H70" i="248"/>
  <c r="H66" i="248"/>
  <c r="H3" i="248"/>
  <c r="H194" i="248"/>
  <c r="H178" i="248"/>
  <c r="H122" i="248"/>
  <c r="H114" i="248"/>
  <c r="H30" i="248"/>
  <c r="H26" i="248"/>
  <c r="H22" i="248"/>
  <c r="H18" i="248"/>
  <c r="H14" i="248"/>
  <c r="H173" i="248"/>
  <c r="H165" i="248"/>
  <c r="H149" i="248"/>
  <c r="H109" i="248"/>
  <c r="H93" i="248"/>
  <c r="H102" i="248"/>
  <c r="H90" i="248"/>
  <c r="H74" i="248"/>
  <c r="H62" i="248"/>
  <c r="H50" i="248"/>
  <c r="H42" i="248"/>
  <c r="H10" i="248"/>
  <c r="H141" i="248"/>
  <c r="H89" i="248"/>
  <c r="H58" i="248"/>
  <c r="H54" i="248"/>
  <c r="H46" i="248"/>
  <c r="H6" i="248"/>
  <c r="H133" i="248"/>
  <c r="H125" i="248"/>
  <c r="H121" i="248"/>
  <c r="H105" i="248"/>
  <c r="H101" i="248"/>
  <c r="H98" i="248"/>
  <c r="H38" i="248"/>
  <c r="H34" i="248"/>
  <c r="H197" i="248"/>
  <c r="H185" i="248"/>
  <c r="H157" i="248"/>
  <c r="H117" i="248"/>
  <c r="H97" i="248"/>
  <c r="H85" i="248"/>
  <c r="H77" i="248"/>
  <c r="H69" i="248"/>
  <c r="H53" i="248"/>
  <c r="H45" i="248"/>
  <c r="H9" i="248"/>
  <c r="H189" i="248"/>
  <c r="H137" i="248"/>
  <c r="H192" i="248"/>
  <c r="H180" i="248"/>
  <c r="H65" i="248"/>
  <c r="H49" i="248"/>
  <c r="H25" i="248"/>
  <c r="H17" i="248"/>
  <c r="H161" i="248"/>
  <c r="H81" i="248"/>
  <c r="H73" i="248"/>
  <c r="H33" i="248"/>
  <c r="H13" i="248"/>
  <c r="H5" i="248"/>
  <c r="H177" i="248"/>
  <c r="H145" i="248"/>
  <c r="H196" i="248"/>
  <c r="H168" i="248"/>
  <c r="H29" i="248"/>
  <c r="H21" i="248"/>
  <c r="H169" i="248"/>
  <c r="H153" i="248"/>
  <c r="H156" i="248"/>
  <c r="H148" i="248"/>
  <c r="H132" i="248"/>
  <c r="H108" i="248"/>
  <c r="H96" i="248"/>
  <c r="H76" i="248"/>
  <c r="H72" i="248"/>
  <c r="H16" i="248"/>
  <c r="H12" i="248"/>
  <c r="H4" i="248"/>
  <c r="H199" i="248"/>
  <c r="H183" i="248"/>
  <c r="H179" i="248"/>
  <c r="H167" i="248"/>
  <c r="H151" i="248"/>
  <c r="H135" i="248"/>
  <c r="H99" i="248"/>
  <c r="H95" i="248"/>
  <c r="H164" i="248"/>
  <c r="H144" i="248"/>
  <c r="H128" i="248"/>
  <c r="H124" i="248"/>
  <c r="H120" i="248"/>
  <c r="H116" i="248"/>
  <c r="H112" i="248"/>
  <c r="H64" i="248"/>
  <c r="H40" i="248"/>
  <c r="H28" i="248"/>
  <c r="H193" i="248"/>
  <c r="H195" i="248"/>
  <c r="H175" i="248"/>
  <c r="H147" i="248"/>
  <c r="H131" i="248"/>
  <c r="H127" i="248"/>
  <c r="H123" i="248"/>
  <c r="H119" i="248"/>
  <c r="H57" i="248"/>
  <c r="H41" i="248"/>
  <c r="H188" i="248"/>
  <c r="H184" i="248"/>
  <c r="H140" i="248"/>
  <c r="H104" i="248"/>
  <c r="H92" i="248"/>
  <c r="H84" i="248"/>
  <c r="H60" i="248"/>
  <c r="H56" i="248"/>
  <c r="H36" i="248"/>
  <c r="H32" i="248"/>
  <c r="H8" i="248"/>
  <c r="H181" i="248"/>
  <c r="H191" i="248"/>
  <c r="H200" i="248"/>
  <c r="H176" i="248"/>
  <c r="H172" i="248"/>
  <c r="H160" i="248"/>
  <c r="H152" i="248"/>
  <c r="H136" i="248"/>
  <c r="H100" i="248"/>
  <c r="H68" i="248"/>
  <c r="H52" i="248"/>
  <c r="H48" i="248"/>
  <c r="H44" i="248"/>
  <c r="H24" i="248"/>
  <c r="H20" i="248"/>
  <c r="H187" i="248"/>
  <c r="H171" i="248"/>
  <c r="H159" i="248"/>
  <c r="H115" i="248"/>
  <c r="H91" i="248"/>
  <c r="H59" i="248"/>
  <c r="H55" i="248"/>
  <c r="H51" i="248"/>
  <c r="H43" i="248"/>
  <c r="H15" i="248"/>
  <c r="H11" i="248"/>
  <c r="H7" i="248"/>
  <c r="H155" i="248"/>
  <c r="H83" i="248"/>
  <c r="H71" i="248"/>
  <c r="H39" i="248"/>
  <c r="H163" i="248"/>
  <c r="H143" i="248"/>
  <c r="H107" i="248"/>
  <c r="H87" i="248"/>
  <c r="H75" i="248"/>
  <c r="H35" i="248"/>
  <c r="H31" i="248"/>
  <c r="H27" i="248"/>
  <c r="H139" i="248"/>
  <c r="H103" i="248"/>
  <c r="H67" i="248"/>
  <c r="H63" i="248"/>
  <c r="H47" i="248"/>
  <c r="H23" i="248"/>
  <c r="H291" i="248"/>
  <c r="H225" i="248"/>
  <c r="H275" i="248"/>
  <c r="H235" i="248"/>
  <c r="H295" i="248"/>
  <c r="H243" i="248"/>
  <c r="H269" i="248"/>
  <c r="H474" i="248"/>
  <c r="H297" i="248"/>
  <c r="H346" i="248"/>
  <c r="H480" i="248"/>
  <c r="H201" i="248"/>
  <c r="H302" i="248"/>
  <c r="H247" i="248"/>
  <c r="H279" i="248"/>
  <c r="H322" i="248"/>
  <c r="H287" i="248"/>
  <c r="H263" i="248"/>
  <c r="H353" i="248"/>
  <c r="H395" i="248"/>
  <c r="H391" i="248"/>
  <c r="H283" i="248"/>
  <c r="H343" i="248"/>
  <c r="H281" i="248"/>
  <c r="H285" i="248"/>
  <c r="H350" i="248"/>
  <c r="H306" i="248"/>
  <c r="H271" i="248"/>
  <c r="H568" i="248"/>
  <c r="H512" i="248"/>
  <c r="H561" i="248"/>
  <c r="H496" i="248"/>
  <c r="H560" i="248"/>
  <c r="H533" i="248"/>
  <c r="H528" i="248"/>
  <c r="H504" i="248"/>
  <c r="H585" i="248"/>
  <c r="H516" i="248"/>
  <c r="H586" i="248"/>
  <c r="H578" i="248"/>
  <c r="H570" i="248"/>
  <c r="H562" i="248"/>
  <c r="H277" i="248"/>
  <c r="H338" i="248"/>
  <c r="H289" i="248"/>
  <c r="H227" i="248"/>
  <c r="H573" i="248"/>
  <c r="H572" i="248"/>
  <c r="H540" i="248"/>
  <c r="H529" i="248"/>
  <c r="H524" i="248"/>
  <c r="H478" i="248"/>
  <c r="H541" i="248"/>
  <c r="H536" i="248"/>
  <c r="H399" i="248"/>
  <c r="H293" i="248"/>
  <c r="H273" i="248"/>
  <c r="H219" i="248"/>
  <c r="H239" i="248"/>
  <c r="H525" i="248"/>
  <c r="H508" i="248"/>
  <c r="H565" i="248"/>
  <c r="H549" i="248"/>
  <c r="H544" i="248"/>
  <c r="H557" i="248"/>
  <c r="H552" i="248"/>
  <c r="H479" i="248"/>
  <c r="H484" i="248"/>
  <c r="H582" i="248"/>
  <c r="H574" i="248"/>
  <c r="H556" i="248"/>
  <c r="H564" i="248"/>
  <c r="H532" i="248"/>
  <c r="H558" i="248"/>
  <c r="H550" i="248"/>
  <c r="H542" i="248"/>
  <c r="H534" i="248"/>
  <c r="H526" i="248"/>
  <c r="H470" i="248"/>
  <c r="H231" i="248"/>
  <c r="H577" i="248"/>
  <c r="H584" i="248"/>
  <c r="H488" i="248"/>
  <c r="H589" i="248"/>
  <c r="H576" i="248"/>
  <c r="H553" i="248"/>
  <c r="H566" i="248"/>
  <c r="H462" i="248"/>
  <c r="H447" i="248"/>
  <c r="H415" i="248"/>
  <c r="H404" i="248"/>
  <c r="H385" i="248"/>
  <c r="H545" i="248"/>
  <c r="H569" i="248"/>
  <c r="H548" i="248"/>
  <c r="H554" i="248"/>
  <c r="H546" i="248"/>
  <c r="H538" i="248"/>
  <c r="H530" i="248"/>
  <c r="H522" i="248"/>
  <c r="H518" i="248"/>
  <c r="H514" i="248"/>
  <c r="H510" i="248"/>
  <c r="H506" i="248"/>
  <c r="H502" i="248"/>
  <c r="H498" i="248"/>
  <c r="H494" i="248"/>
  <c r="H490" i="248"/>
  <c r="H486" i="248"/>
  <c r="H482" i="248"/>
  <c r="H477" i="248"/>
  <c r="H472" i="248"/>
  <c r="H454" i="248"/>
  <c r="H439" i="248"/>
  <c r="H588" i="248"/>
  <c r="H492" i="248"/>
  <c r="H520" i="248"/>
  <c r="H581" i="248"/>
  <c r="H580" i="248"/>
  <c r="H537" i="248"/>
  <c r="H500" i="248"/>
  <c r="H476" i="248"/>
  <c r="H465" i="248"/>
  <c r="H423" i="248"/>
  <c r="H364" i="248"/>
  <c r="H587" i="248"/>
  <c r="H571" i="248"/>
  <c r="H555" i="248"/>
  <c r="H539" i="248"/>
  <c r="H523" i="248"/>
  <c r="H507" i="248"/>
  <c r="H491" i="248"/>
  <c r="H445" i="248"/>
  <c r="H413" i="248"/>
  <c r="H403" i="248"/>
  <c r="H379" i="248"/>
  <c r="H457" i="248"/>
  <c r="H451" i="248"/>
  <c r="H419" i="248"/>
  <c r="H412" i="248"/>
  <c r="H401" i="248"/>
  <c r="H388" i="248"/>
  <c r="H377" i="248"/>
  <c r="H521" i="248"/>
  <c r="H505" i="248"/>
  <c r="H489" i="248"/>
  <c r="H471" i="248"/>
  <c r="H455" i="248"/>
  <c r="H433" i="248"/>
  <c r="H405" i="248"/>
  <c r="H381" i="248"/>
  <c r="H431" i="248"/>
  <c r="H392" i="248"/>
  <c r="H380" i="248"/>
  <c r="H369" i="248"/>
  <c r="H591" i="248"/>
  <c r="H575" i="248"/>
  <c r="H559" i="248"/>
  <c r="H543" i="248"/>
  <c r="H527" i="248"/>
  <c r="H519" i="248"/>
  <c r="H503" i="248"/>
  <c r="H487" i="248"/>
  <c r="H461" i="248"/>
  <c r="H437" i="248"/>
  <c r="H368" i="248"/>
  <c r="H357" i="248"/>
  <c r="H443" i="248"/>
  <c r="H367" i="248"/>
  <c r="H517" i="248"/>
  <c r="H501" i="248"/>
  <c r="H485" i="248"/>
  <c r="H475" i="248"/>
  <c r="H425" i="248"/>
  <c r="H408" i="248"/>
  <c r="H359" i="248"/>
  <c r="H354" i="248"/>
  <c r="H579" i="248"/>
  <c r="H563" i="248"/>
  <c r="H547" i="248"/>
  <c r="H531" i="248"/>
  <c r="H515" i="248"/>
  <c r="H499" i="248"/>
  <c r="H483" i="248"/>
  <c r="H469" i="248"/>
  <c r="H466" i="248"/>
  <c r="H429" i="248"/>
  <c r="H397" i="248"/>
  <c r="H384" i="248"/>
  <c r="H373" i="248"/>
  <c r="H435" i="248"/>
  <c r="H383" i="248"/>
  <c r="H356" i="248"/>
  <c r="H351" i="248"/>
  <c r="H513" i="248"/>
  <c r="H497" i="248"/>
  <c r="H481" i="248"/>
  <c r="H467" i="248"/>
  <c r="H449" i="248"/>
  <c r="H417" i="248"/>
  <c r="H375" i="248"/>
  <c r="H590" i="248"/>
  <c r="H583" i="248"/>
  <c r="H567" i="248"/>
  <c r="H551" i="248"/>
  <c r="H535" i="248"/>
  <c r="H511" i="248"/>
  <c r="H495" i="248"/>
  <c r="H458" i="248"/>
  <c r="H453" i="248"/>
  <c r="H421" i="248"/>
  <c r="H389" i="248"/>
  <c r="H363" i="248"/>
  <c r="H347" i="248"/>
  <c r="H473" i="248"/>
  <c r="H427" i="248"/>
  <c r="H409" i="248"/>
  <c r="H396" i="248"/>
  <c r="H372" i="248"/>
  <c r="H361" i="248"/>
  <c r="H509" i="248"/>
  <c r="H493" i="248"/>
  <c r="H441" i="248"/>
  <c r="H400" i="248"/>
  <c r="H387" i="248"/>
  <c r="H371" i="248"/>
  <c r="H448" i="248"/>
  <c r="H432" i="248"/>
  <c r="H416" i="248"/>
  <c r="H349" i="248"/>
  <c r="H337" i="248"/>
  <c r="H334" i="248"/>
  <c r="H333" i="248"/>
  <c r="H330" i="248"/>
  <c r="H317" i="248"/>
  <c r="H314" i="248"/>
  <c r="H450" i="248"/>
  <c r="H446" i="248"/>
  <c r="H442" i="248"/>
  <c r="H438" i="248"/>
  <c r="H434" i="248"/>
  <c r="H430" i="248"/>
  <c r="H426" i="248"/>
  <c r="H422" i="248"/>
  <c r="H418" i="248"/>
  <c r="H414" i="248"/>
  <c r="H406" i="248"/>
  <c r="H398" i="248"/>
  <c r="H390" i="248"/>
  <c r="H382" i="248"/>
  <c r="H374" i="248"/>
  <c r="H366" i="248"/>
  <c r="H358" i="248"/>
  <c r="H344" i="248"/>
  <c r="H335" i="248"/>
  <c r="H313" i="248"/>
  <c r="H310" i="248"/>
  <c r="H463" i="248"/>
  <c r="H411" i="248"/>
  <c r="H309" i="248"/>
  <c r="H299" i="248"/>
  <c r="H360" i="248"/>
  <c r="H464" i="248"/>
  <c r="H460" i="248"/>
  <c r="H456" i="248"/>
  <c r="H444" i="248"/>
  <c r="H428" i="248"/>
  <c r="H345" i="248"/>
  <c r="H311" i="248"/>
  <c r="H301" i="248"/>
  <c r="H352" i="248"/>
  <c r="H329" i="248"/>
  <c r="H326" i="248"/>
  <c r="H376" i="248"/>
  <c r="H365" i="248"/>
  <c r="H440" i="248"/>
  <c r="H424" i="248"/>
  <c r="H327" i="248"/>
  <c r="H305" i="248"/>
  <c r="H410" i="248"/>
  <c r="H402" i="248"/>
  <c r="H394" i="248"/>
  <c r="H386" i="248"/>
  <c r="H378" i="248"/>
  <c r="H370" i="248"/>
  <c r="H362" i="248"/>
  <c r="H348" i="248"/>
  <c r="H342" i="248"/>
  <c r="H303" i="248"/>
  <c r="H407" i="248"/>
  <c r="H341" i="248"/>
  <c r="H331" i="248"/>
  <c r="H257" i="248"/>
  <c r="H244" i="248"/>
  <c r="H393" i="248"/>
  <c r="H355" i="248"/>
  <c r="H468" i="248"/>
  <c r="H452" i="248"/>
  <c r="H436" i="248"/>
  <c r="H339" i="248"/>
  <c r="H325" i="248"/>
  <c r="H332" i="248"/>
  <c r="H316" i="248"/>
  <c r="H261" i="248"/>
  <c r="H233" i="248"/>
  <c r="H264" i="248"/>
  <c r="H259" i="248"/>
  <c r="H248" i="248"/>
  <c r="H237" i="248"/>
  <c r="H298" i="248"/>
  <c r="H296" i="248"/>
  <c r="H292" i="248"/>
  <c r="H288" i="248"/>
  <c r="H284" i="248"/>
  <c r="H280" i="248"/>
  <c r="H276" i="248"/>
  <c r="H272" i="248"/>
  <c r="H267" i="248"/>
  <c r="H265" i="248"/>
  <c r="H236" i="248"/>
  <c r="H246" i="248"/>
  <c r="H238" i="248"/>
  <c r="H230" i="248"/>
  <c r="H260" i="248"/>
  <c r="H224" i="248"/>
  <c r="H209" i="248"/>
  <c r="H242" i="248"/>
  <c r="H234" i="248"/>
  <c r="H215" i="248"/>
  <c r="H262" i="248"/>
  <c r="H205" i="248"/>
  <c r="H208" i="248"/>
  <c r="H300" i="248"/>
  <c r="H323" i="248"/>
  <c r="H319" i="248"/>
  <c r="H328" i="248"/>
  <c r="H312" i="248"/>
  <c r="H245" i="248"/>
  <c r="H240" i="248"/>
  <c r="H268" i="248"/>
  <c r="H249" i="248"/>
  <c r="H255" i="248"/>
  <c r="H256" i="248"/>
  <c r="H211" i="248"/>
  <c r="H203" i="248"/>
  <c r="H250" i="248"/>
  <c r="H226" i="248"/>
  <c r="H420" i="248"/>
  <c r="H321" i="248"/>
  <c r="H307" i="248"/>
  <c r="H315" i="248"/>
  <c r="H340" i="248"/>
  <c r="H324" i="248"/>
  <c r="H308" i="248"/>
  <c r="H253" i="248"/>
  <c r="H251" i="248"/>
  <c r="H232" i="248"/>
  <c r="H229" i="248"/>
  <c r="H252" i="248"/>
  <c r="H217" i="248"/>
  <c r="H207" i="248"/>
  <c r="H254" i="248"/>
  <c r="H228" i="248"/>
  <c r="H216" i="248"/>
  <c r="H318" i="248"/>
  <c r="H459" i="248"/>
  <c r="H304" i="248"/>
  <c r="H286" i="248"/>
  <c r="H270" i="248"/>
  <c r="H202" i="248"/>
  <c r="H212" i="248"/>
  <c r="H222" i="248"/>
  <c r="H214" i="248"/>
  <c r="H320" i="248"/>
  <c r="H221" i="248"/>
  <c r="H282" i="248"/>
  <c r="H218" i="248"/>
  <c r="H336" i="248"/>
  <c r="H294" i="248"/>
  <c r="H278" i="248"/>
  <c r="H241" i="248"/>
  <c r="H266" i="248"/>
  <c r="H223" i="248"/>
  <c r="H204" i="248"/>
  <c r="H206" i="248"/>
  <c r="H290" i="248"/>
  <c r="H274" i="248"/>
  <c r="H213" i="248"/>
  <c r="H220" i="248"/>
  <c r="H258" i="248"/>
  <c r="H210" i="248"/>
  <c r="D9" i="146" a="1"/>
  <c r="D9" i="146" s="1"/>
  <c r="J8" i="146"/>
  <c r="L8" i="146"/>
  <c r="N8" i="146" a="1"/>
  <c r="N8" i="146" s="1"/>
  <c r="G8" i="146"/>
  <c r="K8" i="146"/>
  <c r="E8" i="146" a="1"/>
  <c r="E8" i="146" s="1"/>
  <c r="M8" i="146" s="1"/>
  <c r="O8" i="146" s="1"/>
  <c r="F8" i="146"/>
  <c r="H8" i="146"/>
  <c r="H7" i="5"/>
  <c r="H8" i="5"/>
  <c r="A8" i="146"/>
  <c r="A7" i="205"/>
  <c r="B7" i="145"/>
  <c r="B7" i="205" s="1"/>
  <c r="G7" i="214"/>
  <c r="H7" i="214" s="1"/>
  <c r="A16" i="5" a="1"/>
  <c r="A16" i="5" s="1"/>
  <c r="A17" i="5" s="1" a="1"/>
  <c r="A17" i="5" s="1"/>
  <c r="F9" i="214"/>
  <c r="D9" i="214"/>
  <c r="E9" i="214"/>
  <c r="D8" i="214"/>
  <c r="E8" i="214"/>
  <c r="F8" i="214"/>
  <c r="C10" i="214" a="1"/>
  <c r="C10" i="214" s="1"/>
  <c r="I7" i="5"/>
  <c r="B9" i="5"/>
  <c r="C9" i="5"/>
  <c r="E9" i="5"/>
  <c r="F9" i="5"/>
  <c r="G9" i="5"/>
  <c r="I8" i="5"/>
  <c r="A8" i="145" a="1"/>
  <c r="A8" i="145" s="1"/>
  <c r="I1" i="248" s="1"/>
  <c r="I9" i="248" s="1"/>
  <c r="E5" i="248"/>
  <c r="C85" i="248"/>
  <c r="C72" i="248"/>
  <c r="H80" i="248"/>
  <c r="F23" i="248"/>
  <c r="G35" i="248"/>
  <c r="H19" i="248"/>
  <c r="F10" i="248"/>
  <c r="G20" i="284" l="1"/>
  <c r="L20" i="284"/>
  <c r="N20" i="284" a="1"/>
  <c r="N20" i="284" s="1"/>
  <c r="K20" i="284"/>
  <c r="A20" i="284"/>
  <c r="E20" i="284" a="1"/>
  <c r="E20" i="284" s="1"/>
  <c r="M20" i="284" s="1"/>
  <c r="O20" i="284" s="1"/>
  <c r="F20" i="284"/>
  <c r="D21" i="284" a="1"/>
  <c r="D21" i="284" s="1"/>
  <c r="K21" i="284" s="1"/>
  <c r="H20" i="284"/>
  <c r="T19" i="284"/>
  <c r="P20" i="284"/>
  <c r="I19" i="284"/>
  <c r="R19" i="284"/>
  <c r="Q19" i="284"/>
  <c r="J21" i="283"/>
  <c r="E21" i="283" a="1"/>
  <c r="E21" i="283" s="1"/>
  <c r="M21" i="283" s="1"/>
  <c r="N21" i="283" a="1"/>
  <c r="N21" i="283" s="1"/>
  <c r="H21" i="283"/>
  <c r="A21" i="283"/>
  <c r="L21" i="283"/>
  <c r="G21" i="283"/>
  <c r="K21" i="283"/>
  <c r="F21" i="283"/>
  <c r="D22" i="283" a="1"/>
  <c r="D22" i="283" s="1"/>
  <c r="R19" i="283"/>
  <c r="Q19" i="283"/>
  <c r="S20" i="283"/>
  <c r="P20" i="283"/>
  <c r="T20" i="283"/>
  <c r="U20" i="283"/>
  <c r="I20" i="283"/>
  <c r="S22" i="282"/>
  <c r="T22" i="282"/>
  <c r="P22" i="282"/>
  <c r="P21" i="282"/>
  <c r="L23" i="282"/>
  <c r="H23" i="282"/>
  <c r="E23" i="282" a="1"/>
  <c r="E23" i="282" s="1"/>
  <c r="M23" i="282" s="1"/>
  <c r="K23" i="282"/>
  <c r="G23" i="282"/>
  <c r="N23" i="282" a="1"/>
  <c r="N23" i="282" s="1"/>
  <c r="J23" i="282"/>
  <c r="F23" i="282"/>
  <c r="A23" i="282"/>
  <c r="D24" i="282" a="1"/>
  <c r="D24" i="282" s="1"/>
  <c r="I22" i="282"/>
  <c r="U22" i="282"/>
  <c r="T17" i="281"/>
  <c r="I17" i="281"/>
  <c r="O18" i="281"/>
  <c r="T18" i="281" s="1"/>
  <c r="L19" i="281"/>
  <c r="H19" i="281"/>
  <c r="E19" i="281" a="1"/>
  <c r="E19" i="281" s="1"/>
  <c r="M19" i="281" s="1"/>
  <c r="K19" i="281"/>
  <c r="G19" i="281"/>
  <c r="N19" i="281" a="1"/>
  <c r="N19" i="281" s="1"/>
  <c r="J19" i="281"/>
  <c r="F19" i="281"/>
  <c r="A19" i="281"/>
  <c r="D20" i="281" a="1"/>
  <c r="D20" i="281" s="1"/>
  <c r="U18" i="281"/>
  <c r="I18" i="281"/>
  <c r="R17" i="281"/>
  <c r="Q17" i="281"/>
  <c r="K19" i="280"/>
  <c r="F19" i="280"/>
  <c r="H19" i="280"/>
  <c r="L19" i="280"/>
  <c r="G19" i="280"/>
  <c r="A19" i="280"/>
  <c r="N19" i="280" a="1"/>
  <c r="N19" i="280" s="1"/>
  <c r="S19" i="280" s="1"/>
  <c r="E19" i="280" a="1"/>
  <c r="E19" i="280" s="1"/>
  <c r="M19" i="280" s="1"/>
  <c r="O19" i="280" s="1"/>
  <c r="J19" i="280"/>
  <c r="O18" i="280"/>
  <c r="U18" i="280" s="1"/>
  <c r="I18" i="280"/>
  <c r="P18" i="280"/>
  <c r="T18" i="280"/>
  <c r="U17" i="280"/>
  <c r="P17" i="280"/>
  <c r="D20" i="280" a="1"/>
  <c r="D20" i="280" s="1"/>
  <c r="D21" i="280" s="1" a="1"/>
  <c r="D21" i="280" s="1"/>
  <c r="L19" i="279"/>
  <c r="H19" i="279"/>
  <c r="E19" i="279" a="1"/>
  <c r="E19" i="279" s="1"/>
  <c r="M19" i="279" s="1"/>
  <c r="O19" i="279" s="1"/>
  <c r="G19" i="279"/>
  <c r="K19" i="279"/>
  <c r="F19" i="279"/>
  <c r="J19" i="279"/>
  <c r="N19" i="279" a="1"/>
  <c r="N19" i="279" s="1"/>
  <c r="S19" i="279" s="1"/>
  <c r="A19" i="279"/>
  <c r="D20" i="279" a="1"/>
  <c r="D20" i="279" s="1"/>
  <c r="T18" i="279"/>
  <c r="P18" i="279"/>
  <c r="O18" i="279"/>
  <c r="I18" i="279" s="1"/>
  <c r="Q17" i="279"/>
  <c r="R17" i="279"/>
  <c r="P19" i="278"/>
  <c r="L21" i="278"/>
  <c r="H21" i="278"/>
  <c r="E21" i="278" a="1"/>
  <c r="E21" i="278" s="1"/>
  <c r="M21" i="278" s="1"/>
  <c r="O21" i="278" s="1"/>
  <c r="K21" i="278"/>
  <c r="G21" i="278"/>
  <c r="N21" i="278" a="1"/>
  <c r="N21" i="278" s="1"/>
  <c r="S21" i="278" s="1"/>
  <c r="J21" i="278"/>
  <c r="F21" i="278"/>
  <c r="A21" i="278"/>
  <c r="D22" i="278" a="1"/>
  <c r="D22" i="278" s="1"/>
  <c r="I20" i="278"/>
  <c r="U20" i="278"/>
  <c r="Q19" i="278"/>
  <c r="R19" i="278"/>
  <c r="T20" i="278"/>
  <c r="P20" i="278"/>
  <c r="S19" i="277"/>
  <c r="P18" i="277"/>
  <c r="T18" i="277"/>
  <c r="O19" i="277"/>
  <c r="T19" i="277" s="1"/>
  <c r="L20" i="277"/>
  <c r="H20" i="277"/>
  <c r="E20" i="277" a="1"/>
  <c r="E20" i="277" s="1"/>
  <c r="M20" i="277" s="1"/>
  <c r="O20" i="277" s="1"/>
  <c r="K20" i="277"/>
  <c r="G20" i="277"/>
  <c r="N20" i="277" a="1"/>
  <c r="N20" i="277" s="1"/>
  <c r="J20" i="277"/>
  <c r="F20" i="277"/>
  <c r="A20" i="277"/>
  <c r="D21" i="277" a="1"/>
  <c r="D21" i="277" s="1"/>
  <c r="U19" i="277"/>
  <c r="I19" i="277"/>
  <c r="I18" i="277"/>
  <c r="R18" i="277"/>
  <c r="Q18" i="277"/>
  <c r="D14" i="275"/>
  <c r="E14" i="275"/>
  <c r="C15" i="275" a="1"/>
  <c r="C15" i="275" s="1"/>
  <c r="I11" i="248"/>
  <c r="I8" i="146"/>
  <c r="I3" i="248"/>
  <c r="I198" i="248"/>
  <c r="I186" i="248"/>
  <c r="I174" i="248"/>
  <c r="I170" i="248"/>
  <c r="I158" i="248"/>
  <c r="I142" i="248"/>
  <c r="I110" i="248"/>
  <c r="I94" i="248"/>
  <c r="I90" i="248"/>
  <c r="I86" i="248"/>
  <c r="I78" i="248"/>
  <c r="I62" i="248"/>
  <c r="I182" i="248"/>
  <c r="I166" i="248"/>
  <c r="I162" i="248"/>
  <c r="I154" i="248"/>
  <c r="I138" i="248"/>
  <c r="I2" i="248"/>
  <c r="I178" i="248"/>
  <c r="I150" i="248"/>
  <c r="I134" i="248"/>
  <c r="I70" i="248"/>
  <c r="I194" i="248"/>
  <c r="I190" i="248"/>
  <c r="I146" i="248"/>
  <c r="I130" i="248"/>
  <c r="I46" i="248"/>
  <c r="I173" i="248"/>
  <c r="I133" i="248"/>
  <c r="I129" i="248"/>
  <c r="I125" i="248"/>
  <c r="I117" i="248"/>
  <c r="I113" i="248"/>
  <c r="I105" i="248"/>
  <c r="I97" i="248"/>
  <c r="I122" i="248"/>
  <c r="I118" i="248"/>
  <c r="I114" i="248"/>
  <c r="I98" i="248"/>
  <c r="I66" i="248"/>
  <c r="I34" i="248"/>
  <c r="I157" i="248"/>
  <c r="I149" i="248"/>
  <c r="I93" i="248"/>
  <c r="I126" i="248"/>
  <c r="I74" i="248"/>
  <c r="I30" i="248"/>
  <c r="I26" i="248"/>
  <c r="I14" i="248"/>
  <c r="I197" i="248"/>
  <c r="I102" i="248"/>
  <c r="I58" i="248"/>
  <c r="I10" i="248"/>
  <c r="I6" i="248"/>
  <c r="I185" i="248"/>
  <c r="I165" i="248"/>
  <c r="I141" i="248"/>
  <c r="I121" i="248"/>
  <c r="I61" i="248"/>
  <c r="I57" i="248"/>
  <c r="I49" i="248"/>
  <c r="I25" i="248"/>
  <c r="I13" i="248"/>
  <c r="I5" i="248"/>
  <c r="I188" i="248"/>
  <c r="I156" i="248"/>
  <c r="I85" i="248"/>
  <c r="I77" i="248"/>
  <c r="I45" i="248"/>
  <c r="I189" i="248"/>
  <c r="I145" i="248"/>
  <c r="I137" i="248"/>
  <c r="I200" i="248"/>
  <c r="I69" i="248"/>
  <c r="I53" i="248"/>
  <c r="I29" i="248"/>
  <c r="I21" i="248"/>
  <c r="I169" i="248"/>
  <c r="I161" i="248"/>
  <c r="I153" i="248"/>
  <c r="I192" i="248"/>
  <c r="I184" i="248"/>
  <c r="I180" i="248"/>
  <c r="I176" i="248"/>
  <c r="I164" i="248"/>
  <c r="I160" i="248"/>
  <c r="I177" i="248"/>
  <c r="I196" i="248"/>
  <c r="I172" i="248"/>
  <c r="I140" i="248"/>
  <c r="I96" i="248"/>
  <c r="I92" i="248"/>
  <c r="I60" i="248"/>
  <c r="I56" i="248"/>
  <c r="I28" i="248"/>
  <c r="I195" i="248"/>
  <c r="I175" i="248"/>
  <c r="I159" i="248"/>
  <c r="I143" i="248"/>
  <c r="I115" i="248"/>
  <c r="I33" i="248"/>
  <c r="I168" i="248"/>
  <c r="I152" i="248"/>
  <c r="I136" i="248"/>
  <c r="I108" i="248"/>
  <c r="I88" i="248"/>
  <c r="I84" i="248"/>
  <c r="I44" i="248"/>
  <c r="I20" i="248"/>
  <c r="I191" i="248"/>
  <c r="I171" i="248"/>
  <c r="I163" i="248"/>
  <c r="I155" i="248"/>
  <c r="I139" i="248"/>
  <c r="I111" i="248"/>
  <c r="I103" i="248"/>
  <c r="I95" i="248"/>
  <c r="I65" i="248"/>
  <c r="I148" i="248"/>
  <c r="I132" i="248"/>
  <c r="I116" i="248"/>
  <c r="I80" i="248"/>
  <c r="I76" i="248"/>
  <c r="I72" i="248"/>
  <c r="I68" i="248"/>
  <c r="I24" i="248"/>
  <c r="I12" i="248"/>
  <c r="I4" i="248"/>
  <c r="I193" i="248"/>
  <c r="I187" i="248"/>
  <c r="I167" i="248"/>
  <c r="I144" i="248"/>
  <c r="I128" i="248"/>
  <c r="I124" i="248"/>
  <c r="I112" i="248"/>
  <c r="I104" i="248"/>
  <c r="I100" i="248"/>
  <c r="I64" i="248"/>
  <c r="I52" i="248"/>
  <c r="I48" i="248"/>
  <c r="I32" i="248"/>
  <c r="I8" i="248"/>
  <c r="I181" i="248"/>
  <c r="I199" i="248"/>
  <c r="I183" i="248"/>
  <c r="I179" i="248"/>
  <c r="I135" i="248"/>
  <c r="I87" i="248"/>
  <c r="I83" i="248"/>
  <c r="I75" i="248"/>
  <c r="I63" i="248"/>
  <c r="I39" i="248"/>
  <c r="I35" i="248"/>
  <c r="I131" i="248"/>
  <c r="I127" i="248"/>
  <c r="I123" i="248"/>
  <c r="I119" i="248"/>
  <c r="I59" i="248"/>
  <c r="I55" i="248"/>
  <c r="I47" i="248"/>
  <c r="I27" i="248"/>
  <c r="I151" i="248"/>
  <c r="I67" i="248"/>
  <c r="I31" i="248"/>
  <c r="I7" i="248"/>
  <c r="I147" i="248"/>
  <c r="I91" i="248"/>
  <c r="I79" i="248"/>
  <c r="I23" i="248"/>
  <c r="I19" i="248"/>
  <c r="I485" i="248"/>
  <c r="I352" i="248"/>
  <c r="I216" i="248"/>
  <c r="I424" i="248"/>
  <c r="I498" i="248"/>
  <c r="I258" i="248"/>
  <c r="I522" i="248"/>
  <c r="I407" i="248"/>
  <c r="I242" i="248"/>
  <c r="I579" i="248"/>
  <c r="I571" i="248"/>
  <c r="I562" i="248"/>
  <c r="I515" i="248"/>
  <c r="I246" i="248"/>
  <c r="I438" i="248"/>
  <c r="I340" i="248"/>
  <c r="I256" i="248"/>
  <c r="I212" i="248"/>
  <c r="I362" i="248"/>
  <c r="I320" i="248"/>
  <c r="I290" i="248"/>
  <c r="I230" i="248"/>
  <c r="I459" i="248"/>
  <c r="I264" i="248"/>
  <c r="I208" i="248"/>
  <c r="I286" i="248"/>
  <c r="I204" i="248"/>
  <c r="I374" i="248"/>
  <c r="I493" i="248"/>
  <c r="I440" i="248"/>
  <c r="I294" i="248"/>
  <c r="I494" i="248"/>
  <c r="I316" i="248"/>
  <c r="I575" i="248"/>
  <c r="I519" i="248"/>
  <c r="I475" i="248"/>
  <c r="I489" i="248"/>
  <c r="I503" i="248"/>
  <c r="I587" i="248"/>
  <c r="I578" i="248"/>
  <c r="I531" i="248"/>
  <c r="I542" i="248"/>
  <c r="I543" i="248"/>
  <c r="I411" i="248"/>
  <c r="I452" i="248"/>
  <c r="I418" i="248"/>
  <c r="I274" i="248"/>
  <c r="I234" i="248"/>
  <c r="I510" i="248"/>
  <c r="I554" i="248"/>
  <c r="I482" i="248"/>
  <c r="I410" i="248"/>
  <c r="I591" i="248"/>
  <c r="I570" i="248"/>
  <c r="I523" i="248"/>
  <c r="I563" i="248"/>
  <c r="I586" i="248"/>
  <c r="I539" i="248"/>
  <c r="I530" i="248"/>
  <c r="I513" i="248"/>
  <c r="I501" i="248"/>
  <c r="I491" i="248"/>
  <c r="I486" i="248"/>
  <c r="I436" i="248"/>
  <c r="I270" i="248"/>
  <c r="I390" i="248"/>
  <c r="I278" i="248"/>
  <c r="I507" i="248"/>
  <c r="I574" i="248"/>
  <c r="I518" i="248"/>
  <c r="I502" i="248"/>
  <c r="I481" i="248"/>
  <c r="I555" i="248"/>
  <c r="I546" i="248"/>
  <c r="I547" i="248"/>
  <c r="I517" i="248"/>
  <c r="I450" i="248"/>
  <c r="I420" i="248"/>
  <c r="I499" i="248"/>
  <c r="I422" i="248"/>
  <c r="I497" i="248"/>
  <c r="I559" i="248"/>
  <c r="I282" i="248"/>
  <c r="I304" i="248"/>
  <c r="I582" i="248"/>
  <c r="I551" i="248"/>
  <c r="I511" i="248"/>
  <c r="I471" i="248"/>
  <c r="I442" i="248"/>
  <c r="I386" i="248"/>
  <c r="I366" i="248"/>
  <c r="I343" i="248"/>
  <c r="I292" i="248"/>
  <c r="I490" i="248"/>
  <c r="I432" i="248"/>
  <c r="I414" i="248"/>
  <c r="I339" i="248"/>
  <c r="I324" i="248"/>
  <c r="I214" i="248"/>
  <c r="I509" i="248"/>
  <c r="I590" i="248"/>
  <c r="I526" i="248"/>
  <c r="I464" i="248"/>
  <c r="I506" i="248"/>
  <c r="I252" i="248"/>
  <c r="I567" i="248"/>
  <c r="I534" i="248"/>
  <c r="I428" i="248"/>
  <c r="I370" i="248"/>
  <c r="I495" i="248"/>
  <c r="I448" i="248"/>
  <c r="I430" i="248"/>
  <c r="I307" i="248"/>
  <c r="I391" i="248"/>
  <c r="I302" i="248"/>
  <c r="I262" i="248"/>
  <c r="I220" i="248"/>
  <c r="I348" i="248"/>
  <c r="I476" i="248"/>
  <c r="I558" i="248"/>
  <c r="I514" i="248"/>
  <c r="I505" i="248"/>
  <c r="I406" i="248"/>
  <c r="I328" i="248"/>
  <c r="I460" i="248"/>
  <c r="I583" i="248"/>
  <c r="I550" i="248"/>
  <c r="I472" i="248"/>
  <c r="I463" i="248"/>
  <c r="I444" i="248"/>
  <c r="I394" i="248"/>
  <c r="I468" i="248"/>
  <c r="I446" i="248"/>
  <c r="I399" i="248"/>
  <c r="I238" i="248"/>
  <c r="I332" i="248"/>
  <c r="I288" i="248"/>
  <c r="I483" i="248"/>
  <c r="I395" i="248"/>
  <c r="I535" i="248"/>
  <c r="I402" i="248"/>
  <c r="I382" i="248"/>
  <c r="I416" i="248"/>
  <c r="I323" i="248"/>
  <c r="I222" i="248"/>
  <c r="I308" i="248"/>
  <c r="I298" i="248"/>
  <c r="I218" i="248"/>
  <c r="I250" i="248"/>
  <c r="I577" i="248"/>
  <c r="I545" i="248"/>
  <c r="I508" i="248"/>
  <c r="I541" i="248"/>
  <c r="I544" i="248"/>
  <c r="I589" i="248"/>
  <c r="I552" i="248"/>
  <c r="I581" i="248"/>
  <c r="I569" i="248"/>
  <c r="I537" i="248"/>
  <c r="I484" i="248"/>
  <c r="I487" i="248"/>
  <c r="I521" i="248"/>
  <c r="I398" i="248"/>
  <c r="I312" i="248"/>
  <c r="I266" i="248"/>
  <c r="I344" i="248"/>
  <c r="I280" i="248"/>
  <c r="I260" i="248"/>
  <c r="I210" i="248"/>
  <c r="I228" i="248"/>
  <c r="I206" i="248"/>
  <c r="I525" i="248"/>
  <c r="I556" i="248"/>
  <c r="I492" i="248"/>
  <c r="I478" i="248"/>
  <c r="I584" i="248"/>
  <c r="I549" i="248"/>
  <c r="I538" i="248"/>
  <c r="I426" i="248"/>
  <c r="I456" i="248"/>
  <c r="I378" i="248"/>
  <c r="I296" i="248"/>
  <c r="I276" i="248"/>
  <c r="I568" i="248"/>
  <c r="I512" i="248"/>
  <c r="I561" i="248"/>
  <c r="I529" i="248"/>
  <c r="I496" i="248"/>
  <c r="I560" i="248"/>
  <c r="I528" i="248"/>
  <c r="I504" i="248"/>
  <c r="I585" i="248"/>
  <c r="I553" i="248"/>
  <c r="I516" i="248"/>
  <c r="I527" i="248"/>
  <c r="I573" i="248"/>
  <c r="I588" i="248"/>
  <c r="I536" i="248"/>
  <c r="I533" i="248"/>
  <c r="I520" i="248"/>
  <c r="I580" i="248"/>
  <c r="I500" i="248"/>
  <c r="I566" i="248"/>
  <c r="I336" i="248"/>
  <c r="I254" i="248"/>
  <c r="I272" i="248"/>
  <c r="I524" i="248"/>
  <c r="I565" i="248"/>
  <c r="I479" i="248"/>
  <c r="I532" i="248"/>
  <c r="I465" i="248"/>
  <c r="I431" i="248"/>
  <c r="I434" i="248"/>
  <c r="I358" i="248"/>
  <c r="I226" i="248"/>
  <c r="I572" i="248"/>
  <c r="I488" i="248"/>
  <c r="I557" i="248"/>
  <c r="I564" i="248"/>
  <c r="I474" i="248"/>
  <c r="I284" i="248"/>
  <c r="I540" i="248"/>
  <c r="I576" i="248"/>
  <c r="I548" i="248"/>
  <c r="I462" i="248"/>
  <c r="I447" i="248"/>
  <c r="I415" i="248"/>
  <c r="I392" i="248"/>
  <c r="I385" i="248"/>
  <c r="I359" i="248"/>
  <c r="I354" i="248"/>
  <c r="I469" i="248"/>
  <c r="I429" i="248"/>
  <c r="I397" i="248"/>
  <c r="I373" i="248"/>
  <c r="I347" i="248"/>
  <c r="I477" i="248"/>
  <c r="I435" i="248"/>
  <c r="I396" i="248"/>
  <c r="I383" i="248"/>
  <c r="I372" i="248"/>
  <c r="I449" i="248"/>
  <c r="I417" i="248"/>
  <c r="I400" i="248"/>
  <c r="I393" i="248"/>
  <c r="I387" i="248"/>
  <c r="I376" i="248"/>
  <c r="I454" i="248"/>
  <c r="I439" i="248"/>
  <c r="I423" i="248"/>
  <c r="I404" i="248"/>
  <c r="I375" i="248"/>
  <c r="I364" i="248"/>
  <c r="I467" i="248"/>
  <c r="I458" i="248"/>
  <c r="I453" i="248"/>
  <c r="I421" i="248"/>
  <c r="I389" i="248"/>
  <c r="I363" i="248"/>
  <c r="I473" i="248"/>
  <c r="I427" i="248"/>
  <c r="I412" i="248"/>
  <c r="I409" i="248"/>
  <c r="I388" i="248"/>
  <c r="I361" i="248"/>
  <c r="I441" i="248"/>
  <c r="I380" i="248"/>
  <c r="I445" i="248"/>
  <c r="I413" i="248"/>
  <c r="I403" i="248"/>
  <c r="I379" i="248"/>
  <c r="I368" i="248"/>
  <c r="I470" i="248"/>
  <c r="I457" i="248"/>
  <c r="I451" i="248"/>
  <c r="I419" i="248"/>
  <c r="I401" i="248"/>
  <c r="I377" i="248"/>
  <c r="I455" i="248"/>
  <c r="I433" i="248"/>
  <c r="I408" i="248"/>
  <c r="I369" i="248"/>
  <c r="I480" i="248"/>
  <c r="I461" i="248"/>
  <c r="I437" i="248"/>
  <c r="I384" i="248"/>
  <c r="I357" i="248"/>
  <c r="I443" i="248"/>
  <c r="I367" i="248"/>
  <c r="I356" i="248"/>
  <c r="I351" i="248"/>
  <c r="I466" i="248"/>
  <c r="I425" i="248"/>
  <c r="I365" i="248"/>
  <c r="I342" i="248"/>
  <c r="I305" i="248"/>
  <c r="I338" i="248"/>
  <c r="I322" i="248"/>
  <c r="I306" i="248"/>
  <c r="I346" i="248"/>
  <c r="I327" i="248"/>
  <c r="I318" i="248"/>
  <c r="I341" i="248"/>
  <c r="I314" i="248"/>
  <c r="I299" i="248"/>
  <c r="I257" i="248"/>
  <c r="I405" i="248"/>
  <c r="I381" i="248"/>
  <c r="I355" i="248"/>
  <c r="I353" i="248"/>
  <c r="I321" i="248"/>
  <c r="I303" i="248"/>
  <c r="I300" i="248"/>
  <c r="I334" i="248"/>
  <c r="I371" i="248"/>
  <c r="I360" i="248"/>
  <c r="I349" i="248"/>
  <c r="I337" i="248"/>
  <c r="I319" i="248"/>
  <c r="I310" i="248"/>
  <c r="I333" i="248"/>
  <c r="I317" i="248"/>
  <c r="I313" i="248"/>
  <c r="I309" i="248"/>
  <c r="I245" i="248"/>
  <c r="I244" i="248"/>
  <c r="I345" i="248"/>
  <c r="I335" i="248"/>
  <c r="I331" i="248"/>
  <c r="I329" i="248"/>
  <c r="I297" i="248"/>
  <c r="I287" i="248"/>
  <c r="I232" i="248"/>
  <c r="I236" i="248"/>
  <c r="I217" i="248"/>
  <c r="I225" i="248"/>
  <c r="I207" i="248"/>
  <c r="I315" i="248"/>
  <c r="I350" i="248"/>
  <c r="I325" i="248"/>
  <c r="I261" i="248"/>
  <c r="I233" i="248"/>
  <c r="I285" i="248"/>
  <c r="I281" i="248"/>
  <c r="I277" i="248"/>
  <c r="I273" i="248"/>
  <c r="I269" i="248"/>
  <c r="I259" i="248"/>
  <c r="I229" i="248"/>
  <c r="I241" i="248"/>
  <c r="I213" i="248"/>
  <c r="I219" i="248"/>
  <c r="I221" i="248"/>
  <c r="I202" i="248"/>
  <c r="I301" i="248"/>
  <c r="I311" i="248"/>
  <c r="I240" i="248"/>
  <c r="I267" i="248"/>
  <c r="I249" i="248"/>
  <c r="I293" i="248"/>
  <c r="I263" i="248"/>
  <c r="I255" i="248"/>
  <c r="I248" i="248"/>
  <c r="I265" i="248"/>
  <c r="I247" i="248"/>
  <c r="I239" i="248"/>
  <c r="I231" i="248"/>
  <c r="I223" i="248"/>
  <c r="I209" i="248"/>
  <c r="I243" i="248"/>
  <c r="I235" i="248"/>
  <c r="I227" i="248"/>
  <c r="I215" i="248"/>
  <c r="I224" i="248"/>
  <c r="I205" i="248"/>
  <c r="I201" i="248"/>
  <c r="I289" i="248"/>
  <c r="I271" i="248"/>
  <c r="I326" i="248"/>
  <c r="I253" i="248"/>
  <c r="I295" i="248"/>
  <c r="I283" i="248"/>
  <c r="I275" i="248"/>
  <c r="I237" i="248"/>
  <c r="I211" i="248"/>
  <c r="I203" i="248"/>
  <c r="I330" i="248"/>
  <c r="I279" i="248"/>
  <c r="I251" i="248"/>
  <c r="I291" i="248"/>
  <c r="I268" i="248"/>
  <c r="P8" i="146"/>
  <c r="Q8" i="146" s="1"/>
  <c r="U8" i="146"/>
  <c r="S8" i="146"/>
  <c r="T8" i="146"/>
  <c r="J9" i="146"/>
  <c r="N9" i="146" a="1"/>
  <c r="N9" i="146" s="1"/>
  <c r="H9" i="146"/>
  <c r="K9" i="146"/>
  <c r="F9" i="146"/>
  <c r="G9" i="146"/>
  <c r="E9" i="146" a="1"/>
  <c r="E9" i="146" s="1"/>
  <c r="M9" i="146" s="1"/>
  <c r="L9" i="146"/>
  <c r="D10" i="146" a="1"/>
  <c r="D10" i="146" s="1"/>
  <c r="D11" i="146" s="1" a="1"/>
  <c r="D11" i="146" s="1"/>
  <c r="R8" i="146"/>
  <c r="G9" i="214"/>
  <c r="H9" i="214" s="1"/>
  <c r="H9" i="5"/>
  <c r="G8" i="214"/>
  <c r="H8" i="214" s="1"/>
  <c r="A9" i="146"/>
  <c r="A8" i="205"/>
  <c r="B8" i="145"/>
  <c r="B8" i="205" s="1"/>
  <c r="C11" i="214" a="1"/>
  <c r="C11" i="214" s="1"/>
  <c r="F10" i="214"/>
  <c r="D10" i="214"/>
  <c r="E10" i="214"/>
  <c r="A18" i="5" a="1"/>
  <c r="A18" i="5" s="1"/>
  <c r="A19" i="5" s="1" a="1"/>
  <c r="A19" i="5" s="1"/>
  <c r="F10" i="5"/>
  <c r="B10" i="5"/>
  <c r="G10" i="5"/>
  <c r="E10" i="5"/>
  <c r="H10" i="5" s="1"/>
  <c r="C10" i="5"/>
  <c r="D10" i="5"/>
  <c r="I9" i="5"/>
  <c r="B11" i="5"/>
  <c r="D11" i="5"/>
  <c r="G11" i="5"/>
  <c r="E11" i="5"/>
  <c r="C11" i="5"/>
  <c r="F11" i="5"/>
  <c r="A9" i="145" a="1"/>
  <c r="A9" i="145" s="1"/>
  <c r="J1" i="248" s="1"/>
  <c r="J67" i="248" s="1"/>
  <c r="A16" i="73"/>
  <c r="A2" i="73"/>
  <c r="E2" i="248"/>
  <c r="I36" i="248"/>
  <c r="D4" i="248"/>
  <c r="F130" i="248"/>
  <c r="C90" i="248"/>
  <c r="I101" i="248"/>
  <c r="I22" i="248"/>
  <c r="F18" i="248"/>
  <c r="T20" i="284" l="1"/>
  <c r="I20" i="284"/>
  <c r="U20" i="284"/>
  <c r="D22" i="284" a="1"/>
  <c r="D22" i="284" s="1"/>
  <c r="K22" i="284" s="1"/>
  <c r="N21" i="284" a="1"/>
  <c r="N21" i="284" s="1"/>
  <c r="H21" i="284"/>
  <c r="S20" i="284"/>
  <c r="E21" i="284" a="1"/>
  <c r="E21" i="284" s="1"/>
  <c r="M21" i="284" s="1"/>
  <c r="O21" i="284" s="1"/>
  <c r="U21" i="284" s="1"/>
  <c r="A21" i="284"/>
  <c r="G21" i="284"/>
  <c r="L21" i="284"/>
  <c r="J21" i="284"/>
  <c r="F21" i="284"/>
  <c r="Q20" i="284"/>
  <c r="R20" i="284"/>
  <c r="P21" i="284"/>
  <c r="S21" i="283"/>
  <c r="L22" i="283"/>
  <c r="H22" i="283"/>
  <c r="E22" i="283" a="1"/>
  <c r="E22" i="283" s="1"/>
  <c r="M22" i="283" s="1"/>
  <c r="O22" i="283" s="1"/>
  <c r="K22" i="283"/>
  <c r="F22" i="283"/>
  <c r="J22" i="283"/>
  <c r="N22" i="283" a="1"/>
  <c r="N22" i="283" s="1"/>
  <c r="S22" i="283" s="1"/>
  <c r="A22" i="283"/>
  <c r="G22" i="283"/>
  <c r="D23" i="283" a="1"/>
  <c r="D23" i="283" s="1"/>
  <c r="O21" i="283"/>
  <c r="T21" i="283" s="1"/>
  <c r="Q20" i="283"/>
  <c r="R20" i="283"/>
  <c r="S23" i="282"/>
  <c r="P23" i="282"/>
  <c r="Q21" i="282"/>
  <c r="R21" i="282"/>
  <c r="O23" i="282"/>
  <c r="T23" i="282" s="1"/>
  <c r="R22" i="282"/>
  <c r="Q22" i="282"/>
  <c r="K24" i="282"/>
  <c r="G24" i="282"/>
  <c r="N24" i="282" a="1"/>
  <c r="N24" i="282" s="1"/>
  <c r="J24" i="282"/>
  <c r="F24" i="282"/>
  <c r="A24" i="282"/>
  <c r="L24" i="282"/>
  <c r="H24" i="282"/>
  <c r="E24" i="282" a="1"/>
  <c r="E24" i="282" s="1"/>
  <c r="M24" i="282" s="1"/>
  <c r="D25" i="282" a="1"/>
  <c r="D25" i="282" s="1"/>
  <c r="U23" i="282"/>
  <c r="I23" i="282"/>
  <c r="O19" i="281"/>
  <c r="L20" i="281"/>
  <c r="H20" i="281"/>
  <c r="E20" i="281" a="1"/>
  <c r="E20" i="281" s="1"/>
  <c r="M20" i="281" s="1"/>
  <c r="K20" i="281"/>
  <c r="G20" i="281"/>
  <c r="N20" i="281" a="1"/>
  <c r="N20" i="281" s="1"/>
  <c r="J20" i="281"/>
  <c r="F20" i="281"/>
  <c r="A20" i="281"/>
  <c r="D21" i="281" a="1"/>
  <c r="D21" i="281" s="1"/>
  <c r="S19" i="281"/>
  <c r="I19" i="281"/>
  <c r="U19" i="281"/>
  <c r="P18" i="281"/>
  <c r="T19" i="281"/>
  <c r="P19" i="281"/>
  <c r="N21" i="280" a="1"/>
  <c r="N21" i="280" s="1"/>
  <c r="S21" i="280" s="1"/>
  <c r="L21" i="280"/>
  <c r="J21" i="280"/>
  <c r="H21" i="280"/>
  <c r="K21" i="280"/>
  <c r="F21" i="280"/>
  <c r="E21" i="280" a="1"/>
  <c r="E21" i="280" s="1"/>
  <c r="M21" i="280" s="1"/>
  <c r="G21" i="280"/>
  <c r="A21" i="280"/>
  <c r="D22" i="280" a="1"/>
  <c r="D22" i="280" s="1"/>
  <c r="F22" i="280" s="1"/>
  <c r="U19" i="280"/>
  <c r="I19" i="280"/>
  <c r="L20" i="280"/>
  <c r="G20" i="280"/>
  <c r="A20" i="280"/>
  <c r="K20" i="280"/>
  <c r="F20" i="280"/>
  <c r="H20" i="280"/>
  <c r="N20" i="280" a="1"/>
  <c r="N20" i="280" s="1"/>
  <c r="S20" i="280" s="1"/>
  <c r="E20" i="280" a="1"/>
  <c r="E20" i="280" s="1"/>
  <c r="M20" i="280" s="1"/>
  <c r="J20" i="280"/>
  <c r="Q18" i="280"/>
  <c r="R18" i="280"/>
  <c r="R17" i="280"/>
  <c r="Q17" i="280"/>
  <c r="P19" i="280"/>
  <c r="T19" i="280"/>
  <c r="O21" i="280"/>
  <c r="I21" i="280" s="1"/>
  <c r="P21" i="280"/>
  <c r="K20" i="279"/>
  <c r="G20" i="279"/>
  <c r="H20" i="279"/>
  <c r="A20" i="279"/>
  <c r="L20" i="279"/>
  <c r="F20" i="279"/>
  <c r="J20" i="279"/>
  <c r="N20" i="279" a="1"/>
  <c r="N20" i="279" s="1"/>
  <c r="S20" i="279" s="1"/>
  <c r="E20" i="279" a="1"/>
  <c r="E20" i="279" s="1"/>
  <c r="M20" i="279" s="1"/>
  <c r="O20" i="279" s="1"/>
  <c r="D21" i="279" a="1"/>
  <c r="D21" i="279" s="1"/>
  <c r="U19" i="279"/>
  <c r="I19" i="279"/>
  <c r="P19" i="279"/>
  <c r="T19" i="279"/>
  <c r="R18" i="279"/>
  <c r="Q18" i="279"/>
  <c r="U18" i="279"/>
  <c r="R20" i="278"/>
  <c r="Q20" i="278"/>
  <c r="T21" i="278"/>
  <c r="P21" i="278"/>
  <c r="K22" i="278"/>
  <c r="G22" i="278"/>
  <c r="N22" i="278" a="1"/>
  <c r="N22" i="278" s="1"/>
  <c r="S22" i="278" s="1"/>
  <c r="J22" i="278"/>
  <c r="F22" i="278"/>
  <c r="A22" i="278"/>
  <c r="L22" i="278"/>
  <c r="H22" i="278"/>
  <c r="E22" i="278" a="1"/>
  <c r="E22" i="278" s="1"/>
  <c r="M22" i="278" s="1"/>
  <c r="D23" i="278" a="1"/>
  <c r="D23" i="278" s="1"/>
  <c r="U21" i="278"/>
  <c r="I21" i="278"/>
  <c r="S20" i="277"/>
  <c r="T20" i="277"/>
  <c r="P20" i="277"/>
  <c r="P19" i="277"/>
  <c r="L21" i="277"/>
  <c r="H21" i="277"/>
  <c r="E21" i="277" a="1"/>
  <c r="E21" i="277" s="1"/>
  <c r="M21" i="277" s="1"/>
  <c r="O21" i="277" s="1"/>
  <c r="K21" i="277"/>
  <c r="G21" i="277"/>
  <c r="N21" i="277" a="1"/>
  <c r="N21" i="277" s="1"/>
  <c r="J21" i="277"/>
  <c r="F21" i="277"/>
  <c r="A21" i="277"/>
  <c r="D22" i="277" a="1"/>
  <c r="D22" i="277" s="1"/>
  <c r="I20" i="277"/>
  <c r="U20" i="277"/>
  <c r="D15" i="275"/>
  <c r="E15" i="275"/>
  <c r="J75" i="248"/>
  <c r="C16" i="275" a="1"/>
  <c r="C16" i="275" s="1"/>
  <c r="O9" i="146"/>
  <c r="T9" i="146" s="1"/>
  <c r="J3" i="248"/>
  <c r="J182" i="248"/>
  <c r="J166" i="248"/>
  <c r="J162" i="248"/>
  <c r="J150" i="248"/>
  <c r="J130" i="248"/>
  <c r="J126" i="248"/>
  <c r="J122" i="248"/>
  <c r="J102" i="248"/>
  <c r="J90" i="248"/>
  <c r="J82" i="248"/>
  <c r="J70" i="248"/>
  <c r="J178" i="248"/>
  <c r="J146" i="248"/>
  <c r="J194" i="248"/>
  <c r="J190" i="248"/>
  <c r="J174" i="248"/>
  <c r="J158" i="248"/>
  <c r="J142" i="248"/>
  <c r="J86" i="248"/>
  <c r="J62" i="248"/>
  <c r="J2" i="248"/>
  <c r="J198" i="248"/>
  <c r="J186" i="248"/>
  <c r="J170" i="248"/>
  <c r="J154" i="248"/>
  <c r="J138" i="248"/>
  <c r="J98" i="248"/>
  <c r="J94" i="248"/>
  <c r="J74" i="248"/>
  <c r="J54" i="248"/>
  <c r="J50" i="248"/>
  <c r="J141" i="248"/>
  <c r="J101" i="248"/>
  <c r="J89" i="248"/>
  <c r="J38" i="248"/>
  <c r="J34" i="248"/>
  <c r="J14" i="248"/>
  <c r="J197" i="248"/>
  <c r="J165" i="248"/>
  <c r="J133" i="248"/>
  <c r="J129" i="248"/>
  <c r="J125" i="248"/>
  <c r="J118" i="248"/>
  <c r="J114" i="248"/>
  <c r="J66" i="248"/>
  <c r="J26" i="248"/>
  <c r="J18" i="248"/>
  <c r="J10" i="248"/>
  <c r="J185" i="248"/>
  <c r="J157" i="248"/>
  <c r="J117" i="248"/>
  <c r="J113" i="248"/>
  <c r="J97" i="248"/>
  <c r="J93" i="248"/>
  <c r="J46" i="248"/>
  <c r="J42" i="248"/>
  <c r="J22" i="248"/>
  <c r="J6" i="248"/>
  <c r="J173" i="248"/>
  <c r="J149" i="248"/>
  <c r="J53" i="248"/>
  <c r="J37" i="248"/>
  <c r="J33" i="248"/>
  <c r="J189" i="248"/>
  <c r="J161" i="248"/>
  <c r="J200" i="248"/>
  <c r="J184" i="248"/>
  <c r="J168" i="248"/>
  <c r="J160" i="248"/>
  <c r="J69" i="248"/>
  <c r="J29" i="248"/>
  <c r="J21" i="248"/>
  <c r="J17" i="248"/>
  <c r="J177" i="248"/>
  <c r="J153" i="248"/>
  <c r="J196" i="248"/>
  <c r="J85" i="248"/>
  <c r="J73" i="248"/>
  <c r="J65" i="248"/>
  <c r="J61" i="248"/>
  <c r="J57" i="248"/>
  <c r="J41" i="248"/>
  <c r="J137" i="248"/>
  <c r="J188" i="248"/>
  <c r="J172" i="248"/>
  <c r="J164" i="248"/>
  <c r="J13" i="248"/>
  <c r="J5" i="248"/>
  <c r="J176" i="248"/>
  <c r="J148" i="248"/>
  <c r="J144" i="248"/>
  <c r="J128" i="248"/>
  <c r="J124" i="248"/>
  <c r="J120" i="248"/>
  <c r="J116" i="248"/>
  <c r="J104" i="248"/>
  <c r="J92" i="248"/>
  <c r="J64" i="248"/>
  <c r="J52" i="248"/>
  <c r="J48" i="248"/>
  <c r="J40" i="248"/>
  <c r="J193" i="248"/>
  <c r="J187" i="248"/>
  <c r="J179" i="248"/>
  <c r="J151" i="248"/>
  <c r="J135" i="248"/>
  <c r="J131" i="248"/>
  <c r="J123" i="248"/>
  <c r="J107" i="248"/>
  <c r="J145" i="248"/>
  <c r="J156" i="248"/>
  <c r="J88" i="248"/>
  <c r="J68" i="248"/>
  <c r="J36" i="248"/>
  <c r="J32" i="248"/>
  <c r="J28" i="248"/>
  <c r="J24" i="248"/>
  <c r="J20" i="248"/>
  <c r="J181" i="248"/>
  <c r="J175" i="248"/>
  <c r="J171" i="248"/>
  <c r="J147" i="248"/>
  <c r="J119" i="248"/>
  <c r="J99" i="248"/>
  <c r="J81" i="248"/>
  <c r="J49" i="248"/>
  <c r="J25" i="248"/>
  <c r="J9" i="248"/>
  <c r="J192" i="248"/>
  <c r="J140" i="248"/>
  <c r="J96" i="248"/>
  <c r="J72" i="248"/>
  <c r="J60" i="248"/>
  <c r="J56" i="248"/>
  <c r="J16" i="248"/>
  <c r="J12" i="248"/>
  <c r="J8" i="248"/>
  <c r="J4" i="248"/>
  <c r="J199" i="248"/>
  <c r="J183" i="248"/>
  <c r="J169" i="248"/>
  <c r="J180" i="248"/>
  <c r="J152" i="248"/>
  <c r="J136" i="248"/>
  <c r="J84" i="248"/>
  <c r="J44" i="248"/>
  <c r="J195" i="248"/>
  <c r="J191" i="248"/>
  <c r="J167" i="248"/>
  <c r="J143" i="248"/>
  <c r="J71" i="248"/>
  <c r="J59" i="248"/>
  <c r="J43" i="248"/>
  <c r="J163" i="248"/>
  <c r="J139" i="248"/>
  <c r="J63" i="248"/>
  <c r="J55" i="248"/>
  <c r="J47" i="248"/>
  <c r="J39" i="248"/>
  <c r="J23" i="248"/>
  <c r="J19" i="248"/>
  <c r="J11" i="248"/>
  <c r="J159" i="248"/>
  <c r="J115" i="248"/>
  <c r="J95" i="248"/>
  <c r="J91" i="248"/>
  <c r="J83" i="248"/>
  <c r="J15" i="248"/>
  <c r="J155" i="248"/>
  <c r="J111" i="248"/>
  <c r="J79" i="248"/>
  <c r="J51" i="248"/>
  <c r="J35" i="248"/>
  <c r="J27" i="248"/>
  <c r="J7" i="248"/>
  <c r="J391" i="248"/>
  <c r="J332" i="248"/>
  <c r="J269" i="248"/>
  <c r="J575" i="248"/>
  <c r="J464" i="248"/>
  <c r="J399" i="248"/>
  <c r="J490" i="248"/>
  <c r="J498" i="248"/>
  <c r="J225" i="248"/>
  <c r="J579" i="248"/>
  <c r="J476" i="248"/>
  <c r="J336" i="248"/>
  <c r="J271" i="248"/>
  <c r="J345" i="248"/>
  <c r="J510" i="248"/>
  <c r="J571" i="248"/>
  <c r="J515" i="248"/>
  <c r="J507" i="248"/>
  <c r="J591" i="248"/>
  <c r="J518" i="248"/>
  <c r="J555" i="248"/>
  <c r="J491" i="248"/>
  <c r="J486" i="248"/>
  <c r="J503" i="248"/>
  <c r="J527" i="248"/>
  <c r="J502" i="248"/>
  <c r="J543" i="248"/>
  <c r="J539" i="248"/>
  <c r="J460" i="248"/>
  <c r="J583" i="248"/>
  <c r="J551" i="248"/>
  <c r="J324" i="248"/>
  <c r="J468" i="248"/>
  <c r="J587" i="248"/>
  <c r="J531" i="248"/>
  <c r="J514" i="248"/>
  <c r="J559" i="248"/>
  <c r="J547" i="248"/>
  <c r="J411" i="248"/>
  <c r="J506" i="248"/>
  <c r="J480" i="248"/>
  <c r="J511" i="248"/>
  <c r="J494" i="248"/>
  <c r="J519" i="248"/>
  <c r="J535" i="248"/>
  <c r="J472" i="248"/>
  <c r="J304" i="248"/>
  <c r="J499" i="248"/>
  <c r="J312" i="248"/>
  <c r="J482" i="248"/>
  <c r="J487" i="248"/>
  <c r="J563" i="248"/>
  <c r="J328" i="248"/>
  <c r="J395" i="248"/>
  <c r="J407" i="248"/>
  <c r="J352" i="248"/>
  <c r="J523" i="248"/>
  <c r="J495" i="248"/>
  <c r="J522" i="248"/>
  <c r="J320" i="248"/>
  <c r="J316" i="248"/>
  <c r="J230" i="248"/>
  <c r="J573" i="248"/>
  <c r="J525" i="248"/>
  <c r="J572" i="248"/>
  <c r="J556" i="248"/>
  <c r="J492" i="248"/>
  <c r="J536" i="248"/>
  <c r="J549" i="248"/>
  <c r="J520" i="248"/>
  <c r="J557" i="248"/>
  <c r="J576" i="248"/>
  <c r="J564" i="248"/>
  <c r="J548" i="248"/>
  <c r="J567" i="248"/>
  <c r="J568" i="248"/>
  <c r="J512" i="248"/>
  <c r="J529" i="248"/>
  <c r="J496" i="248"/>
  <c r="J349" i="248"/>
  <c r="J588" i="248"/>
  <c r="J540" i="248"/>
  <c r="J524" i="248"/>
  <c r="J584" i="248"/>
  <c r="J565" i="248"/>
  <c r="J533" i="248"/>
  <c r="J488" i="248"/>
  <c r="J532" i="248"/>
  <c r="J500" i="248"/>
  <c r="J483" i="248"/>
  <c r="J353" i="248"/>
  <c r="J340" i="248"/>
  <c r="J221" i="248"/>
  <c r="J577" i="248"/>
  <c r="J348" i="248"/>
  <c r="J545" i="248"/>
  <c r="J528" i="248"/>
  <c r="J585" i="248"/>
  <c r="J569" i="248"/>
  <c r="J537" i="248"/>
  <c r="J516" i="248"/>
  <c r="J474" i="248"/>
  <c r="J423" i="248"/>
  <c r="J404" i="248"/>
  <c r="J385" i="248"/>
  <c r="J344" i="248"/>
  <c r="J508" i="248"/>
  <c r="J541" i="248"/>
  <c r="J479" i="248"/>
  <c r="J581" i="248"/>
  <c r="J580" i="248"/>
  <c r="J462" i="248"/>
  <c r="J447" i="248"/>
  <c r="J308" i="248"/>
  <c r="J561" i="248"/>
  <c r="J478" i="248"/>
  <c r="J560" i="248"/>
  <c r="J544" i="248"/>
  <c r="J504" i="248"/>
  <c r="J589" i="248"/>
  <c r="J552" i="248"/>
  <c r="J553" i="248"/>
  <c r="J484" i="248"/>
  <c r="J465" i="248"/>
  <c r="J454" i="248"/>
  <c r="J375" i="248"/>
  <c r="J364" i="248"/>
  <c r="J513" i="248"/>
  <c r="J497" i="248"/>
  <c r="J481" i="248"/>
  <c r="J473" i="248"/>
  <c r="J469" i="248"/>
  <c r="J458" i="248"/>
  <c r="J445" i="248"/>
  <c r="J413" i="248"/>
  <c r="J363" i="248"/>
  <c r="J471" i="248"/>
  <c r="J457" i="248"/>
  <c r="J427" i="248"/>
  <c r="J412" i="248"/>
  <c r="J401" i="248"/>
  <c r="J388" i="248"/>
  <c r="J377" i="248"/>
  <c r="J433" i="248"/>
  <c r="J405" i="248"/>
  <c r="J381" i="248"/>
  <c r="J431" i="248"/>
  <c r="J380" i="248"/>
  <c r="J369" i="248"/>
  <c r="J509" i="248"/>
  <c r="J493" i="248"/>
  <c r="J461" i="248"/>
  <c r="J437" i="248"/>
  <c r="J403" i="248"/>
  <c r="J379" i="248"/>
  <c r="J368" i="248"/>
  <c r="J357" i="248"/>
  <c r="J590" i="248"/>
  <c r="J582" i="248"/>
  <c r="J574" i="248"/>
  <c r="J566" i="248"/>
  <c r="J558" i="248"/>
  <c r="J550" i="248"/>
  <c r="J542" i="248"/>
  <c r="J534" i="248"/>
  <c r="J526" i="248"/>
  <c r="J470" i="248"/>
  <c r="J451" i="248"/>
  <c r="J419" i="248"/>
  <c r="J351" i="248"/>
  <c r="J467" i="248"/>
  <c r="J455" i="248"/>
  <c r="J425" i="248"/>
  <c r="J408" i="248"/>
  <c r="J415" i="248"/>
  <c r="J392" i="248"/>
  <c r="J354" i="248"/>
  <c r="J521" i="248"/>
  <c r="J505" i="248"/>
  <c r="J489" i="248"/>
  <c r="J429" i="248"/>
  <c r="J397" i="248"/>
  <c r="J384" i="248"/>
  <c r="J373" i="248"/>
  <c r="J347" i="248"/>
  <c r="J443" i="248"/>
  <c r="J367" i="248"/>
  <c r="J356" i="248"/>
  <c r="J466" i="248"/>
  <c r="J449" i="248"/>
  <c r="J417" i="248"/>
  <c r="J439" i="248"/>
  <c r="J359" i="248"/>
  <c r="J517" i="248"/>
  <c r="J501" i="248"/>
  <c r="J485" i="248"/>
  <c r="J453" i="248"/>
  <c r="J421" i="248"/>
  <c r="J389" i="248"/>
  <c r="J586" i="248"/>
  <c r="J578" i="248"/>
  <c r="J570" i="248"/>
  <c r="J562" i="248"/>
  <c r="J554" i="248"/>
  <c r="J546" i="248"/>
  <c r="J538" i="248"/>
  <c r="J530" i="248"/>
  <c r="J475" i="248"/>
  <c r="J435" i="248"/>
  <c r="J409" i="248"/>
  <c r="J396" i="248"/>
  <c r="J383" i="248"/>
  <c r="J372" i="248"/>
  <c r="J361" i="248"/>
  <c r="J477" i="248"/>
  <c r="J441" i="248"/>
  <c r="J400" i="248"/>
  <c r="J387" i="248"/>
  <c r="J376" i="248"/>
  <c r="J355" i="248"/>
  <c r="J438" i="248"/>
  <c r="J422" i="248"/>
  <c r="J406" i="248"/>
  <c r="J394" i="248"/>
  <c r="J386" i="248"/>
  <c r="J370" i="248"/>
  <c r="J311" i="248"/>
  <c r="J305" i="248"/>
  <c r="J300" i="248"/>
  <c r="J463" i="248"/>
  <c r="J459" i="248"/>
  <c r="J456" i="248"/>
  <c r="J334" i="248"/>
  <c r="J341" i="248"/>
  <c r="J245" i="248"/>
  <c r="J293" i="248"/>
  <c r="J285" i="248"/>
  <c r="J277" i="248"/>
  <c r="J253" i="248"/>
  <c r="J244" i="248"/>
  <c r="J371" i="248"/>
  <c r="J360" i="248"/>
  <c r="J450" i="248"/>
  <c r="J434" i="248"/>
  <c r="J418" i="248"/>
  <c r="J390" i="248"/>
  <c r="J374" i="248"/>
  <c r="J358" i="248"/>
  <c r="J327" i="248"/>
  <c r="J321" i="248"/>
  <c r="J310" i="248"/>
  <c r="J393" i="248"/>
  <c r="J365" i="248"/>
  <c r="J446" i="248"/>
  <c r="J430" i="248"/>
  <c r="J414" i="248"/>
  <c r="J378" i="248"/>
  <c r="J362" i="248"/>
  <c r="J343" i="248"/>
  <c r="J337" i="248"/>
  <c r="J326" i="248"/>
  <c r="J339" i="248"/>
  <c r="J333" i="248"/>
  <c r="J323" i="248"/>
  <c r="J317" i="248"/>
  <c r="J307" i="248"/>
  <c r="J452" i="248"/>
  <c r="J448" i="248"/>
  <c r="J444" i="248"/>
  <c r="J440" i="248"/>
  <c r="J436" i="248"/>
  <c r="J432" i="248"/>
  <c r="J428" i="248"/>
  <c r="J424" i="248"/>
  <c r="J420" i="248"/>
  <c r="J416" i="248"/>
  <c r="J350" i="248"/>
  <c r="J319" i="248"/>
  <c r="J313" i="248"/>
  <c r="J297" i="248"/>
  <c r="J330" i="248"/>
  <c r="J315" i="248"/>
  <c r="J309" i="248"/>
  <c r="J299" i="248"/>
  <c r="J265" i="248"/>
  <c r="J240" i="248"/>
  <c r="J289" i="248"/>
  <c r="J281" i="248"/>
  <c r="J273" i="248"/>
  <c r="J267" i="248"/>
  <c r="J261" i="248"/>
  <c r="J442" i="248"/>
  <c r="J398" i="248"/>
  <c r="J301" i="248"/>
  <c r="J331" i="248"/>
  <c r="J302" i="248"/>
  <c r="J295" i="248"/>
  <c r="J279" i="248"/>
  <c r="J257" i="248"/>
  <c r="J264" i="248"/>
  <c r="J259" i="248"/>
  <c r="J250" i="248"/>
  <c r="J224" i="248"/>
  <c r="J209" i="248"/>
  <c r="J219" i="248"/>
  <c r="J256" i="248"/>
  <c r="J242" i="248"/>
  <c r="J234" i="248"/>
  <c r="J228" i="248"/>
  <c r="J226" i="248"/>
  <c r="J205" i="248"/>
  <c r="J222" i="248"/>
  <c r="J214" i="248"/>
  <c r="J366" i="248"/>
  <c r="J342" i="248"/>
  <c r="J338" i="248"/>
  <c r="J303" i="248"/>
  <c r="J314" i="248"/>
  <c r="J291" i="248"/>
  <c r="J275" i="248"/>
  <c r="J263" i="248"/>
  <c r="J255" i="248"/>
  <c r="J248" i="248"/>
  <c r="J237" i="248"/>
  <c r="J262" i="248"/>
  <c r="J246" i="248"/>
  <c r="J239" i="248"/>
  <c r="J227" i="248"/>
  <c r="J223" i="248"/>
  <c r="J215" i="248"/>
  <c r="J203" i="248"/>
  <c r="J260" i="248"/>
  <c r="J202" i="248"/>
  <c r="J426" i="248"/>
  <c r="J410" i="248"/>
  <c r="J402" i="248"/>
  <c r="J322" i="248"/>
  <c r="J346" i="248"/>
  <c r="J335" i="248"/>
  <c r="J318" i="248"/>
  <c r="J287" i="248"/>
  <c r="J233" i="248"/>
  <c r="J251" i="248"/>
  <c r="J296" i="248"/>
  <c r="J294" i="248"/>
  <c r="J292" i="248"/>
  <c r="J290" i="248"/>
  <c r="J288" i="248"/>
  <c r="J286" i="248"/>
  <c r="J284" i="248"/>
  <c r="J282" i="248"/>
  <c r="J280" i="248"/>
  <c r="J278" i="248"/>
  <c r="J276" i="248"/>
  <c r="J274" i="248"/>
  <c r="J272" i="248"/>
  <c r="J270" i="248"/>
  <c r="J236" i="248"/>
  <c r="J266" i="248"/>
  <c r="J258" i="248"/>
  <c r="J217" i="248"/>
  <c r="J211" i="248"/>
  <c r="J243" i="248"/>
  <c r="J235" i="248"/>
  <c r="J206" i="248"/>
  <c r="J306" i="248"/>
  <c r="J232" i="248"/>
  <c r="J231" i="248"/>
  <c r="J252" i="248"/>
  <c r="J208" i="248"/>
  <c r="J204" i="248"/>
  <c r="J329" i="248"/>
  <c r="J298" i="248"/>
  <c r="J382" i="248"/>
  <c r="J283" i="248"/>
  <c r="J249" i="248"/>
  <c r="J254" i="248"/>
  <c r="J247" i="248"/>
  <c r="J210" i="248"/>
  <c r="J212" i="248"/>
  <c r="J268" i="248"/>
  <c r="J229" i="248"/>
  <c r="J218" i="248"/>
  <c r="J325" i="248"/>
  <c r="J213" i="248"/>
  <c r="J220" i="248"/>
  <c r="J207" i="248"/>
  <c r="J216" i="248"/>
  <c r="J201" i="248"/>
  <c r="J241" i="248"/>
  <c r="J238" i="248"/>
  <c r="P9" i="146"/>
  <c r="Q9" i="146" s="1"/>
  <c r="H11" i="5"/>
  <c r="J11" i="146"/>
  <c r="N11" i="146" a="1"/>
  <c r="N11" i="146" s="1"/>
  <c r="F11" i="146"/>
  <c r="K11" i="146"/>
  <c r="H11" i="146"/>
  <c r="G11" i="146"/>
  <c r="L11" i="146"/>
  <c r="E11" i="146" a="1"/>
  <c r="E11" i="146" s="1"/>
  <c r="M11" i="146" s="1"/>
  <c r="D12" i="146" a="1"/>
  <c r="D12" i="146" s="1"/>
  <c r="D13" i="146" s="1" a="1"/>
  <c r="D13" i="146" s="1"/>
  <c r="U9" i="146"/>
  <c r="J10" i="146"/>
  <c r="N10" i="146" a="1"/>
  <c r="N10" i="146" s="1"/>
  <c r="E10" i="146" a="1"/>
  <c r="E10" i="146" s="1"/>
  <c r="M10" i="146" s="1"/>
  <c r="L10" i="146"/>
  <c r="K10" i="146"/>
  <c r="H10" i="146"/>
  <c r="G10" i="146"/>
  <c r="F10" i="146"/>
  <c r="S9" i="146"/>
  <c r="B9" i="145"/>
  <c r="B9" i="205" s="1"/>
  <c r="A10" i="146"/>
  <c r="G10" i="214"/>
  <c r="H10" i="214" s="1"/>
  <c r="E11" i="214"/>
  <c r="F11" i="214"/>
  <c r="D11" i="214"/>
  <c r="C12" i="214" a="1"/>
  <c r="C12" i="214" s="1"/>
  <c r="I10" i="5"/>
  <c r="A20" i="5" a="1"/>
  <c r="A20" i="5" s="1"/>
  <c r="A21" i="5" s="1" a="1"/>
  <c r="A21" i="5" s="1"/>
  <c r="F12" i="5"/>
  <c r="E12" i="5"/>
  <c r="G12" i="5"/>
  <c r="C12" i="5"/>
  <c r="D12" i="5"/>
  <c r="B12" i="5"/>
  <c r="I11" i="5"/>
  <c r="C13" i="5"/>
  <c r="B13" i="5"/>
  <c r="G13" i="5"/>
  <c r="F13" i="5"/>
  <c r="D13" i="5"/>
  <c r="E13" i="5"/>
  <c r="A9" i="205"/>
  <c r="A10" i="145" a="1"/>
  <c r="A10" i="145" s="1"/>
  <c r="K1" i="248" s="1"/>
  <c r="B28" i="72"/>
  <c r="B29" i="72"/>
  <c r="B30" i="72"/>
  <c r="B31" i="72"/>
  <c r="E8" i="248"/>
  <c r="E6" i="248"/>
  <c r="J103" i="248"/>
  <c r="J30" i="248"/>
  <c r="J100" i="248"/>
  <c r="E60" i="248"/>
  <c r="I81" i="248"/>
  <c r="F25" i="248"/>
  <c r="J31" i="248"/>
  <c r="F36" i="248"/>
  <c r="D23" i="284" l="1" a="1"/>
  <c r="D23" i="284" s="1"/>
  <c r="G23" i="284" s="1"/>
  <c r="N22" i="284" a="1"/>
  <c r="N22" i="284" s="1"/>
  <c r="H22" i="284"/>
  <c r="T21" i="284"/>
  <c r="I21" i="284"/>
  <c r="J22" i="284"/>
  <c r="E22" i="284" a="1"/>
  <c r="E22" i="284" s="1"/>
  <c r="M22" i="284" s="1"/>
  <c r="O22" i="284" s="1"/>
  <c r="I22" i="284" s="1"/>
  <c r="A22" i="284"/>
  <c r="G22" i="284"/>
  <c r="L22" i="284"/>
  <c r="F22" i="284"/>
  <c r="S21" i="284"/>
  <c r="R21" i="284"/>
  <c r="Q21" i="284"/>
  <c r="T22" i="284"/>
  <c r="P22" i="284"/>
  <c r="U22" i="284"/>
  <c r="P22" i="283"/>
  <c r="T22" i="283"/>
  <c r="U21" i="283"/>
  <c r="I21" i="283"/>
  <c r="K23" i="283"/>
  <c r="G23" i="283"/>
  <c r="L23" i="283"/>
  <c r="F23" i="283"/>
  <c r="J23" i="283"/>
  <c r="N23" i="283" a="1"/>
  <c r="N23" i="283" s="1"/>
  <c r="E23" i="283" a="1"/>
  <c r="E23" i="283" s="1"/>
  <c r="M23" i="283" s="1"/>
  <c r="O23" i="283" s="1"/>
  <c r="H23" i="283"/>
  <c r="A23" i="283"/>
  <c r="D24" i="283" a="1"/>
  <c r="D24" i="283" s="1"/>
  <c r="U22" i="283"/>
  <c r="I22" i="283"/>
  <c r="P21" i="283"/>
  <c r="S24" i="282"/>
  <c r="O24" i="282"/>
  <c r="T24" i="282" s="1"/>
  <c r="P24" i="282"/>
  <c r="R23" i="282"/>
  <c r="Q23" i="282"/>
  <c r="N25" i="282" a="1"/>
  <c r="N25" i="282" s="1"/>
  <c r="J25" i="282"/>
  <c r="F25" i="282"/>
  <c r="A25" i="282"/>
  <c r="L25" i="282"/>
  <c r="H25" i="282"/>
  <c r="E25" i="282" a="1"/>
  <c r="E25" i="282" s="1"/>
  <c r="M25" i="282" s="1"/>
  <c r="K25" i="282"/>
  <c r="G25" i="282"/>
  <c r="D26" i="282" a="1"/>
  <c r="D26" i="282" s="1"/>
  <c r="O20" i="281"/>
  <c r="S20" i="281"/>
  <c r="R19" i="281"/>
  <c r="Q19" i="281"/>
  <c r="T20" i="281"/>
  <c r="P20" i="281"/>
  <c r="K21" i="281"/>
  <c r="G21" i="281"/>
  <c r="N21" i="281" a="1"/>
  <c r="N21" i="281" s="1"/>
  <c r="J21" i="281"/>
  <c r="F21" i="281"/>
  <c r="A21" i="281"/>
  <c r="L21" i="281"/>
  <c r="H21" i="281"/>
  <c r="E21" i="281" a="1"/>
  <c r="E21" i="281" s="1"/>
  <c r="M21" i="281" s="1"/>
  <c r="D22" i="281" a="1"/>
  <c r="D22" i="281" s="1"/>
  <c r="U20" i="281"/>
  <c r="I20" i="281"/>
  <c r="Q18" i="281"/>
  <c r="R18" i="281"/>
  <c r="D23" i="280" a="1"/>
  <c r="D23" i="280" s="1"/>
  <c r="K23" i="280" s="1"/>
  <c r="H22" i="280"/>
  <c r="J22" i="280"/>
  <c r="U21" i="280"/>
  <c r="O20" i="280"/>
  <c r="T20" i="280" s="1"/>
  <c r="G22" i="280"/>
  <c r="L22" i="280"/>
  <c r="N22" i="280" a="1"/>
  <c r="N22" i="280" s="1"/>
  <c r="K22" i="280"/>
  <c r="A22" i="280"/>
  <c r="R19" i="280"/>
  <c r="Q19" i="280"/>
  <c r="E22" i="280" a="1"/>
  <c r="E22" i="280" s="1"/>
  <c r="M22" i="280" s="1"/>
  <c r="O22" i="280" s="1"/>
  <c r="T21" i="280"/>
  <c r="R21" i="280"/>
  <c r="Q21" i="280"/>
  <c r="U20" i="279"/>
  <c r="I20" i="279"/>
  <c r="N21" i="279" a="1"/>
  <c r="N21" i="279" s="1"/>
  <c r="J21" i="279"/>
  <c r="F21" i="279"/>
  <c r="A21" i="279"/>
  <c r="E21" i="279" a="1"/>
  <c r="E21" i="279" s="1"/>
  <c r="M21" i="279" s="1"/>
  <c r="O21" i="279" s="1"/>
  <c r="H21" i="279"/>
  <c r="L21" i="279"/>
  <c r="G21" i="279"/>
  <c r="K21" i="279"/>
  <c r="D22" i="279" a="1"/>
  <c r="D22" i="279" s="1"/>
  <c r="Q19" i="279"/>
  <c r="R19" i="279"/>
  <c r="P20" i="279"/>
  <c r="T20" i="279"/>
  <c r="R21" i="278"/>
  <c r="Q21" i="278"/>
  <c r="N23" i="278" a="1"/>
  <c r="N23" i="278" s="1"/>
  <c r="S23" i="278" s="1"/>
  <c r="J23" i="278"/>
  <c r="F23" i="278"/>
  <c r="A23" i="278"/>
  <c r="L23" i="278"/>
  <c r="H23" i="278"/>
  <c r="E23" i="278" a="1"/>
  <c r="E23" i="278" s="1"/>
  <c r="M23" i="278" s="1"/>
  <c r="K23" i="278"/>
  <c r="G23" i="278"/>
  <c r="D24" i="278" a="1"/>
  <c r="D24" i="278" s="1"/>
  <c r="O22" i="278"/>
  <c r="U22" i="278" s="1"/>
  <c r="S21" i="277"/>
  <c r="T21" i="277"/>
  <c r="P21" i="277"/>
  <c r="Q19" i="277"/>
  <c r="R19" i="277"/>
  <c r="R20" i="277"/>
  <c r="Q20" i="277"/>
  <c r="K22" i="277"/>
  <c r="G22" i="277"/>
  <c r="N22" i="277" a="1"/>
  <c r="N22" i="277" s="1"/>
  <c r="J22" i="277"/>
  <c r="F22" i="277"/>
  <c r="A22" i="277"/>
  <c r="L22" i="277"/>
  <c r="H22" i="277"/>
  <c r="E22" i="277" a="1"/>
  <c r="E22" i="277" s="1"/>
  <c r="M22" i="277" s="1"/>
  <c r="D23" i="277" a="1"/>
  <c r="D23" i="277" s="1"/>
  <c r="U21" i="277"/>
  <c r="I21" i="277"/>
  <c r="D16" i="275"/>
  <c r="E16" i="275"/>
  <c r="C17" i="275" a="1"/>
  <c r="C17" i="275" s="1"/>
  <c r="I9" i="146"/>
  <c r="R9" i="146"/>
  <c r="O11" i="146"/>
  <c r="I11" i="146" s="1"/>
  <c r="K186" i="248"/>
  <c r="K178" i="248"/>
  <c r="K170" i="248"/>
  <c r="K146" i="248"/>
  <c r="K118" i="248"/>
  <c r="K114" i="248"/>
  <c r="K78" i="248"/>
  <c r="K70" i="248"/>
  <c r="K198" i="248"/>
  <c r="K194" i="248"/>
  <c r="K182" i="248"/>
  <c r="K158" i="248"/>
  <c r="K142" i="248"/>
  <c r="K3" i="248"/>
  <c r="K174" i="248"/>
  <c r="K166" i="248"/>
  <c r="K154" i="248"/>
  <c r="K138" i="248"/>
  <c r="K98" i="248"/>
  <c r="K94" i="248"/>
  <c r="K90" i="248"/>
  <c r="K86" i="248"/>
  <c r="K58" i="248"/>
  <c r="K54" i="248"/>
  <c r="K2" i="248"/>
  <c r="K190" i="248"/>
  <c r="K162" i="248"/>
  <c r="K150" i="248"/>
  <c r="K134" i="248"/>
  <c r="K110" i="248"/>
  <c r="K66" i="248"/>
  <c r="K62" i="248"/>
  <c r="K38" i="248"/>
  <c r="K30" i="248"/>
  <c r="K22" i="248"/>
  <c r="K6" i="248"/>
  <c r="K133" i="248"/>
  <c r="K129" i="248"/>
  <c r="K125" i="248"/>
  <c r="K121" i="248"/>
  <c r="K109" i="248"/>
  <c r="K130" i="248"/>
  <c r="K50" i="248"/>
  <c r="K46" i="248"/>
  <c r="K42" i="248"/>
  <c r="K10" i="248"/>
  <c r="K197" i="248"/>
  <c r="K157" i="248"/>
  <c r="K117" i="248"/>
  <c r="K113" i="248"/>
  <c r="K101" i="248"/>
  <c r="K97" i="248"/>
  <c r="K106" i="248"/>
  <c r="K102" i="248"/>
  <c r="K185" i="248"/>
  <c r="K149" i="248"/>
  <c r="K105" i="248"/>
  <c r="K89" i="248"/>
  <c r="K126" i="248"/>
  <c r="K122" i="248"/>
  <c r="K82" i="248"/>
  <c r="K74" i="248"/>
  <c r="K34" i="248"/>
  <c r="K26" i="248"/>
  <c r="K18" i="248"/>
  <c r="K14" i="248"/>
  <c r="K173" i="248"/>
  <c r="K165" i="248"/>
  <c r="K141" i="248"/>
  <c r="K93" i="248"/>
  <c r="K21" i="248"/>
  <c r="K153" i="248"/>
  <c r="K200" i="248"/>
  <c r="K168" i="248"/>
  <c r="K156" i="248"/>
  <c r="K85" i="248"/>
  <c r="K81" i="248"/>
  <c r="K73" i="248"/>
  <c r="K61" i="248"/>
  <c r="K41" i="248"/>
  <c r="K37" i="248"/>
  <c r="K33" i="248"/>
  <c r="K9" i="248"/>
  <c r="K177" i="248"/>
  <c r="K169" i="248"/>
  <c r="K145" i="248"/>
  <c r="K196" i="248"/>
  <c r="K77" i="248"/>
  <c r="K69" i="248"/>
  <c r="K65" i="248"/>
  <c r="K57" i="248"/>
  <c r="K53" i="248"/>
  <c r="K49" i="248"/>
  <c r="K45" i="248"/>
  <c r="K29" i="248"/>
  <c r="K17" i="248"/>
  <c r="K13" i="248"/>
  <c r="K189" i="248"/>
  <c r="K161" i="248"/>
  <c r="K188" i="248"/>
  <c r="K184" i="248"/>
  <c r="K160" i="248"/>
  <c r="K137" i="248"/>
  <c r="K164" i="248"/>
  <c r="K140" i="248"/>
  <c r="K108" i="248"/>
  <c r="K68" i="248"/>
  <c r="K60" i="248"/>
  <c r="K56" i="248"/>
  <c r="K36" i="248"/>
  <c r="K24" i="248"/>
  <c r="K20" i="248"/>
  <c r="K193" i="248"/>
  <c r="K187" i="248"/>
  <c r="K171" i="248"/>
  <c r="K163" i="248"/>
  <c r="K147" i="248"/>
  <c r="K115" i="248"/>
  <c r="K5" i="248"/>
  <c r="K152" i="248"/>
  <c r="K136" i="248"/>
  <c r="K100" i="248"/>
  <c r="K80" i="248"/>
  <c r="K52" i="248"/>
  <c r="K16" i="248"/>
  <c r="K12" i="248"/>
  <c r="K8" i="248"/>
  <c r="K4" i="248"/>
  <c r="K181" i="248"/>
  <c r="K199" i="248"/>
  <c r="K183" i="248"/>
  <c r="K167" i="248"/>
  <c r="K159" i="248"/>
  <c r="K155" i="248"/>
  <c r="K151" i="248"/>
  <c r="K143" i="248"/>
  <c r="K139" i="248"/>
  <c r="K135" i="248"/>
  <c r="K131" i="248"/>
  <c r="K180" i="248"/>
  <c r="K176" i="248"/>
  <c r="K172" i="248"/>
  <c r="K148" i="248"/>
  <c r="K132" i="248"/>
  <c r="K104" i="248"/>
  <c r="K96" i="248"/>
  <c r="K64" i="248"/>
  <c r="K48" i="248"/>
  <c r="K44" i="248"/>
  <c r="K195" i="248"/>
  <c r="K179" i="248"/>
  <c r="K25" i="248"/>
  <c r="K192" i="248"/>
  <c r="K144" i="248"/>
  <c r="K128" i="248"/>
  <c r="K124" i="248"/>
  <c r="K120" i="248"/>
  <c r="K116" i="248"/>
  <c r="K112" i="248"/>
  <c r="K92" i="248"/>
  <c r="K88" i="248"/>
  <c r="K84" i="248"/>
  <c r="K76" i="248"/>
  <c r="K72" i="248"/>
  <c r="K40" i="248"/>
  <c r="K32" i="248"/>
  <c r="K28" i="248"/>
  <c r="K191" i="248"/>
  <c r="K175" i="248"/>
  <c r="K111" i="248"/>
  <c r="K107" i="248"/>
  <c r="K99" i="248"/>
  <c r="K91" i="248"/>
  <c r="K87" i="248"/>
  <c r="K67" i="248"/>
  <c r="K35" i="248"/>
  <c r="K31" i="248"/>
  <c r="K27" i="248"/>
  <c r="K95" i="248"/>
  <c r="K79" i="248"/>
  <c r="K51" i="248"/>
  <c r="K43" i="248"/>
  <c r="K23" i="248"/>
  <c r="K123" i="248"/>
  <c r="K119" i="248"/>
  <c r="K103" i="248"/>
  <c r="K83" i="248"/>
  <c r="K75" i="248"/>
  <c r="K71" i="248"/>
  <c r="K63" i="248"/>
  <c r="K59" i="248"/>
  <c r="K19" i="248"/>
  <c r="K15" i="248"/>
  <c r="K11" i="248"/>
  <c r="K7" i="248"/>
  <c r="K127" i="248"/>
  <c r="K55" i="248"/>
  <c r="K47" i="248"/>
  <c r="K39" i="248"/>
  <c r="S10" i="146"/>
  <c r="J12" i="146"/>
  <c r="F12" i="146"/>
  <c r="G12" i="146"/>
  <c r="H12" i="146"/>
  <c r="K12" i="146"/>
  <c r="N12" i="146" a="1"/>
  <c r="N12" i="146" s="1"/>
  <c r="L12" i="146"/>
  <c r="E12" i="146" a="1"/>
  <c r="E12" i="146" s="1"/>
  <c r="M12" i="146" s="1"/>
  <c r="T11" i="146"/>
  <c r="J13" i="146"/>
  <c r="K13" i="146"/>
  <c r="H13" i="146"/>
  <c r="E13" i="146" a="1"/>
  <c r="E13" i="146" s="1"/>
  <c r="M13" i="146" s="1"/>
  <c r="N13" i="146" a="1"/>
  <c r="N13" i="146" s="1"/>
  <c r="G13" i="146"/>
  <c r="L13" i="146"/>
  <c r="F13" i="146"/>
  <c r="S11" i="146"/>
  <c r="O10" i="146"/>
  <c r="T10" i="146" s="1"/>
  <c r="D14" i="146" a="1"/>
  <c r="D14" i="146" s="1"/>
  <c r="H12" i="5"/>
  <c r="H13" i="5"/>
  <c r="A11" i="146"/>
  <c r="A10" i="205"/>
  <c r="B10" i="145"/>
  <c r="B10" i="205" s="1"/>
  <c r="I13" i="5"/>
  <c r="G11" i="214"/>
  <c r="H11" i="214" s="1"/>
  <c r="D12" i="214"/>
  <c r="E12" i="214"/>
  <c r="F12" i="214"/>
  <c r="C13" i="214" a="1"/>
  <c r="C13" i="214" s="1"/>
  <c r="A22" i="5" a="1"/>
  <c r="A22" i="5" s="1"/>
  <c r="E14" i="5"/>
  <c r="G14" i="5"/>
  <c r="D14" i="5"/>
  <c r="C14" i="5"/>
  <c r="B14" i="5"/>
  <c r="F14" i="5"/>
  <c r="I14" i="5" s="1"/>
  <c r="I12" i="5"/>
  <c r="A11" i="145" a="1"/>
  <c r="A11" i="145" s="1"/>
  <c r="B11" i="145" s="1"/>
  <c r="B11" i="205" s="1"/>
  <c r="D12" i="248"/>
  <c r="I50" i="248"/>
  <c r="E19" i="248"/>
  <c r="D10" i="205"/>
  <c r="C10" i="205"/>
  <c r="I106" i="248"/>
  <c r="F38" i="248"/>
  <c r="E23" i="284" l="1" a="1"/>
  <c r="E23" i="284" s="1"/>
  <c r="M23" i="284" s="1"/>
  <c r="O23" i="284" s="1"/>
  <c r="U23" i="284" s="1"/>
  <c r="F23" i="284"/>
  <c r="K23" i="284"/>
  <c r="H23" i="284"/>
  <c r="J23" i="284"/>
  <c r="L23" i="284"/>
  <c r="N23" i="284" a="1"/>
  <c r="N23" i="284" s="1"/>
  <c r="D24" i="284" a="1"/>
  <c r="D24" i="284" s="1"/>
  <c r="J24" i="284" s="1"/>
  <c r="A23" i="284"/>
  <c r="S22" i="284"/>
  <c r="R22" i="284"/>
  <c r="Q22" i="284"/>
  <c r="S23" i="283"/>
  <c r="N24" i="283" a="1"/>
  <c r="N24" i="283" s="1"/>
  <c r="J24" i="283"/>
  <c r="F24" i="283"/>
  <c r="A24" i="283"/>
  <c r="H24" i="283"/>
  <c r="L24" i="283"/>
  <c r="G24" i="283"/>
  <c r="K24" i="283"/>
  <c r="E24" i="283" a="1"/>
  <c r="E24" i="283" s="1"/>
  <c r="M24" i="283" s="1"/>
  <c r="O24" i="283" s="1"/>
  <c r="D25" i="283" a="1"/>
  <c r="D25" i="283" s="1"/>
  <c r="U23" i="283"/>
  <c r="I23" i="283"/>
  <c r="R21" i="283"/>
  <c r="Q21" i="283"/>
  <c r="P23" i="283"/>
  <c r="T23" i="283"/>
  <c r="R22" i="283"/>
  <c r="Q22" i="283"/>
  <c r="S25" i="282"/>
  <c r="U24" i="282"/>
  <c r="I24" i="282"/>
  <c r="P25" i="282"/>
  <c r="R24" i="282"/>
  <c r="Q24" i="282"/>
  <c r="O25" i="282"/>
  <c r="T25" i="282" s="1"/>
  <c r="L26" i="282"/>
  <c r="H26" i="282"/>
  <c r="E26" i="282" a="1"/>
  <c r="E26" i="282" s="1"/>
  <c r="M26" i="282" s="1"/>
  <c r="O26" i="282" s="1"/>
  <c r="K26" i="282"/>
  <c r="G26" i="282"/>
  <c r="N26" i="282" a="1"/>
  <c r="N26" i="282" s="1"/>
  <c r="J26" i="282"/>
  <c r="F26" i="282"/>
  <c r="A26" i="282"/>
  <c r="D27" i="282" a="1"/>
  <c r="D27" i="282" s="1"/>
  <c r="U25" i="282"/>
  <c r="I25" i="282"/>
  <c r="S21" i="281"/>
  <c r="R20" i="281"/>
  <c r="Q20" i="281"/>
  <c r="N22" i="281" a="1"/>
  <c r="N22" i="281" s="1"/>
  <c r="J22" i="281"/>
  <c r="F22" i="281"/>
  <c r="A22" i="281"/>
  <c r="L22" i="281"/>
  <c r="H22" i="281"/>
  <c r="E22" i="281" a="1"/>
  <c r="E22" i="281" s="1"/>
  <c r="M22" i="281" s="1"/>
  <c r="O22" i="281" s="1"/>
  <c r="K22" i="281"/>
  <c r="G22" i="281"/>
  <c r="D23" i="281" a="1"/>
  <c r="D23" i="281" s="1"/>
  <c r="O21" i="281"/>
  <c r="U21" i="281" s="1"/>
  <c r="T22" i="280"/>
  <c r="I22" i="280"/>
  <c r="U22" i="280"/>
  <c r="P22" i="280"/>
  <c r="D24" i="280" a="1"/>
  <c r="D24" i="280" s="1"/>
  <c r="E24" i="280" s="1" a="1"/>
  <c r="E24" i="280" s="1"/>
  <c r="M24" i="280" s="1"/>
  <c r="N23" i="280" a="1"/>
  <c r="N23" i="280" s="1"/>
  <c r="S23" i="280" s="1"/>
  <c r="H23" i="280"/>
  <c r="I20" i="280"/>
  <c r="A23" i="280"/>
  <c r="G23" i="280"/>
  <c r="L23" i="280"/>
  <c r="U20" i="280"/>
  <c r="P20" i="280"/>
  <c r="J23" i="280"/>
  <c r="E23" i="280" a="1"/>
  <c r="E23" i="280" s="1"/>
  <c r="M23" i="280" s="1"/>
  <c r="O23" i="280" s="1"/>
  <c r="T23" i="280" s="1"/>
  <c r="F23" i="280"/>
  <c r="S22" i="280"/>
  <c r="Q22" i="280"/>
  <c r="R22" i="280"/>
  <c r="K22" i="279"/>
  <c r="F22" i="279"/>
  <c r="J22" i="279"/>
  <c r="E22" i="279" a="1"/>
  <c r="E22" i="279" s="1"/>
  <c r="M22" i="279" s="1"/>
  <c r="O22" i="279" s="1"/>
  <c r="N22" i="279" a="1"/>
  <c r="N22" i="279" s="1"/>
  <c r="S22" i="279" s="1"/>
  <c r="H22" i="279"/>
  <c r="A22" i="279"/>
  <c r="L22" i="279"/>
  <c r="G22" i="279"/>
  <c r="D23" i="279" a="1"/>
  <c r="D23" i="279" s="1"/>
  <c r="U21" i="279"/>
  <c r="I21" i="279"/>
  <c r="S21" i="279"/>
  <c r="R20" i="279"/>
  <c r="Q20" i="279"/>
  <c r="P21" i="279"/>
  <c r="T21" i="279"/>
  <c r="O23" i="278"/>
  <c r="P22" i="278"/>
  <c r="T22" i="278"/>
  <c r="T23" i="278"/>
  <c r="P23" i="278"/>
  <c r="L24" i="278"/>
  <c r="H24" i="278"/>
  <c r="E24" i="278" a="1"/>
  <c r="E24" i="278" s="1"/>
  <c r="M24" i="278" s="1"/>
  <c r="O24" i="278" s="1"/>
  <c r="K24" i="278"/>
  <c r="G24" i="278"/>
  <c r="N24" i="278" a="1"/>
  <c r="N24" i="278" s="1"/>
  <c r="S24" i="278" s="1"/>
  <c r="J24" i="278"/>
  <c r="F24" i="278"/>
  <c r="A24" i="278"/>
  <c r="D25" i="278" a="1"/>
  <c r="D25" i="278" s="1"/>
  <c r="U23" i="278"/>
  <c r="I23" i="278"/>
  <c r="I22" i="278"/>
  <c r="S22" i="277"/>
  <c r="N23" i="277" a="1"/>
  <c r="N23" i="277" s="1"/>
  <c r="J23" i="277"/>
  <c r="F23" i="277"/>
  <c r="A23" i="277"/>
  <c r="L23" i="277"/>
  <c r="H23" i="277"/>
  <c r="E23" i="277" a="1"/>
  <c r="E23" i="277" s="1"/>
  <c r="M23" i="277" s="1"/>
  <c r="O23" i="277" s="1"/>
  <c r="K23" i="277"/>
  <c r="G23" i="277"/>
  <c r="D24" i="277" a="1"/>
  <c r="D24" i="277" s="1"/>
  <c r="O22" i="277"/>
  <c r="T22" i="277" s="1"/>
  <c r="R21" i="277"/>
  <c r="Q21" i="277"/>
  <c r="D17" i="275"/>
  <c r="E17" i="275"/>
  <c r="U11" i="146"/>
  <c r="O13" i="146"/>
  <c r="U13" i="146" s="1"/>
  <c r="P11" i="146"/>
  <c r="C18" i="275" a="1"/>
  <c r="C18" i="275" s="1"/>
  <c r="I13" i="146"/>
  <c r="I10" i="146"/>
  <c r="P10" i="146"/>
  <c r="O12" i="146"/>
  <c r="T12" i="146" s="1"/>
  <c r="S13" i="146"/>
  <c r="Q11" i="146"/>
  <c r="R11" i="146"/>
  <c r="U12" i="146"/>
  <c r="U10" i="146"/>
  <c r="J14" i="146"/>
  <c r="D15" i="146" a="1"/>
  <c r="D15" i="146" s="1"/>
  <c r="K14" i="146"/>
  <c r="L14" i="146"/>
  <c r="F14" i="146"/>
  <c r="G14" i="146"/>
  <c r="H14" i="146"/>
  <c r="E14" i="146" a="1"/>
  <c r="E14" i="146" s="1"/>
  <c r="M14" i="146" s="1"/>
  <c r="O14" i="146" s="1"/>
  <c r="N14" i="146" a="1"/>
  <c r="N14" i="146" s="1"/>
  <c r="T13" i="146"/>
  <c r="P13" i="146"/>
  <c r="S12" i="146"/>
  <c r="H14" i="5"/>
  <c r="G12" i="214"/>
  <c r="H12" i="214" s="1"/>
  <c r="A12" i="146"/>
  <c r="F13" i="214"/>
  <c r="D13" i="214"/>
  <c r="E13" i="214"/>
  <c r="C14" i="214" a="1"/>
  <c r="C14" i="214" s="1"/>
  <c r="A23" i="5" a="1"/>
  <c r="A23" i="5" s="1"/>
  <c r="F15" i="5"/>
  <c r="C15" i="5"/>
  <c r="E15" i="5"/>
  <c r="G15" i="5"/>
  <c r="B15" i="5"/>
  <c r="D15" i="5"/>
  <c r="C16" i="5"/>
  <c r="G16" i="5"/>
  <c r="B16" i="5"/>
  <c r="D16" i="5"/>
  <c r="F16" i="5"/>
  <c r="E16" i="5"/>
  <c r="H16" i="5" s="1"/>
  <c r="A12" i="145" a="1"/>
  <c r="A12" i="145" s="1"/>
  <c r="A13" i="145" s="1" a="1"/>
  <c r="A13" i="145" s="1"/>
  <c r="A11" i="205"/>
  <c r="A254" i="116" a="1"/>
  <c r="A254" i="116" s="1"/>
  <c r="A255" i="116" a="1"/>
  <c r="A255" i="116" s="1"/>
  <c r="A256" i="116" a="1"/>
  <c r="A256" i="116" s="1"/>
  <c r="A257" i="116" a="1"/>
  <c r="A257" i="116" s="1"/>
  <c r="A258" i="116" a="1"/>
  <c r="A258" i="116" s="1"/>
  <c r="A259" i="116" a="1"/>
  <c r="A259" i="116" s="1"/>
  <c r="A260" i="116" a="1"/>
  <c r="A260" i="116" s="1"/>
  <c r="A261" i="116" a="1"/>
  <c r="A261" i="116" s="1"/>
  <c r="A262" i="116" a="1"/>
  <c r="A262" i="116" s="1"/>
  <c r="A263" i="116" a="1"/>
  <c r="A263" i="116" s="1"/>
  <c r="A264" i="116" a="1"/>
  <c r="A264" i="116" s="1"/>
  <c r="A265" i="116" a="1"/>
  <c r="A265" i="116" s="1"/>
  <c r="A266" i="116" a="1"/>
  <c r="A266" i="116" s="1"/>
  <c r="A267" i="116" a="1"/>
  <c r="A267" i="116" s="1"/>
  <c r="A268" i="116" a="1"/>
  <c r="A268" i="116" s="1"/>
  <c r="A269" i="116" a="1"/>
  <c r="A269" i="116" s="1"/>
  <c r="A270" i="116" a="1"/>
  <c r="A270" i="116" s="1"/>
  <c r="A271" i="116" a="1"/>
  <c r="A271" i="116" s="1"/>
  <c r="A272" i="116" a="1"/>
  <c r="A272" i="116" s="1"/>
  <c r="A273" i="116" a="1"/>
  <c r="A273" i="116" s="1"/>
  <c r="A274" i="116" a="1"/>
  <c r="A274" i="116" s="1"/>
  <c r="A275" i="116" a="1"/>
  <c r="A275" i="116" s="1"/>
  <c r="A276" i="116" a="1"/>
  <c r="A276" i="116" s="1"/>
  <c r="A277" i="116" a="1"/>
  <c r="A277" i="116" s="1"/>
  <c r="A278" i="116" a="1"/>
  <c r="A278" i="116" s="1"/>
  <c r="A279" i="116" a="1"/>
  <c r="A279" i="116" s="1"/>
  <c r="A280" i="116" a="1"/>
  <c r="A280" i="116" s="1"/>
  <c r="A281" i="116" a="1"/>
  <c r="A281" i="116" s="1"/>
  <c r="A282" i="116" a="1"/>
  <c r="A282" i="116" s="1"/>
  <c r="A283" i="116" a="1"/>
  <c r="A283" i="116" s="1"/>
  <c r="A284" i="116" a="1"/>
  <c r="A284" i="116" s="1"/>
  <c r="A285" i="116" a="1"/>
  <c r="A285" i="116" s="1"/>
  <c r="A286" i="116" a="1"/>
  <c r="A286" i="116" s="1"/>
  <c r="A287" i="116" a="1"/>
  <c r="A287" i="116" s="1"/>
  <c r="A288" i="116" a="1"/>
  <c r="A288" i="116" s="1"/>
  <c r="A289" i="116" a="1"/>
  <c r="A289" i="116" s="1"/>
  <c r="A290" i="116" a="1"/>
  <c r="A290" i="116" s="1"/>
  <c r="A291" i="116" a="1"/>
  <c r="A291" i="116" s="1"/>
  <c r="A292" i="116" a="1"/>
  <c r="A292" i="116" s="1"/>
  <c r="A293" i="116" a="1"/>
  <c r="A293" i="116" s="1"/>
  <c r="A294" i="116" a="1"/>
  <c r="A294" i="116" s="1"/>
  <c r="A295" i="116" a="1"/>
  <c r="A295" i="116" s="1"/>
  <c r="A296" i="116" a="1"/>
  <c r="A296" i="116" s="1"/>
  <c r="A297" i="116" a="1"/>
  <c r="A297" i="116" s="1"/>
  <c r="A298" i="116" a="1"/>
  <c r="A298" i="116" s="1"/>
  <c r="A299" i="116" a="1"/>
  <c r="A299" i="116" s="1"/>
  <c r="A300" i="116" a="1"/>
  <c r="A300" i="116" s="1"/>
  <c r="A301" i="116" a="1"/>
  <c r="A301" i="116" s="1"/>
  <c r="A302" i="116" a="1"/>
  <c r="A302" i="116" s="1"/>
  <c r="A303" i="116" a="1"/>
  <c r="A303" i="116" s="1"/>
  <c r="A304" i="116" a="1"/>
  <c r="A304" i="116" s="1"/>
  <c r="A305" i="116" a="1"/>
  <c r="A305" i="116" s="1"/>
  <c r="A306" i="116" a="1"/>
  <c r="A306" i="116" s="1"/>
  <c r="A307" i="116" a="1"/>
  <c r="A307" i="116" s="1"/>
  <c r="A308" i="116" a="1"/>
  <c r="A308" i="116" s="1"/>
  <c r="A309" i="116" a="1"/>
  <c r="A309" i="116" s="1"/>
  <c r="A310" i="116" a="1"/>
  <c r="A310" i="116" s="1"/>
  <c r="A311" i="116" a="1"/>
  <c r="A311" i="116" s="1"/>
  <c r="A312" i="116" a="1"/>
  <c r="A312" i="116" s="1"/>
  <c r="A313" i="116" a="1"/>
  <c r="A313" i="116" s="1"/>
  <c r="A314" i="116" a="1"/>
  <c r="A314" i="116" s="1"/>
  <c r="A315" i="116" a="1"/>
  <c r="A315" i="116" s="1"/>
  <c r="A316" i="116" a="1"/>
  <c r="A316" i="116" s="1"/>
  <c r="A317" i="116" a="1"/>
  <c r="A317" i="116" s="1"/>
  <c r="A318" i="116" a="1"/>
  <c r="A318" i="116" s="1"/>
  <c r="A319" i="116" a="1"/>
  <c r="A319" i="116" s="1"/>
  <c r="A320" i="116" a="1"/>
  <c r="A320" i="116" s="1"/>
  <c r="A321" i="116" a="1"/>
  <c r="A321" i="116" s="1"/>
  <c r="A322" i="116" a="1"/>
  <c r="A322" i="116" s="1"/>
  <c r="A323" i="116" a="1"/>
  <c r="A323" i="116" s="1"/>
  <c r="A324" i="116" a="1"/>
  <c r="A324" i="116" s="1"/>
  <c r="A325" i="116" a="1"/>
  <c r="A325" i="116" s="1"/>
  <c r="A326" i="116" a="1"/>
  <c r="A326" i="116" s="1"/>
  <c r="A327" i="116" a="1"/>
  <c r="A327" i="116" s="1"/>
  <c r="A328" i="116" a="1"/>
  <c r="A328" i="116" s="1"/>
  <c r="A329" i="116" a="1"/>
  <c r="A329" i="116" s="1"/>
  <c r="A330" i="116" a="1"/>
  <c r="A330" i="116" s="1"/>
  <c r="A331" i="116" a="1"/>
  <c r="A331" i="116" s="1"/>
  <c r="A332" i="116" a="1"/>
  <c r="A332" i="116" s="1"/>
  <c r="A333" i="116" a="1"/>
  <c r="A333" i="116" s="1"/>
  <c r="A334" i="116" a="1"/>
  <c r="A334" i="116" s="1"/>
  <c r="A335" i="116" a="1"/>
  <c r="A335" i="116" s="1"/>
  <c r="A336" i="116" a="1"/>
  <c r="A336" i="116" s="1"/>
  <c r="A337" i="116" a="1"/>
  <c r="A337" i="116" s="1"/>
  <c r="A338" i="116" a="1"/>
  <c r="A338" i="116" s="1"/>
  <c r="A339" i="116" a="1"/>
  <c r="A339" i="116" s="1"/>
  <c r="A340" i="116" a="1"/>
  <c r="A340" i="116" s="1"/>
  <c r="A341" i="116" a="1"/>
  <c r="A341" i="116" s="1"/>
  <c r="A342" i="116" a="1"/>
  <c r="A342" i="116" s="1"/>
  <c r="A343" i="116" a="1"/>
  <c r="A343" i="116" s="1"/>
  <c r="A344" i="116" a="1"/>
  <c r="A344" i="116" s="1"/>
  <c r="A345" i="116" a="1"/>
  <c r="A345" i="116" s="1"/>
  <c r="A346" i="116" a="1"/>
  <c r="A346" i="116" s="1"/>
  <c r="A347" i="116" a="1"/>
  <c r="A347" i="116" s="1"/>
  <c r="A348" i="116" a="1"/>
  <c r="A348" i="116" s="1"/>
  <c r="A349" i="116" a="1"/>
  <c r="A349" i="116" s="1"/>
  <c r="A350" i="116" a="1"/>
  <c r="A350" i="116" s="1"/>
  <c r="A351" i="116" a="1"/>
  <c r="A351" i="116" s="1"/>
  <c r="B201" i="116" a="1"/>
  <c r="B201" i="116" s="1"/>
  <c r="B202" i="116" a="1"/>
  <c r="B202" i="116" s="1"/>
  <c r="D202" i="116" s="1"/>
  <c r="B203" i="116" a="1"/>
  <c r="B203" i="116" s="1"/>
  <c r="D203" i="116" s="1"/>
  <c r="B204" i="116" a="1"/>
  <c r="B204" i="116" s="1"/>
  <c r="D204" i="116" s="1"/>
  <c r="B205" i="116" a="1"/>
  <c r="B205" i="116" s="1"/>
  <c r="D205" i="116" s="1"/>
  <c r="B206" i="116" a="1"/>
  <c r="B206" i="116" s="1"/>
  <c r="D206" i="116" s="1"/>
  <c r="B207" i="116" a="1"/>
  <c r="B207" i="116" s="1"/>
  <c r="D207" i="116" s="1"/>
  <c r="B208" i="116" a="1"/>
  <c r="B208" i="116" s="1"/>
  <c r="D208" i="116" s="1"/>
  <c r="B209" i="116" a="1"/>
  <c r="B209" i="116" s="1"/>
  <c r="D209" i="116" s="1"/>
  <c r="B210" i="116" a="1"/>
  <c r="B210" i="116" s="1"/>
  <c r="D210" i="116" s="1"/>
  <c r="B211" i="116" a="1"/>
  <c r="B211" i="116" s="1"/>
  <c r="D211" i="116" s="1"/>
  <c r="B212" i="116" a="1"/>
  <c r="B212" i="116" s="1"/>
  <c r="D212" i="116" s="1"/>
  <c r="B213" i="116" a="1"/>
  <c r="B213" i="116" s="1"/>
  <c r="D213" i="116" s="1"/>
  <c r="B214" i="116" a="1"/>
  <c r="B214" i="116" s="1"/>
  <c r="D214" i="116" s="1"/>
  <c r="B215" i="116" a="1"/>
  <c r="B215" i="116" s="1"/>
  <c r="D215" i="116" s="1"/>
  <c r="B216" i="116" a="1"/>
  <c r="B216" i="116" s="1"/>
  <c r="D216" i="116" s="1"/>
  <c r="B217" i="116" a="1"/>
  <c r="B217" i="116" s="1"/>
  <c r="D217" i="116" s="1"/>
  <c r="B218" i="116" a="1"/>
  <c r="B218" i="116" s="1"/>
  <c r="D218" i="116" s="1"/>
  <c r="B219" i="116" a="1"/>
  <c r="B219" i="116" s="1"/>
  <c r="D219" i="116" s="1"/>
  <c r="B220" i="116" a="1"/>
  <c r="B220" i="116" s="1"/>
  <c r="D220" i="116" s="1"/>
  <c r="B221" i="116" a="1"/>
  <c r="B221" i="116" s="1"/>
  <c r="D221" i="116" s="1"/>
  <c r="B222" i="116" a="1"/>
  <c r="B222" i="116" s="1"/>
  <c r="D222" i="116" s="1"/>
  <c r="B223" i="116" a="1"/>
  <c r="B223" i="116" s="1"/>
  <c r="D223" i="116" s="1"/>
  <c r="B224" i="116" a="1"/>
  <c r="B224" i="116" s="1"/>
  <c r="D224" i="116" s="1"/>
  <c r="B225" i="116" a="1"/>
  <c r="B225" i="116" s="1"/>
  <c r="D225" i="116" s="1"/>
  <c r="B226" i="116" a="1"/>
  <c r="B226" i="116" s="1"/>
  <c r="D226" i="116" s="1"/>
  <c r="B227" i="116" a="1"/>
  <c r="B227" i="116" s="1"/>
  <c r="D227" i="116" s="1"/>
  <c r="B228" i="116" a="1"/>
  <c r="B228" i="116" s="1"/>
  <c r="D228" i="116" s="1"/>
  <c r="B229" i="116" a="1"/>
  <c r="B229" i="116" s="1"/>
  <c r="D229" i="116" s="1"/>
  <c r="B230" i="116" a="1"/>
  <c r="B230" i="116" s="1"/>
  <c r="D230" i="116" s="1"/>
  <c r="B231" i="116" a="1"/>
  <c r="B231" i="116" s="1"/>
  <c r="D231" i="116" s="1"/>
  <c r="B232" i="116" a="1"/>
  <c r="B232" i="116" s="1"/>
  <c r="D232" i="116" s="1"/>
  <c r="B233" i="116" a="1"/>
  <c r="B233" i="116" s="1"/>
  <c r="D233" i="116" s="1"/>
  <c r="B234" i="116" a="1"/>
  <c r="B234" i="116" s="1"/>
  <c r="D234" i="116" s="1"/>
  <c r="B235" i="116" a="1"/>
  <c r="B235" i="116" s="1"/>
  <c r="D235" i="116" s="1"/>
  <c r="B236" i="116" a="1"/>
  <c r="B236" i="116" s="1"/>
  <c r="D236" i="116" s="1"/>
  <c r="B237" i="116" a="1"/>
  <c r="B237" i="116" s="1"/>
  <c r="D237" i="116" s="1"/>
  <c r="B238" i="116" a="1"/>
  <c r="B238" i="116" s="1"/>
  <c r="D238" i="116" s="1"/>
  <c r="B239" i="116" a="1"/>
  <c r="B239" i="116" s="1"/>
  <c r="D239" i="116" s="1"/>
  <c r="B240" i="116" a="1"/>
  <c r="B240" i="116" s="1"/>
  <c r="D240" i="116" s="1"/>
  <c r="B241" i="116" a="1"/>
  <c r="B241" i="116" s="1"/>
  <c r="D241" i="116" s="1"/>
  <c r="B242" i="116" a="1"/>
  <c r="B242" i="116" s="1"/>
  <c r="D242" i="116" s="1"/>
  <c r="B243" i="116" a="1"/>
  <c r="B243" i="116" s="1"/>
  <c r="D243" i="116" s="1"/>
  <c r="B244" i="116" a="1"/>
  <c r="B244" i="116" s="1"/>
  <c r="D244" i="116" s="1"/>
  <c r="B245" i="116" a="1"/>
  <c r="B245" i="116" s="1"/>
  <c r="D245" i="116" s="1"/>
  <c r="B246" i="116" a="1"/>
  <c r="B246" i="116" s="1"/>
  <c r="D246" i="116" s="1"/>
  <c r="B247" i="116" a="1"/>
  <c r="B247" i="116" s="1"/>
  <c r="D247" i="116" s="1"/>
  <c r="B248" i="116" a="1"/>
  <c r="B248" i="116" s="1"/>
  <c r="D248" i="116" s="1"/>
  <c r="B249" i="116" a="1"/>
  <c r="B249" i="116" s="1"/>
  <c r="D249" i="116" s="1"/>
  <c r="B250" i="116" a="1"/>
  <c r="B250" i="116" s="1"/>
  <c r="D250" i="116" s="1"/>
  <c r="B251" i="116" a="1"/>
  <c r="B251" i="116" s="1"/>
  <c r="D251" i="116" s="1"/>
  <c r="B252" i="116" a="1"/>
  <c r="B252" i="116" s="1"/>
  <c r="D252" i="116" s="1"/>
  <c r="B253" i="116" a="1"/>
  <c r="B253" i="116" s="1"/>
  <c r="D253" i="116" s="1"/>
  <c r="B254" i="116" a="1"/>
  <c r="B254" i="116" s="1"/>
  <c r="D254" i="116" s="1"/>
  <c r="B255" i="116" a="1"/>
  <c r="B255" i="116" s="1"/>
  <c r="D255" i="116" s="1"/>
  <c r="B256" i="116" a="1"/>
  <c r="B256" i="116" s="1"/>
  <c r="D256" i="116" s="1"/>
  <c r="B257" i="116" a="1"/>
  <c r="B257" i="116" s="1"/>
  <c r="D257" i="116" s="1"/>
  <c r="B258" i="116" a="1"/>
  <c r="B258" i="116" s="1"/>
  <c r="D258" i="116" s="1"/>
  <c r="B259" i="116" a="1"/>
  <c r="B259" i="116" s="1"/>
  <c r="D259" i="116" s="1"/>
  <c r="B260" i="116" a="1"/>
  <c r="B260" i="116" s="1"/>
  <c r="D260" i="116" s="1"/>
  <c r="B261" i="116" a="1"/>
  <c r="B261" i="116" s="1"/>
  <c r="D261" i="116" s="1"/>
  <c r="B262" i="116" a="1"/>
  <c r="B262" i="116" s="1"/>
  <c r="D262" i="116" s="1"/>
  <c r="B263" i="116" a="1"/>
  <c r="B263" i="116" s="1"/>
  <c r="D263" i="116" s="1"/>
  <c r="B264" i="116" a="1"/>
  <c r="B264" i="116" s="1"/>
  <c r="D264" i="116" s="1"/>
  <c r="B265" i="116" a="1"/>
  <c r="B265" i="116" s="1"/>
  <c r="D265" i="116" s="1"/>
  <c r="B266" i="116" a="1"/>
  <c r="B266" i="116" s="1"/>
  <c r="D266" i="116" s="1"/>
  <c r="B267" i="116" a="1"/>
  <c r="B267" i="116" s="1"/>
  <c r="D267" i="116" s="1"/>
  <c r="B268" i="116" a="1"/>
  <c r="B268" i="116" s="1"/>
  <c r="D268" i="116" s="1"/>
  <c r="B269" i="116" a="1"/>
  <c r="B269" i="116" s="1"/>
  <c r="D269" i="116" s="1"/>
  <c r="B270" i="116" a="1"/>
  <c r="B270" i="116" s="1"/>
  <c r="D270" i="116" s="1"/>
  <c r="B271" i="116" a="1"/>
  <c r="B271" i="116" s="1"/>
  <c r="D271" i="116" s="1"/>
  <c r="B272" i="116" a="1"/>
  <c r="B272" i="116" s="1"/>
  <c r="D272" i="116" s="1"/>
  <c r="B273" i="116" a="1"/>
  <c r="B273" i="116" s="1"/>
  <c r="D273" i="116" s="1"/>
  <c r="B274" i="116" a="1"/>
  <c r="B274" i="116" s="1"/>
  <c r="D274" i="116" s="1"/>
  <c r="B275" i="116" a="1"/>
  <c r="B275" i="116" s="1"/>
  <c r="D275" i="116" s="1"/>
  <c r="B276" i="116" a="1"/>
  <c r="B276" i="116" s="1"/>
  <c r="D276" i="116" s="1"/>
  <c r="B277" i="116" a="1"/>
  <c r="B277" i="116" s="1"/>
  <c r="D277" i="116" s="1"/>
  <c r="B278" i="116" a="1"/>
  <c r="B278" i="116" s="1"/>
  <c r="D278" i="116" s="1"/>
  <c r="B279" i="116" a="1"/>
  <c r="B279" i="116" s="1"/>
  <c r="D279" i="116" s="1"/>
  <c r="B280" i="116" a="1"/>
  <c r="B280" i="116" s="1"/>
  <c r="D280" i="116" s="1"/>
  <c r="B281" i="116" a="1"/>
  <c r="B281" i="116" s="1"/>
  <c r="D281" i="116" s="1"/>
  <c r="B282" i="116" a="1"/>
  <c r="B282" i="116" s="1"/>
  <c r="D282" i="116" s="1"/>
  <c r="B283" i="116" a="1"/>
  <c r="B283" i="116" s="1"/>
  <c r="D283" i="116" s="1"/>
  <c r="B284" i="116" a="1"/>
  <c r="B284" i="116" s="1"/>
  <c r="D284" i="116" s="1"/>
  <c r="B285" i="116" a="1"/>
  <c r="B285" i="116" s="1"/>
  <c r="D285" i="116" s="1"/>
  <c r="B286" i="116" a="1"/>
  <c r="B286" i="116" s="1"/>
  <c r="D286" i="116" s="1"/>
  <c r="B287" i="116" a="1"/>
  <c r="B287" i="116" s="1"/>
  <c r="D287" i="116" s="1"/>
  <c r="B288" i="116" a="1"/>
  <c r="B288" i="116" s="1"/>
  <c r="D288" i="116" s="1"/>
  <c r="B289" i="116" a="1"/>
  <c r="B289" i="116" s="1"/>
  <c r="D289" i="116" s="1"/>
  <c r="B290" i="116" a="1"/>
  <c r="B290" i="116" s="1"/>
  <c r="D290" i="116" s="1"/>
  <c r="B291" i="116" a="1"/>
  <c r="B291" i="116" s="1"/>
  <c r="D291" i="116" s="1"/>
  <c r="B292" i="116" a="1"/>
  <c r="B292" i="116" s="1"/>
  <c r="D292" i="116" s="1"/>
  <c r="B293" i="116" a="1"/>
  <c r="B293" i="116" s="1"/>
  <c r="D293" i="116" s="1"/>
  <c r="B294" i="116" a="1"/>
  <c r="B294" i="116" s="1"/>
  <c r="D294" i="116" s="1"/>
  <c r="B295" i="116" a="1"/>
  <c r="B295" i="116" s="1"/>
  <c r="D295" i="116" s="1"/>
  <c r="B296" i="116" a="1"/>
  <c r="B296" i="116" s="1"/>
  <c r="D296" i="116" s="1"/>
  <c r="B297" i="116" a="1"/>
  <c r="B297" i="116" s="1"/>
  <c r="D297" i="116" s="1"/>
  <c r="B298" i="116" a="1"/>
  <c r="B298" i="116" s="1"/>
  <c r="D298" i="116" s="1"/>
  <c r="B299" i="116" a="1"/>
  <c r="B299" i="116" s="1"/>
  <c r="D299" i="116" s="1"/>
  <c r="B300" i="116" a="1"/>
  <c r="B300" i="116" s="1"/>
  <c r="D300" i="116" s="1"/>
  <c r="B301" i="116" a="1"/>
  <c r="B301" i="116" s="1"/>
  <c r="D301" i="116" s="1"/>
  <c r="B302" i="116" a="1"/>
  <c r="B302" i="116" s="1"/>
  <c r="D302" i="116" s="1"/>
  <c r="B303" i="116" a="1"/>
  <c r="B303" i="116" s="1"/>
  <c r="D303" i="116" s="1"/>
  <c r="B304" i="116" a="1"/>
  <c r="B304" i="116" s="1"/>
  <c r="D304" i="116" s="1"/>
  <c r="B305" i="116" a="1"/>
  <c r="B305" i="116" s="1"/>
  <c r="D305" i="116" s="1"/>
  <c r="B306" i="116" a="1"/>
  <c r="B306" i="116" s="1"/>
  <c r="D306" i="116" s="1"/>
  <c r="B307" i="116" a="1"/>
  <c r="B307" i="116" s="1"/>
  <c r="D307" i="116" s="1"/>
  <c r="B308" i="116" a="1"/>
  <c r="B308" i="116" s="1"/>
  <c r="D308" i="116" s="1"/>
  <c r="B309" i="116" a="1"/>
  <c r="B309" i="116" s="1"/>
  <c r="D309" i="116" s="1"/>
  <c r="B310" i="116" a="1"/>
  <c r="B310" i="116" s="1"/>
  <c r="D310" i="116" s="1"/>
  <c r="B311" i="116" a="1"/>
  <c r="B311" i="116" s="1"/>
  <c r="D311" i="116" s="1"/>
  <c r="B312" i="116" a="1"/>
  <c r="B312" i="116" s="1"/>
  <c r="D312" i="116" s="1"/>
  <c r="B313" i="116" a="1"/>
  <c r="B313" i="116" s="1"/>
  <c r="D313" i="116" s="1"/>
  <c r="B314" i="116" a="1"/>
  <c r="B314" i="116" s="1"/>
  <c r="D314" i="116" s="1"/>
  <c r="B315" i="116" a="1"/>
  <c r="B315" i="116" s="1"/>
  <c r="D315" i="116" s="1"/>
  <c r="B316" i="116" a="1"/>
  <c r="B316" i="116" s="1"/>
  <c r="D316" i="116" s="1"/>
  <c r="B317" i="116" a="1"/>
  <c r="B317" i="116" s="1"/>
  <c r="D317" i="116" s="1"/>
  <c r="B318" i="116" a="1"/>
  <c r="B318" i="116" s="1"/>
  <c r="D318" i="116" s="1"/>
  <c r="B319" i="116" a="1"/>
  <c r="B319" i="116" s="1"/>
  <c r="D319" i="116" s="1"/>
  <c r="B320" i="116" a="1"/>
  <c r="B320" i="116" s="1"/>
  <c r="D320" i="116" s="1"/>
  <c r="B321" i="116" a="1"/>
  <c r="B321" i="116" s="1"/>
  <c r="D321" i="116" s="1"/>
  <c r="B322" i="116" a="1"/>
  <c r="B322" i="116" s="1"/>
  <c r="D322" i="116" s="1"/>
  <c r="B323" i="116" a="1"/>
  <c r="B323" i="116" s="1"/>
  <c r="D323" i="116" s="1"/>
  <c r="B324" i="116" a="1"/>
  <c r="B324" i="116" s="1"/>
  <c r="D324" i="116" s="1"/>
  <c r="B325" i="116" a="1"/>
  <c r="B325" i="116" s="1"/>
  <c r="D325" i="116" s="1"/>
  <c r="B326" i="116" a="1"/>
  <c r="B326" i="116" s="1"/>
  <c r="D326" i="116" s="1"/>
  <c r="B327" i="116" a="1"/>
  <c r="B327" i="116" s="1"/>
  <c r="D327" i="116" s="1"/>
  <c r="B328" i="116" a="1"/>
  <c r="B328" i="116" s="1"/>
  <c r="D328" i="116" s="1"/>
  <c r="B329" i="116" a="1"/>
  <c r="B329" i="116" s="1"/>
  <c r="D329" i="116" s="1"/>
  <c r="B330" i="116" a="1"/>
  <c r="B330" i="116" s="1"/>
  <c r="D330" i="116" s="1"/>
  <c r="B331" i="116" a="1"/>
  <c r="B331" i="116" s="1"/>
  <c r="D331" i="116" s="1"/>
  <c r="B332" i="116" a="1"/>
  <c r="B332" i="116" s="1"/>
  <c r="D332" i="116" s="1"/>
  <c r="B333" i="116" a="1"/>
  <c r="B333" i="116" s="1"/>
  <c r="D333" i="116" s="1"/>
  <c r="B334" i="116" a="1"/>
  <c r="B334" i="116" s="1"/>
  <c r="D334" i="116" s="1"/>
  <c r="B335" i="116" a="1"/>
  <c r="B335" i="116" s="1"/>
  <c r="D335" i="116" s="1"/>
  <c r="B336" i="116" a="1"/>
  <c r="B336" i="116" s="1"/>
  <c r="D336" i="116" s="1"/>
  <c r="B337" i="116" a="1"/>
  <c r="B337" i="116" s="1"/>
  <c r="D337" i="116" s="1"/>
  <c r="B338" i="116" a="1"/>
  <c r="B338" i="116" s="1"/>
  <c r="D338" i="116" s="1"/>
  <c r="B339" i="116" a="1"/>
  <c r="B339" i="116" s="1"/>
  <c r="D339" i="116" s="1"/>
  <c r="B340" i="116" a="1"/>
  <c r="B340" i="116" s="1"/>
  <c r="D340" i="116" s="1"/>
  <c r="B341" i="116" a="1"/>
  <c r="B341" i="116" s="1"/>
  <c r="D341" i="116" s="1"/>
  <c r="B342" i="116" a="1"/>
  <c r="B342" i="116" s="1"/>
  <c r="D342" i="116" s="1"/>
  <c r="B343" i="116" a="1"/>
  <c r="B343" i="116" s="1"/>
  <c r="D343" i="116" s="1"/>
  <c r="B344" i="116" a="1"/>
  <c r="B344" i="116" s="1"/>
  <c r="D344" i="116" s="1"/>
  <c r="B345" i="116" a="1"/>
  <c r="B345" i="116" s="1"/>
  <c r="D345" i="116" s="1"/>
  <c r="B346" i="116" a="1"/>
  <c r="B346" i="116" s="1"/>
  <c r="D346" i="116" s="1"/>
  <c r="B347" i="116" a="1"/>
  <c r="B347" i="116" s="1"/>
  <c r="D347" i="116" s="1"/>
  <c r="B348" i="116" a="1"/>
  <c r="B348" i="116" s="1"/>
  <c r="D348" i="116" s="1"/>
  <c r="B349" i="116" a="1"/>
  <c r="B349" i="116" s="1"/>
  <c r="D349" i="116" s="1"/>
  <c r="B350" i="116" a="1"/>
  <c r="B350" i="116" s="1"/>
  <c r="B351" i="116" a="1"/>
  <c r="B351" i="116" s="1"/>
  <c r="B352" i="116" a="1"/>
  <c r="B352" i="116" s="1"/>
  <c r="B353" i="116" a="1"/>
  <c r="B353" i="116" s="1"/>
  <c r="B354" i="116" a="1"/>
  <c r="B354" i="116" s="1"/>
  <c r="B355" i="116" a="1"/>
  <c r="B355" i="116" s="1"/>
  <c r="B356" i="116" a="1"/>
  <c r="B356" i="116" s="1"/>
  <c r="B357" i="116" a="1"/>
  <c r="B357" i="116" s="1"/>
  <c r="B358" i="116" a="1"/>
  <c r="B358" i="116" s="1"/>
  <c r="B359" i="116" a="1"/>
  <c r="B359" i="116" s="1"/>
  <c r="B360" i="116" a="1"/>
  <c r="B360" i="116" s="1"/>
  <c r="B361" i="116" a="1"/>
  <c r="B361" i="116" s="1"/>
  <c r="B3" i="117"/>
  <c r="G24" i="284" l="1"/>
  <c r="L24" i="284"/>
  <c r="N24" i="284" a="1"/>
  <c r="N24" i="284" s="1"/>
  <c r="K24" i="284"/>
  <c r="A24" i="284"/>
  <c r="E24" i="284" a="1"/>
  <c r="E24" i="284" s="1"/>
  <c r="M24" i="284" s="1"/>
  <c r="O24" i="284" s="1"/>
  <c r="T24" i="284" s="1"/>
  <c r="F24" i="284"/>
  <c r="S23" i="284"/>
  <c r="D25" i="284" a="1"/>
  <c r="D25" i="284" s="1"/>
  <c r="L25" i="284" s="1"/>
  <c r="H24" i="284"/>
  <c r="U24" i="284" s="1"/>
  <c r="P23" i="284"/>
  <c r="T23" i="284"/>
  <c r="P24" i="284"/>
  <c r="I23" i="284"/>
  <c r="U24" i="283"/>
  <c r="I24" i="283"/>
  <c r="P24" i="283"/>
  <c r="T24" i="283"/>
  <c r="R23" i="283"/>
  <c r="Q23" i="283"/>
  <c r="N25" i="283" a="1"/>
  <c r="N25" i="283" s="1"/>
  <c r="H25" i="283"/>
  <c r="A25" i="283"/>
  <c r="L25" i="283"/>
  <c r="G25" i="283"/>
  <c r="J25" i="283"/>
  <c r="E25" i="283" a="1"/>
  <c r="E25" i="283" s="1"/>
  <c r="M25" i="283" s="1"/>
  <c r="O25" i="283" s="1"/>
  <c r="K25" i="283"/>
  <c r="F25" i="283"/>
  <c r="D26" i="283" a="1"/>
  <c r="D26" i="283" s="1"/>
  <c r="S24" i="283"/>
  <c r="S26" i="282"/>
  <c r="I26" i="282"/>
  <c r="U26" i="282"/>
  <c r="Q25" i="282"/>
  <c r="R25" i="282"/>
  <c r="L27" i="282"/>
  <c r="H27" i="282"/>
  <c r="E27" i="282" a="1"/>
  <c r="E27" i="282" s="1"/>
  <c r="M27" i="282" s="1"/>
  <c r="O27" i="282" s="1"/>
  <c r="K27" i="282"/>
  <c r="G27" i="282"/>
  <c r="N27" i="282" a="1"/>
  <c r="N27" i="282" s="1"/>
  <c r="J27" i="282"/>
  <c r="F27" i="282"/>
  <c r="A27" i="282"/>
  <c r="D28" i="282" a="1"/>
  <c r="D28" i="282" s="1"/>
  <c r="T26" i="282"/>
  <c r="P26" i="282"/>
  <c r="S22" i="281"/>
  <c r="P21" i="281"/>
  <c r="T21" i="281"/>
  <c r="T22" i="281"/>
  <c r="P22" i="281"/>
  <c r="L23" i="281"/>
  <c r="H23" i="281"/>
  <c r="E23" i="281" a="1"/>
  <c r="E23" i="281" s="1"/>
  <c r="M23" i="281" s="1"/>
  <c r="O23" i="281" s="1"/>
  <c r="K23" i="281"/>
  <c r="G23" i="281"/>
  <c r="N23" i="281" a="1"/>
  <c r="N23" i="281" s="1"/>
  <c r="J23" i="281"/>
  <c r="F23" i="281"/>
  <c r="A23" i="281"/>
  <c r="D24" i="281" a="1"/>
  <c r="D24" i="281" s="1"/>
  <c r="U22" i="281"/>
  <c r="I22" i="281"/>
  <c r="I21" i="281"/>
  <c r="D25" i="280" a="1"/>
  <c r="D25" i="280" s="1"/>
  <c r="J25" i="280" s="1"/>
  <c r="N24" i="280" a="1"/>
  <c r="N24" i="280" s="1"/>
  <c r="S24" i="280" s="1"/>
  <c r="H24" i="280"/>
  <c r="U23" i="280"/>
  <c r="A24" i="280"/>
  <c r="G24" i="280"/>
  <c r="L24" i="280"/>
  <c r="O24" i="280" s="1"/>
  <c r="I23" i="280"/>
  <c r="P23" i="280"/>
  <c r="F24" i="280"/>
  <c r="K24" i="280"/>
  <c r="P24" i="280" s="1"/>
  <c r="R20" i="280"/>
  <c r="Q20" i="280"/>
  <c r="J24" i="280"/>
  <c r="R23" i="280"/>
  <c r="Q23" i="280"/>
  <c r="Q21" i="279"/>
  <c r="R21" i="279"/>
  <c r="L23" i="279"/>
  <c r="H23" i="279"/>
  <c r="E23" i="279" a="1"/>
  <c r="E23" i="279" s="1"/>
  <c r="M23" i="279" s="1"/>
  <c r="O23" i="279" s="1"/>
  <c r="G23" i="279"/>
  <c r="K23" i="279"/>
  <c r="F23" i="279"/>
  <c r="J23" i="279"/>
  <c r="N23" i="279" a="1"/>
  <c r="N23" i="279" s="1"/>
  <c r="A23" i="279"/>
  <c r="D24" i="279" a="1"/>
  <c r="D24" i="279" s="1"/>
  <c r="I22" i="279"/>
  <c r="U22" i="279"/>
  <c r="T22" i="279"/>
  <c r="P22" i="279"/>
  <c r="T24" i="278"/>
  <c r="P24" i="278"/>
  <c r="Q23" i="278"/>
  <c r="R23" i="278"/>
  <c r="I24" i="278"/>
  <c r="U24" i="278"/>
  <c r="L25" i="278"/>
  <c r="H25" i="278"/>
  <c r="E25" i="278" a="1"/>
  <c r="E25" i="278" s="1"/>
  <c r="M25" i="278" s="1"/>
  <c r="O25" i="278" s="1"/>
  <c r="K25" i="278"/>
  <c r="G25" i="278"/>
  <c r="N25" i="278" a="1"/>
  <c r="N25" i="278" s="1"/>
  <c r="S25" i="278" s="1"/>
  <c r="J25" i="278"/>
  <c r="F25" i="278"/>
  <c r="A25" i="278"/>
  <c r="D26" i="278" a="1"/>
  <c r="D26" i="278" s="1"/>
  <c r="R22" i="278"/>
  <c r="Q22" i="278"/>
  <c r="S23" i="277"/>
  <c r="I22" i="277"/>
  <c r="U22" i="277"/>
  <c r="P22" i="277"/>
  <c r="T23" i="277"/>
  <c r="P23" i="277"/>
  <c r="L24" i="277"/>
  <c r="H24" i="277"/>
  <c r="E24" i="277" a="1"/>
  <c r="E24" i="277" s="1"/>
  <c r="M24" i="277" s="1"/>
  <c r="O24" i="277" s="1"/>
  <c r="K24" i="277"/>
  <c r="G24" i="277"/>
  <c r="N24" i="277" a="1"/>
  <c r="N24" i="277" s="1"/>
  <c r="J24" i="277"/>
  <c r="F24" i="277"/>
  <c r="A24" i="277"/>
  <c r="D25" i="277" a="1"/>
  <c r="D25" i="277" s="1"/>
  <c r="U23" i="277"/>
  <c r="I23" i="277"/>
  <c r="D18" i="275"/>
  <c r="E18" i="275"/>
  <c r="C19" i="275" a="1"/>
  <c r="C19" i="275" s="1"/>
  <c r="I12" i="146"/>
  <c r="I14" i="146"/>
  <c r="P12" i="146"/>
  <c r="R12" i="146" s="1"/>
  <c r="P14" i="146"/>
  <c r="Q14" i="146" s="1"/>
  <c r="R10" i="146"/>
  <c r="Q10" i="146"/>
  <c r="U14" i="146"/>
  <c r="S14" i="146"/>
  <c r="Q13" i="146"/>
  <c r="R13" i="146"/>
  <c r="T14" i="146"/>
  <c r="C3" i="116" a="1"/>
  <c r="C3" i="116" s="1"/>
  <c r="J15" i="146"/>
  <c r="F15" i="146"/>
  <c r="G15" i="146"/>
  <c r="N15" i="146" a="1"/>
  <c r="N15" i="146" s="1"/>
  <c r="E15" i="146" a="1"/>
  <c r="E15" i="146" s="1"/>
  <c r="M15" i="146" s="1"/>
  <c r="H15" i="146"/>
  <c r="D16" i="146" a="1"/>
  <c r="D16" i="146" s="1"/>
  <c r="L15" i="146"/>
  <c r="K15" i="146"/>
  <c r="H15" i="5"/>
  <c r="A13" i="146"/>
  <c r="A13" i="205"/>
  <c r="B13" i="145"/>
  <c r="B13" i="205" s="1"/>
  <c r="G13" i="214"/>
  <c r="H13" i="214" s="1"/>
  <c r="A12" i="205"/>
  <c r="B12" i="145"/>
  <c r="B12" i="205" s="1"/>
  <c r="D201" i="116"/>
  <c r="D14" i="214"/>
  <c r="E14" i="214"/>
  <c r="F14" i="214"/>
  <c r="C15" i="214" a="1"/>
  <c r="C15" i="214" s="1"/>
  <c r="I15" i="5"/>
  <c r="A24" i="5" a="1"/>
  <c r="A24" i="5" s="1"/>
  <c r="A25" i="5" s="1" a="1"/>
  <c r="A25" i="5" s="1"/>
  <c r="C18" i="5"/>
  <c r="F18" i="5"/>
  <c r="E18" i="5"/>
  <c r="G18" i="5"/>
  <c r="D18" i="5"/>
  <c r="B18" i="5"/>
  <c r="E17" i="5"/>
  <c r="D17" i="5"/>
  <c r="B17" i="5"/>
  <c r="F17" i="5"/>
  <c r="C17" i="5"/>
  <c r="G17" i="5"/>
  <c r="I16" i="5"/>
  <c r="A14" i="145" a="1"/>
  <c r="A14" i="145" s="1"/>
  <c r="E334" i="116"/>
  <c r="E322" i="116"/>
  <c r="E310" i="116"/>
  <c r="E298" i="116"/>
  <c r="E282" i="116"/>
  <c r="E266" i="116"/>
  <c r="E258" i="116"/>
  <c r="E246" i="116"/>
  <c r="E238" i="116"/>
  <c r="E230" i="116"/>
  <c r="E222" i="116"/>
  <c r="E218" i="116"/>
  <c r="E210" i="116"/>
  <c r="E206" i="116"/>
  <c r="E202" i="116"/>
  <c r="E333" i="116"/>
  <c r="E329" i="116"/>
  <c r="E325" i="116"/>
  <c r="E321" i="116"/>
  <c r="E317" i="116"/>
  <c r="E313" i="116"/>
  <c r="E309" i="116"/>
  <c r="E305" i="116"/>
  <c r="E301" i="116"/>
  <c r="E297" i="116"/>
  <c r="E293" i="116"/>
  <c r="E289" i="116"/>
  <c r="E285" i="116"/>
  <c r="E281" i="116"/>
  <c r="E277" i="116"/>
  <c r="E273" i="116"/>
  <c r="E269" i="116"/>
  <c r="E265" i="116"/>
  <c r="E261" i="116"/>
  <c r="E257" i="116"/>
  <c r="E253" i="116"/>
  <c r="E249" i="116"/>
  <c r="E245" i="116"/>
  <c r="E241" i="116"/>
  <c r="E237" i="116"/>
  <c r="E233" i="116"/>
  <c r="E229" i="116"/>
  <c r="E225" i="116"/>
  <c r="E221" i="116"/>
  <c r="E217" i="116"/>
  <c r="E213" i="116"/>
  <c r="E209" i="116"/>
  <c r="E205" i="116"/>
  <c r="E201" i="116"/>
  <c r="E330" i="116"/>
  <c r="E318" i="116"/>
  <c r="E306" i="116"/>
  <c r="E294" i="116"/>
  <c r="E286" i="116"/>
  <c r="E274" i="116"/>
  <c r="E262" i="116"/>
  <c r="E250" i="116"/>
  <c r="E242" i="116"/>
  <c r="E234" i="116"/>
  <c r="E226" i="116"/>
  <c r="E214" i="116"/>
  <c r="E332" i="116"/>
  <c r="E328" i="116"/>
  <c r="E324" i="116"/>
  <c r="E320" i="116"/>
  <c r="E316" i="116"/>
  <c r="E312" i="116"/>
  <c r="E308" i="116"/>
  <c r="E304" i="116"/>
  <c r="E300" i="116"/>
  <c r="E296" i="116"/>
  <c r="E292" i="116"/>
  <c r="E288" i="116"/>
  <c r="E284" i="116"/>
  <c r="E280" i="116"/>
  <c r="E276" i="116"/>
  <c r="E272" i="116"/>
  <c r="E268" i="116"/>
  <c r="E264" i="116"/>
  <c r="E260" i="116"/>
  <c r="E256" i="116"/>
  <c r="E252" i="116"/>
  <c r="E248" i="116"/>
  <c r="E244" i="116"/>
  <c r="E240" i="116"/>
  <c r="E236" i="116"/>
  <c r="E232" i="116"/>
  <c r="E228" i="116"/>
  <c r="E224" i="116"/>
  <c r="E220" i="116"/>
  <c r="E216" i="116"/>
  <c r="E212" i="116"/>
  <c r="E208" i="116"/>
  <c r="E204" i="116"/>
  <c r="E326" i="116"/>
  <c r="E314" i="116"/>
  <c r="E302" i="116"/>
  <c r="E290" i="116"/>
  <c r="E278" i="116"/>
  <c r="E270" i="116"/>
  <c r="E254" i="116"/>
  <c r="E335" i="116"/>
  <c r="E331" i="116"/>
  <c r="E327" i="116"/>
  <c r="E323" i="116"/>
  <c r="E319" i="116"/>
  <c r="E315" i="116"/>
  <c r="E311" i="116"/>
  <c r="E307" i="116"/>
  <c r="E303" i="116"/>
  <c r="E299" i="116"/>
  <c r="E295" i="116"/>
  <c r="E291" i="116"/>
  <c r="E287" i="116"/>
  <c r="E283" i="116"/>
  <c r="E279" i="116"/>
  <c r="E275" i="116"/>
  <c r="E271" i="116"/>
  <c r="E267" i="116"/>
  <c r="E263" i="116"/>
  <c r="E259" i="116"/>
  <c r="E255" i="116"/>
  <c r="E251" i="116"/>
  <c r="E247" i="116"/>
  <c r="E243" i="116"/>
  <c r="E239" i="116"/>
  <c r="E235" i="116"/>
  <c r="E231" i="116"/>
  <c r="E227" i="116"/>
  <c r="E223" i="116"/>
  <c r="E219" i="116"/>
  <c r="E215" i="116"/>
  <c r="E211" i="116"/>
  <c r="E207" i="116"/>
  <c r="E203" i="116"/>
  <c r="G213" i="116"/>
  <c r="G209" i="116"/>
  <c r="G205" i="116"/>
  <c r="G217" i="116"/>
  <c r="G201" i="116"/>
  <c r="G262" i="116"/>
  <c r="G258" i="116"/>
  <c r="G254" i="116"/>
  <c r="G250" i="116"/>
  <c r="G246" i="116"/>
  <c r="G242" i="116"/>
  <c r="G238" i="116"/>
  <c r="G234" i="116"/>
  <c r="G230" i="116"/>
  <c r="G226" i="116"/>
  <c r="G222" i="116"/>
  <c r="G218" i="116"/>
  <c r="G214" i="116"/>
  <c r="G210" i="116"/>
  <c r="G206" i="116"/>
  <c r="G202" i="116"/>
  <c r="G261" i="116"/>
  <c r="G257" i="116"/>
  <c r="G253" i="116"/>
  <c r="G249" i="116"/>
  <c r="G245" i="116"/>
  <c r="G241" i="116"/>
  <c r="G237" i="116"/>
  <c r="G233" i="116"/>
  <c r="G229" i="116"/>
  <c r="G225" i="116"/>
  <c r="G221" i="116"/>
  <c r="G260" i="116"/>
  <c r="G256" i="116"/>
  <c r="G252" i="116"/>
  <c r="G248" i="116"/>
  <c r="G244" i="116"/>
  <c r="G240" i="116"/>
  <c r="G236" i="116"/>
  <c r="G232" i="116"/>
  <c r="G228" i="116"/>
  <c r="G224" i="116"/>
  <c r="G220" i="116"/>
  <c r="G216" i="116"/>
  <c r="G212" i="116"/>
  <c r="G208" i="116"/>
  <c r="G204" i="116"/>
  <c r="G263" i="116"/>
  <c r="G259" i="116"/>
  <c r="G255" i="116"/>
  <c r="G251" i="116"/>
  <c r="G247" i="116"/>
  <c r="G243" i="116"/>
  <c r="G239" i="116"/>
  <c r="G235" i="116"/>
  <c r="G231" i="116"/>
  <c r="G227" i="116"/>
  <c r="G223" i="116"/>
  <c r="G219" i="116"/>
  <c r="G215" i="116"/>
  <c r="G211" i="116"/>
  <c r="G207" i="116"/>
  <c r="G203" i="116"/>
  <c r="A2" i="72"/>
  <c r="A16" i="72"/>
  <c r="E22" i="248"/>
  <c r="D46" i="248"/>
  <c r="E90" i="248"/>
  <c r="D26" i="284" l="1" a="1"/>
  <c r="D26" i="284" s="1"/>
  <c r="E26" i="284" s="1" a="1"/>
  <c r="E26" i="284" s="1"/>
  <c r="M26" i="284" s="1"/>
  <c r="N25" i="284" a="1"/>
  <c r="N25" i="284" s="1"/>
  <c r="H25" i="284"/>
  <c r="I24" i="284"/>
  <c r="F25" i="284"/>
  <c r="K25" i="284"/>
  <c r="J25" i="284"/>
  <c r="E25" i="284" a="1"/>
  <c r="E25" i="284" s="1"/>
  <c r="M25" i="284" s="1"/>
  <c r="O25" i="284" s="1"/>
  <c r="T25" i="284" s="1"/>
  <c r="A25" i="284"/>
  <c r="G25" i="284"/>
  <c r="S24" i="284"/>
  <c r="P25" i="284"/>
  <c r="Q24" i="284"/>
  <c r="R24" i="284"/>
  <c r="R23" i="284"/>
  <c r="Q23" i="284"/>
  <c r="S25" i="283"/>
  <c r="L26" i="283"/>
  <c r="H26" i="283"/>
  <c r="E26" i="283" a="1"/>
  <c r="E26" i="283" s="1"/>
  <c r="M26" i="283" s="1"/>
  <c r="O26" i="283" s="1"/>
  <c r="J26" i="283"/>
  <c r="N26" i="283" a="1"/>
  <c r="N26" i="283" s="1"/>
  <c r="A26" i="283"/>
  <c r="K26" i="283"/>
  <c r="F26" i="283"/>
  <c r="G26" i="283"/>
  <c r="D27" i="283" a="1"/>
  <c r="D27" i="283" s="1"/>
  <c r="I25" i="283"/>
  <c r="U25" i="283"/>
  <c r="Q24" i="283"/>
  <c r="R24" i="283"/>
  <c r="T25" i="283"/>
  <c r="P25" i="283"/>
  <c r="S27" i="282"/>
  <c r="K28" i="282"/>
  <c r="G28" i="282"/>
  <c r="N28" i="282" a="1"/>
  <c r="N28" i="282" s="1"/>
  <c r="J28" i="282"/>
  <c r="F28" i="282"/>
  <c r="A28" i="282"/>
  <c r="L28" i="282"/>
  <c r="H28" i="282"/>
  <c r="E28" i="282" a="1"/>
  <c r="E28" i="282" s="1"/>
  <c r="M28" i="282" s="1"/>
  <c r="O28" i="282" s="1"/>
  <c r="D29" i="282" a="1"/>
  <c r="D29" i="282" s="1"/>
  <c r="R26" i="282"/>
  <c r="Q26" i="282"/>
  <c r="T27" i="282"/>
  <c r="P27" i="282"/>
  <c r="U27" i="282"/>
  <c r="I27" i="282"/>
  <c r="S23" i="281"/>
  <c r="T23" i="281"/>
  <c r="P23" i="281"/>
  <c r="Q22" i="281"/>
  <c r="R22" i="281"/>
  <c r="I23" i="281"/>
  <c r="U23" i="281"/>
  <c r="L24" i="281"/>
  <c r="H24" i="281"/>
  <c r="E24" i="281" a="1"/>
  <c r="E24" i="281" s="1"/>
  <c r="M24" i="281" s="1"/>
  <c r="O24" i="281" s="1"/>
  <c r="K24" i="281"/>
  <c r="G24" i="281"/>
  <c r="N24" i="281" a="1"/>
  <c r="N24" i="281" s="1"/>
  <c r="J24" i="281"/>
  <c r="F24" i="281"/>
  <c r="A24" i="281"/>
  <c r="D25" i="281" a="1"/>
  <c r="D25" i="281" s="1"/>
  <c r="R21" i="281"/>
  <c r="Q21" i="281"/>
  <c r="T24" i="280"/>
  <c r="U24" i="280"/>
  <c r="I24" i="280"/>
  <c r="L25" i="280"/>
  <c r="N25" i="280" a="1"/>
  <c r="N25" i="280" s="1"/>
  <c r="D26" i="280" a="1"/>
  <c r="D26" i="280" s="1"/>
  <c r="F26" i="280" s="1"/>
  <c r="A25" i="280"/>
  <c r="G25" i="280"/>
  <c r="E25" i="280" a="1"/>
  <c r="E25" i="280" s="1"/>
  <c r="M25" i="280" s="1"/>
  <c r="O25" i="280" s="1"/>
  <c r="F25" i="280"/>
  <c r="K25" i="280"/>
  <c r="H25" i="280"/>
  <c r="R24" i="280"/>
  <c r="Q24" i="280"/>
  <c r="S23" i="279"/>
  <c r="K24" i="279"/>
  <c r="G24" i="279"/>
  <c r="H24" i="279"/>
  <c r="A24" i="279"/>
  <c r="L24" i="279"/>
  <c r="F24" i="279"/>
  <c r="J24" i="279"/>
  <c r="N24" i="279" a="1"/>
  <c r="N24" i="279" s="1"/>
  <c r="S24" i="279" s="1"/>
  <c r="E24" i="279" a="1"/>
  <c r="E24" i="279" s="1"/>
  <c r="M24" i="279" s="1"/>
  <c r="O24" i="279" s="1"/>
  <c r="D25" i="279" a="1"/>
  <c r="D25" i="279" s="1"/>
  <c r="U23" i="279"/>
  <c r="I23" i="279"/>
  <c r="R22" i="279"/>
  <c r="Q22" i="279"/>
  <c r="P23" i="279"/>
  <c r="T23" i="279"/>
  <c r="U25" i="278"/>
  <c r="I25" i="278"/>
  <c r="K26" i="278"/>
  <c r="G26" i="278"/>
  <c r="N26" i="278" a="1"/>
  <c r="N26" i="278" s="1"/>
  <c r="J26" i="278"/>
  <c r="F26" i="278"/>
  <c r="A26" i="278"/>
  <c r="L26" i="278"/>
  <c r="H26" i="278"/>
  <c r="E26" i="278" a="1"/>
  <c r="E26" i="278" s="1"/>
  <c r="M26" i="278" s="1"/>
  <c r="O26" i="278" s="1"/>
  <c r="D27" i="278" a="1"/>
  <c r="D27" i="278" s="1"/>
  <c r="T25" i="278"/>
  <c r="P25" i="278"/>
  <c r="R24" i="278"/>
  <c r="Q24" i="278"/>
  <c r="S24" i="277"/>
  <c r="L25" i="277"/>
  <c r="H25" i="277"/>
  <c r="E25" i="277" a="1"/>
  <c r="E25" i="277" s="1"/>
  <c r="M25" i="277" s="1"/>
  <c r="O25" i="277" s="1"/>
  <c r="K25" i="277"/>
  <c r="G25" i="277"/>
  <c r="N25" i="277" a="1"/>
  <c r="N25" i="277" s="1"/>
  <c r="J25" i="277"/>
  <c r="F25" i="277"/>
  <c r="A25" i="277"/>
  <c r="D26" i="277" a="1"/>
  <c r="D26" i="277" s="1"/>
  <c r="T24" i="277"/>
  <c r="P24" i="277"/>
  <c r="Q23" i="277"/>
  <c r="R23" i="277"/>
  <c r="I24" i="277"/>
  <c r="U24" i="277"/>
  <c r="R22" i="277"/>
  <c r="Q22" i="277"/>
  <c r="D19" i="275"/>
  <c r="E19" i="275"/>
  <c r="C20" i="275" a="1"/>
  <c r="C20" i="275" s="1"/>
  <c r="Q12" i="146"/>
  <c r="R14" i="146"/>
  <c r="S15" i="146"/>
  <c r="O15" i="146"/>
  <c r="T15" i="146" s="1"/>
  <c r="D3" i="116"/>
  <c r="F3" i="116"/>
  <c r="E3" i="116"/>
  <c r="C4" i="116" a="1"/>
  <c r="C4" i="116" s="1"/>
  <c r="C5" i="116" s="1" a="1"/>
  <c r="C5" i="116" s="1"/>
  <c r="J16" i="146"/>
  <c r="G16" i="146"/>
  <c r="L16" i="146"/>
  <c r="D17" i="146" a="1"/>
  <c r="D17" i="146" s="1"/>
  <c r="H16" i="146"/>
  <c r="E16" i="146" a="1"/>
  <c r="E16" i="146" s="1"/>
  <c r="M16" i="146" s="1"/>
  <c r="F16" i="146"/>
  <c r="K16" i="146"/>
  <c r="N16" i="146" a="1"/>
  <c r="N16" i="146" s="1"/>
  <c r="I17" i="5"/>
  <c r="H17" i="5"/>
  <c r="H18" i="5"/>
  <c r="A14" i="146"/>
  <c r="A14" i="205"/>
  <c r="B14" i="145"/>
  <c r="B14" i="205" s="1"/>
  <c r="G14" i="214"/>
  <c r="H14" i="214" s="1"/>
  <c r="E15" i="214"/>
  <c r="F15" i="214"/>
  <c r="D15" i="214"/>
  <c r="C16" i="214" a="1"/>
  <c r="C16" i="214" s="1"/>
  <c r="A26" i="5" a="1"/>
  <c r="A26" i="5" s="1"/>
  <c r="I18" i="5"/>
  <c r="F20" i="5"/>
  <c r="B20" i="5"/>
  <c r="G20" i="5"/>
  <c r="D20" i="5"/>
  <c r="C20" i="5"/>
  <c r="E20" i="5"/>
  <c r="F19" i="5"/>
  <c r="B19" i="5"/>
  <c r="D19" i="5"/>
  <c r="C19" i="5"/>
  <c r="E19" i="5"/>
  <c r="G19" i="5"/>
  <c r="A15" i="145" a="1"/>
  <c r="A15" i="145" s="1"/>
  <c r="E33" i="248"/>
  <c r="E47" i="248"/>
  <c r="D56" i="248"/>
  <c r="F51" i="248"/>
  <c r="U25" i="284" l="1"/>
  <c r="F26" i="284"/>
  <c r="K26" i="284"/>
  <c r="D27" i="284" a="1"/>
  <c r="D27" i="284" s="1"/>
  <c r="K27" i="284" s="1"/>
  <c r="N26" i="284" a="1"/>
  <c r="N26" i="284" s="1"/>
  <c r="S26" i="284" s="1"/>
  <c r="H26" i="284"/>
  <c r="A26" i="284"/>
  <c r="G26" i="284"/>
  <c r="L26" i="284"/>
  <c r="O26" i="284" s="1"/>
  <c r="I25" i="284"/>
  <c r="J26" i="284"/>
  <c r="S25" i="284"/>
  <c r="R25" i="284"/>
  <c r="Q25" i="284"/>
  <c r="P26" i="284"/>
  <c r="S26" i="283"/>
  <c r="T26" i="283"/>
  <c r="P26" i="283"/>
  <c r="R25" i="283"/>
  <c r="Q25" i="283"/>
  <c r="K27" i="283"/>
  <c r="G27" i="283"/>
  <c r="J27" i="283"/>
  <c r="N27" i="283" a="1"/>
  <c r="N27" i="283" s="1"/>
  <c r="E27" i="283" a="1"/>
  <c r="E27" i="283" s="1"/>
  <c r="M27" i="283" s="1"/>
  <c r="O27" i="283" s="1"/>
  <c r="L27" i="283"/>
  <c r="F27" i="283"/>
  <c r="H27" i="283"/>
  <c r="A27" i="283"/>
  <c r="D28" i="283" a="1"/>
  <c r="D28" i="283" s="1"/>
  <c r="I26" i="283"/>
  <c r="U26" i="283"/>
  <c r="S28" i="282"/>
  <c r="R27" i="282"/>
  <c r="Q27" i="282"/>
  <c r="U28" i="282"/>
  <c r="I28" i="282"/>
  <c r="N29" i="282" a="1"/>
  <c r="N29" i="282" s="1"/>
  <c r="J29" i="282"/>
  <c r="F29" i="282"/>
  <c r="A29" i="282"/>
  <c r="L29" i="282"/>
  <c r="H29" i="282"/>
  <c r="E29" i="282" a="1"/>
  <c r="E29" i="282" s="1"/>
  <c r="M29" i="282" s="1"/>
  <c r="O29" i="282" s="1"/>
  <c r="K29" i="282"/>
  <c r="G29" i="282"/>
  <c r="D30" i="282" a="1"/>
  <c r="D30" i="282" s="1"/>
  <c r="T28" i="282"/>
  <c r="P28" i="282"/>
  <c r="S24" i="281"/>
  <c r="U24" i="281"/>
  <c r="I24" i="281"/>
  <c r="K25" i="281"/>
  <c r="G25" i="281"/>
  <c r="N25" i="281" a="1"/>
  <c r="N25" i="281" s="1"/>
  <c r="J25" i="281"/>
  <c r="F25" i="281"/>
  <c r="A25" i="281"/>
  <c r="L25" i="281"/>
  <c r="H25" i="281"/>
  <c r="E25" i="281" a="1"/>
  <c r="E25" i="281" s="1"/>
  <c r="M25" i="281" s="1"/>
  <c r="O25" i="281" s="1"/>
  <c r="D26" i="281" a="1"/>
  <c r="D26" i="281" s="1"/>
  <c r="T24" i="281"/>
  <c r="P24" i="281"/>
  <c r="R23" i="281"/>
  <c r="Q23" i="281"/>
  <c r="T25" i="280"/>
  <c r="U25" i="280"/>
  <c r="P25" i="280"/>
  <c r="I25" i="280"/>
  <c r="D27" i="280" a="1"/>
  <c r="D27" i="280" s="1"/>
  <c r="L27" i="280" s="1"/>
  <c r="H26" i="280"/>
  <c r="J26" i="280"/>
  <c r="G26" i="280"/>
  <c r="L26" i="280"/>
  <c r="N26" i="280" a="1"/>
  <c r="N26" i="280" s="1"/>
  <c r="S26" i="280" s="1"/>
  <c r="K26" i="280"/>
  <c r="A26" i="280"/>
  <c r="E26" i="280" a="1"/>
  <c r="E26" i="280" s="1"/>
  <c r="M26" i="280" s="1"/>
  <c r="S25" i="280"/>
  <c r="R25" i="280"/>
  <c r="Q25" i="280"/>
  <c r="O26" i="280"/>
  <c r="T26" i="280" s="1"/>
  <c r="I26" i="280"/>
  <c r="Q23" i="279"/>
  <c r="R23" i="279"/>
  <c r="U24" i="279"/>
  <c r="I24" i="279"/>
  <c r="N25" i="279" a="1"/>
  <c r="N25" i="279" s="1"/>
  <c r="J25" i="279"/>
  <c r="F25" i="279"/>
  <c r="A25" i="279"/>
  <c r="E25" i="279" a="1"/>
  <c r="E25" i="279" s="1"/>
  <c r="M25" i="279" s="1"/>
  <c r="O25" i="279" s="1"/>
  <c r="H25" i="279"/>
  <c r="L25" i="279"/>
  <c r="G25" i="279"/>
  <c r="K25" i="279"/>
  <c r="D26" i="279" a="1"/>
  <c r="D26" i="279" s="1"/>
  <c r="P24" i="279"/>
  <c r="T24" i="279"/>
  <c r="S26" i="278"/>
  <c r="K27" i="278"/>
  <c r="J27" i="278"/>
  <c r="F27" i="278"/>
  <c r="A27" i="278"/>
  <c r="N27" i="278" a="1"/>
  <c r="N27" i="278" s="1"/>
  <c r="H27" i="278"/>
  <c r="E27" i="278" a="1"/>
  <c r="E27" i="278" s="1"/>
  <c r="M27" i="278" s="1"/>
  <c r="O27" i="278" s="1"/>
  <c r="L27" i="278"/>
  <c r="G27" i="278"/>
  <c r="D28" i="278" a="1"/>
  <c r="D28" i="278" s="1"/>
  <c r="T26" i="278"/>
  <c r="P26" i="278"/>
  <c r="R25" i="278"/>
  <c r="Q25" i="278"/>
  <c r="U26" i="278"/>
  <c r="I26" i="278"/>
  <c r="S25" i="277"/>
  <c r="R24" i="277"/>
  <c r="Q24" i="277"/>
  <c r="T25" i="277"/>
  <c r="P25" i="277"/>
  <c r="U25" i="277"/>
  <c r="I25" i="277"/>
  <c r="K26" i="277"/>
  <c r="G26" i="277"/>
  <c r="N26" i="277" a="1"/>
  <c r="N26" i="277" s="1"/>
  <c r="J26" i="277"/>
  <c r="F26" i="277"/>
  <c r="A26" i="277"/>
  <c r="L26" i="277"/>
  <c r="H26" i="277"/>
  <c r="E26" i="277" a="1"/>
  <c r="E26" i="277" s="1"/>
  <c r="M26" i="277" s="1"/>
  <c r="O26" i="277" s="1"/>
  <c r="D27" i="277" a="1"/>
  <c r="D27" i="277" s="1"/>
  <c r="D20" i="275"/>
  <c r="E20" i="275"/>
  <c r="C21" i="275" a="1"/>
  <c r="C21" i="275" s="1"/>
  <c r="I15" i="146"/>
  <c r="O16" i="146"/>
  <c r="T16" i="146" s="1"/>
  <c r="P15" i="146"/>
  <c r="C6" i="116" a="1"/>
  <c r="C6" i="116" s="1"/>
  <c r="C7" i="116" s="1" a="1"/>
  <c r="C7" i="116" s="1"/>
  <c r="F5" i="116"/>
  <c r="E5" i="116"/>
  <c r="D5" i="116"/>
  <c r="J17" i="146"/>
  <c r="N17" i="146" a="1"/>
  <c r="N17" i="146" s="1"/>
  <c r="L17" i="146"/>
  <c r="H17" i="146"/>
  <c r="K17" i="146"/>
  <c r="G17" i="146"/>
  <c r="F17" i="146"/>
  <c r="E17" i="146" a="1"/>
  <c r="E17" i="146" s="1"/>
  <c r="M17" i="146" s="1"/>
  <c r="D18" i="146" a="1"/>
  <c r="D18" i="146" s="1"/>
  <c r="U15" i="146"/>
  <c r="D4" i="116"/>
  <c r="F4" i="116"/>
  <c r="E4" i="116"/>
  <c r="S16" i="146"/>
  <c r="H19" i="5"/>
  <c r="H20" i="5"/>
  <c r="A15" i="146"/>
  <c r="A15" i="205"/>
  <c r="B15" i="145"/>
  <c r="B15" i="205" s="1"/>
  <c r="G15" i="214"/>
  <c r="H15" i="214" s="1"/>
  <c r="D16" i="214"/>
  <c r="E16" i="214"/>
  <c r="F16" i="214"/>
  <c r="C17" i="214" a="1"/>
  <c r="C17" i="214" s="1"/>
  <c r="A27" i="5" a="1"/>
  <c r="A27" i="5" s="1"/>
  <c r="I19" i="5"/>
  <c r="I20" i="5"/>
  <c r="F21" i="5"/>
  <c r="D21" i="5"/>
  <c r="E21" i="5"/>
  <c r="C21" i="5"/>
  <c r="B21" i="5"/>
  <c r="G21" i="5"/>
  <c r="A16" i="145" a="1"/>
  <c r="A16" i="145" s="1"/>
  <c r="T26" i="284" l="1"/>
  <c r="I26" i="284"/>
  <c r="U26" i="284"/>
  <c r="L27" i="284"/>
  <c r="N27" i="284" a="1"/>
  <c r="N27" i="284" s="1"/>
  <c r="D28" i="284" a="1"/>
  <c r="D28" i="284" s="1"/>
  <c r="N28" i="284" s="1" a="1"/>
  <c r="N28" i="284" s="1"/>
  <c r="A27" i="284"/>
  <c r="G27" i="284"/>
  <c r="H27" i="284"/>
  <c r="J27" i="284"/>
  <c r="E27" i="284" a="1"/>
  <c r="E27" i="284" s="1"/>
  <c r="M27" i="284" s="1"/>
  <c r="O27" i="284" s="1"/>
  <c r="U27" i="284" s="1"/>
  <c r="F27" i="284"/>
  <c r="R26" i="284"/>
  <c r="Q26" i="284"/>
  <c r="P27" i="284"/>
  <c r="S27" i="283"/>
  <c r="I27" i="283"/>
  <c r="U27" i="283"/>
  <c r="N28" i="283" a="1"/>
  <c r="N28" i="283" s="1"/>
  <c r="J28" i="283"/>
  <c r="F28" i="283"/>
  <c r="A28" i="283"/>
  <c r="L28" i="283"/>
  <c r="G28" i="283"/>
  <c r="K28" i="283"/>
  <c r="H28" i="283"/>
  <c r="E28" i="283" a="1"/>
  <c r="E28" i="283" s="1"/>
  <c r="M28" i="283" s="1"/>
  <c r="O28" i="283" s="1"/>
  <c r="D29" i="283" a="1"/>
  <c r="D29" i="283" s="1"/>
  <c r="R26" i="283"/>
  <c r="Q26" i="283"/>
  <c r="T27" i="283"/>
  <c r="P27" i="283"/>
  <c r="S29" i="282"/>
  <c r="R28" i="282"/>
  <c r="Q28" i="282"/>
  <c r="T29" i="282"/>
  <c r="P29" i="282"/>
  <c r="L30" i="282"/>
  <c r="H30" i="282"/>
  <c r="E30" i="282" a="1"/>
  <c r="E30" i="282" s="1"/>
  <c r="M30" i="282" s="1"/>
  <c r="O30" i="282" s="1"/>
  <c r="K30" i="282"/>
  <c r="G30" i="282"/>
  <c r="N30" i="282" a="1"/>
  <c r="N30" i="282" s="1"/>
  <c r="J30" i="282"/>
  <c r="F30" i="282"/>
  <c r="A30" i="282"/>
  <c r="D31" i="282" a="1"/>
  <c r="D31" i="282" s="1"/>
  <c r="U29" i="282"/>
  <c r="I29" i="282"/>
  <c r="S25" i="281"/>
  <c r="K26" i="281"/>
  <c r="G26" i="281"/>
  <c r="H26" i="281"/>
  <c r="A26" i="281"/>
  <c r="L26" i="281"/>
  <c r="F26" i="281"/>
  <c r="J26" i="281"/>
  <c r="N26" i="281" a="1"/>
  <c r="N26" i="281" s="1"/>
  <c r="E26" i="281" a="1"/>
  <c r="E26" i="281" s="1"/>
  <c r="M26" i="281" s="1"/>
  <c r="O26" i="281" s="1"/>
  <c r="D27" i="281" a="1"/>
  <c r="D27" i="281" s="1"/>
  <c r="T25" i="281"/>
  <c r="P25" i="281"/>
  <c r="R24" i="281"/>
  <c r="Q24" i="281"/>
  <c r="U25" i="281"/>
  <c r="I25" i="281"/>
  <c r="D28" i="280" a="1"/>
  <c r="D28" i="280" s="1"/>
  <c r="K28" i="280" s="1"/>
  <c r="N27" i="280" a="1"/>
  <c r="N27" i="280" s="1"/>
  <c r="S27" i="280" s="1"/>
  <c r="H27" i="280"/>
  <c r="F27" i="280"/>
  <c r="K27" i="280"/>
  <c r="P27" i="280" s="1"/>
  <c r="U26" i="280"/>
  <c r="J27" i="280"/>
  <c r="E27" i="280" a="1"/>
  <c r="E27" i="280" s="1"/>
  <c r="M27" i="280" s="1"/>
  <c r="O27" i="280" s="1"/>
  <c r="I27" i="280" s="1"/>
  <c r="A27" i="280"/>
  <c r="G27" i="280"/>
  <c r="P26" i="280"/>
  <c r="Q26" i="280"/>
  <c r="R26" i="280"/>
  <c r="T27" i="280"/>
  <c r="P25" i="279"/>
  <c r="T25" i="279"/>
  <c r="R24" i="279"/>
  <c r="Q24" i="279"/>
  <c r="K26" i="279"/>
  <c r="F26" i="279"/>
  <c r="J26" i="279"/>
  <c r="E26" i="279" a="1"/>
  <c r="E26" i="279" s="1"/>
  <c r="M26" i="279" s="1"/>
  <c r="O26" i="279" s="1"/>
  <c r="N26" i="279" a="1"/>
  <c r="N26" i="279" s="1"/>
  <c r="S26" i="279" s="1"/>
  <c r="H26" i="279"/>
  <c r="A26" i="279"/>
  <c r="L26" i="279"/>
  <c r="G26" i="279"/>
  <c r="D27" i="279" a="1"/>
  <c r="D27" i="279" s="1"/>
  <c r="U25" i="279"/>
  <c r="I25" i="279"/>
  <c r="S25" i="279"/>
  <c r="S27" i="278"/>
  <c r="R26" i="278"/>
  <c r="Q26" i="278"/>
  <c r="N28" i="278" a="1"/>
  <c r="N28" i="278" s="1"/>
  <c r="J28" i="278"/>
  <c r="F28" i="278"/>
  <c r="A28" i="278"/>
  <c r="L28" i="278"/>
  <c r="G28" i="278"/>
  <c r="K28" i="278"/>
  <c r="E28" i="278" a="1"/>
  <c r="E28" i="278" s="1"/>
  <c r="M28" i="278" s="1"/>
  <c r="O28" i="278" s="1"/>
  <c r="H28" i="278"/>
  <c r="D29" i="278" a="1"/>
  <c r="D29" i="278" s="1"/>
  <c r="I27" i="278"/>
  <c r="U27" i="278"/>
  <c r="T27" i="278"/>
  <c r="P27" i="278"/>
  <c r="S26" i="277"/>
  <c r="N27" i="277" a="1"/>
  <c r="N27" i="277" s="1"/>
  <c r="J27" i="277"/>
  <c r="F27" i="277"/>
  <c r="A27" i="277"/>
  <c r="L27" i="277"/>
  <c r="H27" i="277"/>
  <c r="E27" i="277" a="1"/>
  <c r="E27" i="277" s="1"/>
  <c r="M27" i="277" s="1"/>
  <c r="O27" i="277" s="1"/>
  <c r="K27" i="277"/>
  <c r="G27" i="277"/>
  <c r="D28" i="277" a="1"/>
  <c r="D28" i="277" s="1"/>
  <c r="R25" i="277"/>
  <c r="Q25" i="277"/>
  <c r="T26" i="277"/>
  <c r="P26" i="277"/>
  <c r="U26" i="277"/>
  <c r="I26" i="277"/>
  <c r="D21" i="275"/>
  <c r="E21" i="275"/>
  <c r="C22" i="275" a="1"/>
  <c r="C22" i="275" s="1"/>
  <c r="I16" i="146"/>
  <c r="P16" i="146"/>
  <c r="Q16" i="146" s="1"/>
  <c r="U16" i="146"/>
  <c r="O17" i="146"/>
  <c r="U17" i="146" s="1"/>
  <c r="R15" i="146"/>
  <c r="Q15" i="146"/>
  <c r="S17" i="146"/>
  <c r="F6" i="116"/>
  <c r="E6" i="116"/>
  <c r="D6" i="116"/>
  <c r="F7" i="116"/>
  <c r="E7" i="116"/>
  <c r="D7" i="116"/>
  <c r="R16" i="146"/>
  <c r="C8" i="116" a="1"/>
  <c r="C8" i="116" s="1"/>
  <c r="C9" i="116" s="1" a="1"/>
  <c r="C9" i="116" s="1"/>
  <c r="J18" i="146"/>
  <c r="L18" i="146"/>
  <c r="K18" i="146"/>
  <c r="D19" i="146" a="1"/>
  <c r="D19" i="146" s="1"/>
  <c r="H18" i="146"/>
  <c r="E18" i="146" a="1"/>
  <c r="E18" i="146" s="1"/>
  <c r="M18" i="146" s="1"/>
  <c r="O18" i="146" s="1"/>
  <c r="F18" i="146"/>
  <c r="G18" i="146"/>
  <c r="N18" i="146" a="1"/>
  <c r="N18" i="146" s="1"/>
  <c r="H21" i="5"/>
  <c r="A16" i="146"/>
  <c r="A16" i="205"/>
  <c r="B16" i="145"/>
  <c r="B16" i="205" s="1"/>
  <c r="G16" i="214"/>
  <c r="H16" i="214" s="1"/>
  <c r="F17" i="214"/>
  <c r="D17" i="214"/>
  <c r="E17" i="214"/>
  <c r="C18" i="214" a="1"/>
  <c r="C18" i="214" s="1"/>
  <c r="A28" i="5" a="1"/>
  <c r="A28" i="5" s="1"/>
  <c r="A29" i="5" s="1" a="1"/>
  <c r="A29" i="5" s="1"/>
  <c r="A30" i="5" s="1" a="1"/>
  <c r="A30" i="5" s="1"/>
  <c r="A31" i="5" s="1" a="1"/>
  <c r="A31" i="5" s="1"/>
  <c r="A32" i="5" s="1" a="1"/>
  <c r="A32" i="5" s="1"/>
  <c r="A33" i="5" s="1" a="1"/>
  <c r="A33" i="5" s="1"/>
  <c r="A34" i="5" s="1" a="1"/>
  <c r="A34" i="5" s="1"/>
  <c r="A35" i="5" s="1" a="1"/>
  <c r="A35" i="5" s="1"/>
  <c r="A36" i="5" s="1" a="1"/>
  <c r="A36" i="5" s="1"/>
  <c r="A37" i="5" s="1" a="1"/>
  <c r="A37" i="5" s="1"/>
  <c r="A38" i="5" s="1" a="1"/>
  <c r="A38" i="5" s="1"/>
  <c r="A39" i="5" s="1" a="1"/>
  <c r="A39" i="5" s="1"/>
  <c r="A40" i="5" s="1" a="1"/>
  <c r="A40" i="5" s="1"/>
  <c r="A41" i="5" s="1" a="1"/>
  <c r="A41" i="5" s="1"/>
  <c r="A42" i="5" s="1" a="1"/>
  <c r="A42" i="5" s="1"/>
  <c r="A43" i="5" s="1" a="1"/>
  <c r="A43" i="5" s="1"/>
  <c r="A44" i="5" s="1" a="1"/>
  <c r="A44" i="5" s="1"/>
  <c r="A45" i="5" s="1" a="1"/>
  <c r="A45" i="5" s="1"/>
  <c r="A46" i="5" s="1" a="1"/>
  <c r="A46" i="5" s="1"/>
  <c r="A47" i="5" s="1" a="1"/>
  <c r="A47" i="5" s="1"/>
  <c r="A48" i="5" s="1" a="1"/>
  <c r="A48" i="5" s="1"/>
  <c r="A49" i="5" s="1" a="1"/>
  <c r="A49" i="5" s="1"/>
  <c r="A50" i="5" s="1" a="1"/>
  <c r="A50" i="5" s="1"/>
  <c r="A51" i="5" s="1" a="1"/>
  <c r="A51" i="5" s="1"/>
  <c r="A52" i="5" s="1" a="1"/>
  <c r="A52" i="5" s="1"/>
  <c r="A53" i="5" s="1" a="1"/>
  <c r="A53" i="5" s="1"/>
  <c r="A54" i="5" s="1" a="1"/>
  <c r="A54" i="5" s="1"/>
  <c r="A55" i="5" s="1" a="1"/>
  <c r="A55" i="5" s="1"/>
  <c r="A56" i="5" s="1" a="1"/>
  <c r="A56" i="5" s="1"/>
  <c r="A57" i="5" s="1" a="1"/>
  <c r="A57" i="5" s="1"/>
  <c r="A58" i="5" s="1" a="1"/>
  <c r="A58" i="5" s="1"/>
  <c r="A59" i="5" s="1" a="1"/>
  <c r="A59" i="5" s="1"/>
  <c r="A60" i="5" s="1" a="1"/>
  <c r="A60" i="5" s="1"/>
  <c r="A61" i="5" s="1" a="1"/>
  <c r="A61" i="5" s="1"/>
  <c r="A62" i="5" s="1" a="1"/>
  <c r="A62" i="5" s="1"/>
  <c r="A63" i="5" s="1" a="1"/>
  <c r="A63" i="5" s="1"/>
  <c r="A64" i="5" s="1" a="1"/>
  <c r="A64" i="5" s="1"/>
  <c r="A65" i="5" s="1" a="1"/>
  <c r="A65" i="5" s="1"/>
  <c r="A66" i="5" s="1" a="1"/>
  <c r="A66" i="5" s="1"/>
  <c r="A67" i="5" s="1" a="1"/>
  <c r="A67" i="5" s="1"/>
  <c r="A68" i="5" s="1" a="1"/>
  <c r="A68" i="5" s="1"/>
  <c r="A69" i="5" s="1" a="1"/>
  <c r="A69" i="5" s="1"/>
  <c r="A70" i="5" s="1" a="1"/>
  <c r="A70" i="5" s="1"/>
  <c r="A71" i="5" s="1" a="1"/>
  <c r="A71" i="5" s="1"/>
  <c r="A72" i="5" s="1" a="1"/>
  <c r="A72" i="5" s="1"/>
  <c r="A73" i="5" s="1" a="1"/>
  <c r="A73" i="5" s="1"/>
  <c r="A74" i="5" s="1" a="1"/>
  <c r="A74" i="5" s="1"/>
  <c r="A75" i="5" s="1" a="1"/>
  <c r="A75" i="5" s="1"/>
  <c r="A76" i="5" s="1" a="1"/>
  <c r="A76" i="5" s="1"/>
  <c r="A77" i="5" s="1" a="1"/>
  <c r="A77" i="5" s="1"/>
  <c r="A78" i="5" s="1" a="1"/>
  <c r="A78" i="5" s="1"/>
  <c r="A79" i="5" s="1" a="1"/>
  <c r="A79" i="5" s="1"/>
  <c r="A80" i="5" s="1" a="1"/>
  <c r="A80" i="5" s="1"/>
  <c r="A81" i="5" s="1" a="1"/>
  <c r="A81" i="5" s="1"/>
  <c r="A82" i="5" s="1" a="1"/>
  <c r="A82" i="5" s="1"/>
  <c r="A83" i="5" s="1" a="1"/>
  <c r="A83" i="5" s="1"/>
  <c r="A84" i="5" s="1" a="1"/>
  <c r="A84" i="5" s="1"/>
  <c r="A85" i="5" s="1" a="1"/>
  <c r="A85" i="5" s="1"/>
  <c r="A86" i="5" s="1" a="1"/>
  <c r="A86" i="5" s="1"/>
  <c r="A87" i="5" s="1" a="1"/>
  <c r="A87" i="5" s="1"/>
  <c r="A88" i="5" s="1" a="1"/>
  <c r="A88" i="5" s="1"/>
  <c r="A89" i="5" s="1" a="1"/>
  <c r="A89" i="5" s="1"/>
  <c r="A90" i="5" s="1" a="1"/>
  <c r="A90" i="5" s="1"/>
  <c r="A91" i="5" s="1" a="1"/>
  <c r="A91" i="5" s="1"/>
  <c r="A92" i="5" s="1" a="1"/>
  <c r="A92" i="5" s="1"/>
  <c r="A93" i="5" s="1" a="1"/>
  <c r="A93" i="5" s="1"/>
  <c r="A94" i="5" s="1" a="1"/>
  <c r="A94" i="5" s="1"/>
  <c r="A95" i="5" s="1" a="1"/>
  <c r="A95" i="5" s="1"/>
  <c r="A96" i="5" s="1" a="1"/>
  <c r="A96" i="5" s="1"/>
  <c r="A97" i="5" s="1" a="1"/>
  <c r="A97" i="5" s="1"/>
  <c r="A98" i="5" s="1" a="1"/>
  <c r="A98" i="5" s="1"/>
  <c r="A99" i="5" s="1" a="1"/>
  <c r="A99" i="5" s="1"/>
  <c r="A100" i="5" s="1" a="1"/>
  <c r="A100" i="5" s="1"/>
  <c r="A101" i="5" s="1" a="1"/>
  <c r="A101" i="5" s="1"/>
  <c r="A102" i="5" s="1" a="1"/>
  <c r="A102" i="5" s="1"/>
  <c r="A103" i="5" s="1" a="1"/>
  <c r="A103" i="5" s="1"/>
  <c r="A104" i="5" s="1" a="1"/>
  <c r="A104" i="5" s="1"/>
  <c r="A105" i="5" s="1" a="1"/>
  <c r="A105" i="5" s="1"/>
  <c r="A106" i="5" s="1" a="1"/>
  <c r="A106" i="5" s="1"/>
  <c r="A107" i="5" s="1" a="1"/>
  <c r="A107" i="5" s="1"/>
  <c r="A108" i="5" s="1" a="1"/>
  <c r="A108" i="5" s="1"/>
  <c r="A109" i="5" s="1" a="1"/>
  <c r="A109" i="5" s="1"/>
  <c r="A110" i="5" s="1" a="1"/>
  <c r="A110" i="5" s="1"/>
  <c r="A111" i="5" s="1" a="1"/>
  <c r="A111" i="5" s="1"/>
  <c r="A112" i="5" s="1" a="1"/>
  <c r="A112" i="5" s="1"/>
  <c r="A113" i="5" s="1" a="1"/>
  <c r="A113" i="5" s="1"/>
  <c r="A114" i="5" s="1" a="1"/>
  <c r="A114" i="5" s="1"/>
  <c r="A115" i="5" s="1" a="1"/>
  <c r="A115" i="5" s="1"/>
  <c r="A116" i="5" s="1" a="1"/>
  <c r="A116" i="5" s="1"/>
  <c r="A117" i="5" s="1" a="1"/>
  <c r="A117" i="5" s="1"/>
  <c r="A118" i="5" s="1" a="1"/>
  <c r="A118" i="5" s="1"/>
  <c r="A119" i="5" s="1" a="1"/>
  <c r="A119" i="5" s="1"/>
  <c r="A120" i="5" s="1" a="1"/>
  <c r="A120" i="5" s="1"/>
  <c r="A121" i="5" s="1" a="1"/>
  <c r="A121" i="5" s="1"/>
  <c r="A122" i="5" s="1" a="1"/>
  <c r="A122" i="5" s="1"/>
  <c r="A123" i="5" s="1" a="1"/>
  <c r="A123" i="5" s="1"/>
  <c r="A124" i="5" s="1" a="1"/>
  <c r="A124" i="5" s="1"/>
  <c r="A125" i="5" s="1" a="1"/>
  <c r="A125" i="5" s="1"/>
  <c r="A126" i="5" s="1" a="1"/>
  <c r="A126" i="5" s="1"/>
  <c r="A127" i="5" s="1" a="1"/>
  <c r="A127" i="5" s="1"/>
  <c r="A128" i="5" s="1" a="1"/>
  <c r="A128" i="5" s="1"/>
  <c r="A129" i="5" s="1" a="1"/>
  <c r="A129" i="5" s="1"/>
  <c r="A130" i="5" s="1" a="1"/>
  <c r="A130" i="5" s="1"/>
  <c r="A131" i="5" s="1" a="1"/>
  <c r="A131" i="5" s="1"/>
  <c r="A132" i="5" s="1" a="1"/>
  <c r="A132" i="5" s="1"/>
  <c r="A133" i="5" s="1" a="1"/>
  <c r="A133" i="5" s="1"/>
  <c r="A134" i="5" s="1" a="1"/>
  <c r="A134" i="5" s="1"/>
  <c r="A135" i="5" s="1" a="1"/>
  <c r="A135" i="5" s="1"/>
  <c r="A136" i="5" s="1" a="1"/>
  <c r="A136" i="5" s="1"/>
  <c r="A137" i="5" s="1" a="1"/>
  <c r="A137" i="5" s="1"/>
  <c r="A138" i="5" s="1" a="1"/>
  <c r="A138" i="5" s="1"/>
  <c r="A139" i="5" s="1" a="1"/>
  <c r="A139" i="5" s="1"/>
  <c r="A140" i="5" s="1" a="1"/>
  <c r="A140" i="5" s="1"/>
  <c r="A141" i="5" s="1" a="1"/>
  <c r="A141" i="5" s="1"/>
  <c r="A142" i="5" s="1" a="1"/>
  <c r="A142" i="5" s="1"/>
  <c r="A143" i="5" s="1" a="1"/>
  <c r="A143" i="5" s="1"/>
  <c r="A144" i="5" s="1" a="1"/>
  <c r="A144" i="5" s="1"/>
  <c r="A145" i="5" s="1" a="1"/>
  <c r="A145" i="5" s="1"/>
  <c r="A146" i="5" s="1" a="1"/>
  <c r="A146" i="5" s="1"/>
  <c r="A147" i="5" s="1" a="1"/>
  <c r="A147" i="5" s="1"/>
  <c r="A148" i="5" s="1" a="1"/>
  <c r="A148" i="5" s="1"/>
  <c r="A149" i="5" s="1" a="1"/>
  <c r="A149" i="5" s="1"/>
  <c r="A150" i="5" s="1" a="1"/>
  <c r="A150" i="5" s="1"/>
  <c r="A151" i="5" s="1" a="1"/>
  <c r="A151" i="5" s="1"/>
  <c r="A152" i="5" s="1" a="1"/>
  <c r="A152" i="5" s="1"/>
  <c r="A153" i="5" s="1" a="1"/>
  <c r="A153" i="5" s="1"/>
  <c r="A154" i="5" s="1" a="1"/>
  <c r="A154" i="5" s="1"/>
  <c r="A155" i="5" s="1" a="1"/>
  <c r="A155" i="5" s="1"/>
  <c r="A156" i="5" s="1" a="1"/>
  <c r="A156" i="5" s="1"/>
  <c r="A157" i="5" s="1" a="1"/>
  <c r="A157" i="5" s="1"/>
  <c r="A158" i="5" s="1" a="1"/>
  <c r="A158" i="5" s="1"/>
  <c r="A159" i="5" s="1" a="1"/>
  <c r="A159" i="5" s="1"/>
  <c r="A160" i="5" s="1" a="1"/>
  <c r="A160" i="5" s="1"/>
  <c r="A161" i="5" s="1" a="1"/>
  <c r="A161" i="5" s="1"/>
  <c r="A162" i="5" s="1" a="1"/>
  <c r="A162" i="5" s="1"/>
  <c r="A163" i="5" s="1" a="1"/>
  <c r="A163" i="5" s="1"/>
  <c r="A164" i="5" s="1" a="1"/>
  <c r="A164" i="5" s="1"/>
  <c r="A165" i="5" s="1" a="1"/>
  <c r="A165" i="5" s="1"/>
  <c r="A166" i="5" s="1" a="1"/>
  <c r="A166" i="5" s="1"/>
  <c r="A167" i="5" s="1" a="1"/>
  <c r="A167" i="5" s="1"/>
  <c r="A168" i="5" s="1" a="1"/>
  <c r="A168" i="5" s="1"/>
  <c r="A169" i="5" s="1" a="1"/>
  <c r="A169" i="5" s="1"/>
  <c r="A170" i="5" s="1" a="1"/>
  <c r="A170" i="5" s="1"/>
  <c r="A171" i="5" s="1" a="1"/>
  <c r="A171" i="5" s="1"/>
  <c r="A172" i="5" s="1" a="1"/>
  <c r="A172" i="5" s="1"/>
  <c r="A173" i="5" s="1" a="1"/>
  <c r="A173" i="5" s="1"/>
  <c r="A174" i="5" s="1" a="1"/>
  <c r="A174" i="5" s="1"/>
  <c r="A175" i="5" s="1" a="1"/>
  <c r="A175" i="5" s="1"/>
  <c r="A176" i="5" s="1" a="1"/>
  <c r="A176" i="5" s="1"/>
  <c r="A177" i="5" s="1" a="1"/>
  <c r="A177" i="5" s="1"/>
  <c r="A178" i="5" s="1" a="1"/>
  <c r="A178" i="5" s="1"/>
  <c r="A179" i="5" s="1" a="1"/>
  <c r="A179" i="5" s="1"/>
  <c r="A180" i="5" s="1" a="1"/>
  <c r="A180" i="5" s="1"/>
  <c r="A181" i="5" s="1" a="1"/>
  <c r="A181" i="5" s="1"/>
  <c r="A182" i="5" s="1" a="1"/>
  <c r="A182" i="5" s="1"/>
  <c r="A183" i="5" s="1" a="1"/>
  <c r="A183" i="5" s="1"/>
  <c r="A184" i="5" s="1" a="1"/>
  <c r="A184" i="5" s="1"/>
  <c r="A185" i="5" s="1" a="1"/>
  <c r="A185" i="5" s="1"/>
  <c r="A186" i="5" s="1" a="1"/>
  <c r="A186" i="5" s="1"/>
  <c r="A187" i="5" s="1" a="1"/>
  <c r="A187" i="5" s="1"/>
  <c r="A188" i="5" s="1" a="1"/>
  <c r="A188" i="5" s="1"/>
  <c r="A189" i="5" s="1" a="1"/>
  <c r="A189" i="5" s="1"/>
  <c r="A190" i="5" s="1" a="1"/>
  <c r="A190" i="5" s="1"/>
  <c r="A191" i="5" s="1" a="1"/>
  <c r="A191" i="5" s="1"/>
  <c r="A192" i="5" s="1" a="1"/>
  <c r="A192" i="5" s="1"/>
  <c r="A193" i="5" s="1" a="1"/>
  <c r="A193" i="5" s="1"/>
  <c r="A194" i="5" s="1" a="1"/>
  <c r="A194" i="5" s="1"/>
  <c r="A195" i="5" s="1" a="1"/>
  <c r="A195" i="5" s="1"/>
  <c r="A196" i="5" s="1" a="1"/>
  <c r="A196" i="5" s="1"/>
  <c r="A197" i="5" s="1" a="1"/>
  <c r="A197" i="5" s="1"/>
  <c r="A198" i="5" s="1" a="1"/>
  <c r="A198" i="5" s="1"/>
  <c r="A199" i="5" s="1" a="1"/>
  <c r="A199" i="5" s="1"/>
  <c r="A200" i="5" s="1" a="1"/>
  <c r="A200" i="5" s="1"/>
  <c r="A201" i="5" s="1" a="1"/>
  <c r="A201" i="5" s="1"/>
  <c r="A202" i="5" s="1" a="1"/>
  <c r="A202" i="5" s="1"/>
  <c r="A203" i="5" s="1" a="1"/>
  <c r="A203" i="5" s="1"/>
  <c r="A204" i="5" s="1" a="1"/>
  <c r="A204" i="5" s="1"/>
  <c r="A205" i="5" s="1" a="1"/>
  <c r="A205" i="5" s="1"/>
  <c r="A206" i="5" s="1" a="1"/>
  <c r="A206" i="5" s="1"/>
  <c r="A207" i="5" s="1" a="1"/>
  <c r="A207" i="5" s="1"/>
  <c r="A208" i="5" s="1" a="1"/>
  <c r="A208" i="5" s="1"/>
  <c r="A209" i="5" s="1" a="1"/>
  <c r="A209" i="5" s="1"/>
  <c r="A210" i="5" s="1" a="1"/>
  <c r="A210" i="5" s="1"/>
  <c r="A211" i="5" s="1" a="1"/>
  <c r="A211" i="5" s="1"/>
  <c r="A212" i="5" s="1" a="1"/>
  <c r="A212" i="5" s="1"/>
  <c r="A213" i="5" s="1" a="1"/>
  <c r="A213" i="5" s="1"/>
  <c r="A214" i="5" s="1" a="1"/>
  <c r="A214" i="5" s="1"/>
  <c r="A215" i="5" s="1" a="1"/>
  <c r="A215" i="5" s="1"/>
  <c r="A216" i="5" s="1" a="1"/>
  <c r="A216" i="5" s="1"/>
  <c r="A217" i="5" s="1" a="1"/>
  <c r="A217" i="5" s="1"/>
  <c r="A218" i="5" s="1" a="1"/>
  <c r="A218" i="5" s="1"/>
  <c r="A219" i="5" s="1" a="1"/>
  <c r="A219" i="5" s="1"/>
  <c r="A220" i="5" s="1" a="1"/>
  <c r="A220" i="5" s="1"/>
  <c r="A221" i="5" s="1" a="1"/>
  <c r="A221" i="5" s="1"/>
  <c r="A222" i="5" s="1" a="1"/>
  <c r="A222" i="5" s="1"/>
  <c r="A223" i="5" s="1" a="1"/>
  <c r="A223" i="5" s="1"/>
  <c r="A224" i="5" s="1" a="1"/>
  <c r="A224" i="5" s="1"/>
  <c r="A225" i="5" s="1" a="1"/>
  <c r="A225" i="5" s="1"/>
  <c r="A226" i="5" s="1" a="1"/>
  <c r="A226" i="5" s="1"/>
  <c r="A227" i="5" s="1" a="1"/>
  <c r="A227" i="5" s="1"/>
  <c r="A228" i="5" s="1" a="1"/>
  <c r="A228" i="5" s="1"/>
  <c r="A229" i="5" s="1" a="1"/>
  <c r="A229" i="5" s="1"/>
  <c r="A230" i="5" s="1" a="1"/>
  <c r="A230" i="5" s="1"/>
  <c r="A231" i="5" s="1" a="1"/>
  <c r="A231" i="5" s="1"/>
  <c r="A232" i="5" s="1" a="1"/>
  <c r="A232" i="5" s="1"/>
  <c r="A233" i="5" s="1" a="1"/>
  <c r="A233" i="5" s="1"/>
  <c r="A234" i="5" s="1" a="1"/>
  <c r="A234" i="5" s="1"/>
  <c r="A235" i="5" s="1" a="1"/>
  <c r="A235" i="5" s="1"/>
  <c r="A236" i="5" s="1" a="1"/>
  <c r="A236" i="5" s="1"/>
  <c r="A237" i="5" s="1" a="1"/>
  <c r="A237" i="5" s="1"/>
  <c r="A238" i="5" s="1" a="1"/>
  <c r="A238" i="5" s="1"/>
  <c r="A239" i="5" s="1" a="1"/>
  <c r="A239" i="5" s="1"/>
  <c r="A240" i="5" s="1" a="1"/>
  <c r="A240" i="5" s="1"/>
  <c r="A241" i="5" s="1" a="1"/>
  <c r="A241" i="5" s="1"/>
  <c r="A242" i="5" s="1" a="1"/>
  <c r="A242" i="5" s="1"/>
  <c r="A243" i="5" s="1" a="1"/>
  <c r="A243" i="5" s="1"/>
  <c r="A244" i="5" s="1" a="1"/>
  <c r="A244" i="5" s="1"/>
  <c r="A245" i="5" s="1" a="1"/>
  <c r="A245" i="5" s="1"/>
  <c r="I21" i="5"/>
  <c r="E22" i="5"/>
  <c r="G22" i="5"/>
  <c r="D22" i="5"/>
  <c r="F22" i="5"/>
  <c r="C22" i="5"/>
  <c r="B22" i="5"/>
  <c r="A17" i="145" a="1"/>
  <c r="A17" i="145" s="1"/>
  <c r="E48" i="248"/>
  <c r="D29" i="284" l="1" a="1"/>
  <c r="D29" i="284" s="1"/>
  <c r="H29" i="284" s="1"/>
  <c r="H28" i="284"/>
  <c r="J28" i="284"/>
  <c r="K28" i="284"/>
  <c r="A28" i="284"/>
  <c r="I27" i="284"/>
  <c r="T27" i="284"/>
  <c r="E28" i="284" a="1"/>
  <c r="E28" i="284" s="1"/>
  <c r="M28" i="284" s="1"/>
  <c r="O28" i="284" s="1"/>
  <c r="T28" i="284" s="1"/>
  <c r="F28" i="284"/>
  <c r="G28" i="284"/>
  <c r="L28" i="284"/>
  <c r="S27" i="284"/>
  <c r="R27" i="284"/>
  <c r="Q27" i="284"/>
  <c r="P28" i="284"/>
  <c r="J29" i="283"/>
  <c r="E29" i="283" a="1"/>
  <c r="E29" i="283" s="1"/>
  <c r="M29" i="283" s="1"/>
  <c r="O29" i="283" s="1"/>
  <c r="N29" i="283" a="1"/>
  <c r="N29" i="283" s="1"/>
  <c r="H29" i="283"/>
  <c r="A29" i="283"/>
  <c r="L29" i="283"/>
  <c r="G29" i="283"/>
  <c r="K29" i="283"/>
  <c r="F29" i="283"/>
  <c r="D30" i="283" a="1"/>
  <c r="D30" i="283" s="1"/>
  <c r="S28" i="283"/>
  <c r="U28" i="283"/>
  <c r="I28" i="283"/>
  <c r="R27" i="283"/>
  <c r="Q27" i="283"/>
  <c r="P28" i="283"/>
  <c r="T28" i="283"/>
  <c r="S30" i="282"/>
  <c r="T30" i="282"/>
  <c r="P30" i="282"/>
  <c r="Q29" i="282"/>
  <c r="R29" i="282"/>
  <c r="I30" i="282"/>
  <c r="U30" i="282"/>
  <c r="L31" i="282"/>
  <c r="H31" i="282"/>
  <c r="E31" i="282" a="1"/>
  <c r="E31" i="282" s="1"/>
  <c r="M31" i="282" s="1"/>
  <c r="O31" i="282" s="1"/>
  <c r="K31" i="282"/>
  <c r="G31" i="282"/>
  <c r="N31" i="282" a="1"/>
  <c r="N31" i="282" s="1"/>
  <c r="J31" i="282"/>
  <c r="F31" i="282"/>
  <c r="A31" i="282"/>
  <c r="D32" i="282" a="1"/>
  <c r="D32" i="282" s="1"/>
  <c r="S26" i="281"/>
  <c r="R25" i="281"/>
  <c r="Q25" i="281"/>
  <c r="U26" i="281"/>
  <c r="I26" i="281"/>
  <c r="N27" i="281" a="1"/>
  <c r="N27" i="281" s="1"/>
  <c r="J27" i="281"/>
  <c r="F27" i="281"/>
  <c r="A27" i="281"/>
  <c r="E27" i="281" a="1"/>
  <c r="E27" i="281" s="1"/>
  <c r="M27" i="281" s="1"/>
  <c r="O27" i="281" s="1"/>
  <c r="H27" i="281"/>
  <c r="L27" i="281"/>
  <c r="G27" i="281"/>
  <c r="K27" i="281"/>
  <c r="D28" i="281" a="1"/>
  <c r="D28" i="281" s="1"/>
  <c r="P26" i="281"/>
  <c r="T26" i="281"/>
  <c r="J28" i="280"/>
  <c r="E28" i="280" a="1"/>
  <c r="E28" i="280" s="1"/>
  <c r="M28" i="280" s="1"/>
  <c r="O28" i="280" s="1"/>
  <c r="T28" i="280" s="1"/>
  <c r="D29" i="280" a="1"/>
  <c r="D29" i="280" s="1"/>
  <c r="K29" i="280" s="1"/>
  <c r="N28" i="280" a="1"/>
  <c r="N28" i="280" s="1"/>
  <c r="S28" i="280" s="1"/>
  <c r="H28" i="280"/>
  <c r="U27" i="280"/>
  <c r="A28" i="280"/>
  <c r="G28" i="280"/>
  <c r="L28" i="280"/>
  <c r="F28" i="280"/>
  <c r="R27" i="280"/>
  <c r="Q27" i="280"/>
  <c r="U28" i="280"/>
  <c r="I28" i="280"/>
  <c r="L27" i="279"/>
  <c r="H27" i="279"/>
  <c r="E27" i="279" a="1"/>
  <c r="E27" i="279" s="1"/>
  <c r="M27" i="279" s="1"/>
  <c r="O27" i="279" s="1"/>
  <c r="G27" i="279"/>
  <c r="K27" i="279"/>
  <c r="F27" i="279"/>
  <c r="J27" i="279"/>
  <c r="N27" i="279" a="1"/>
  <c r="N27" i="279" s="1"/>
  <c r="A27" i="279"/>
  <c r="D28" i="279" a="1"/>
  <c r="D28" i="279" s="1"/>
  <c r="I26" i="279"/>
  <c r="U26" i="279"/>
  <c r="T26" i="279"/>
  <c r="P26" i="279"/>
  <c r="Q25" i="279"/>
  <c r="R25" i="279"/>
  <c r="S28" i="278"/>
  <c r="N29" i="278" a="1"/>
  <c r="N29" i="278" s="1"/>
  <c r="H29" i="278"/>
  <c r="A29" i="278"/>
  <c r="L29" i="278"/>
  <c r="G29" i="278"/>
  <c r="K29" i="278"/>
  <c r="F29" i="278"/>
  <c r="J29" i="278"/>
  <c r="E29" i="278" a="1"/>
  <c r="E29" i="278" s="1"/>
  <c r="M29" i="278" s="1"/>
  <c r="O29" i="278" s="1"/>
  <c r="D30" i="278" a="1"/>
  <c r="D30" i="278" s="1"/>
  <c r="R27" i="278"/>
  <c r="Q27" i="278"/>
  <c r="U28" i="278"/>
  <c r="I28" i="278"/>
  <c r="P28" i="278"/>
  <c r="T28" i="278"/>
  <c r="S27" i="277"/>
  <c r="R26" i="277"/>
  <c r="Q26" i="277"/>
  <c r="T27" i="277"/>
  <c r="P27" i="277"/>
  <c r="L28" i="277"/>
  <c r="H28" i="277"/>
  <c r="E28" i="277" a="1"/>
  <c r="E28" i="277" s="1"/>
  <c r="M28" i="277" s="1"/>
  <c r="O28" i="277" s="1"/>
  <c r="N28" i="277" a="1"/>
  <c r="N28" i="277" s="1"/>
  <c r="A28" i="277"/>
  <c r="G28" i="277"/>
  <c r="K28" i="277"/>
  <c r="F28" i="277"/>
  <c r="J28" i="277"/>
  <c r="D29" i="277" a="1"/>
  <c r="D29" i="277" s="1"/>
  <c r="U27" i="277"/>
  <c r="I27" i="277"/>
  <c r="P17" i="146"/>
  <c r="T17" i="146"/>
  <c r="D22" i="275"/>
  <c r="E22" i="275"/>
  <c r="C23" i="275" a="1"/>
  <c r="C23" i="275" s="1"/>
  <c r="I18" i="146"/>
  <c r="I17" i="146"/>
  <c r="U18" i="146"/>
  <c r="G17" i="214"/>
  <c r="H17" i="214" s="1"/>
  <c r="F9" i="116"/>
  <c r="E9" i="116"/>
  <c r="D9" i="116"/>
  <c r="T18" i="146"/>
  <c r="P18" i="146"/>
  <c r="Q17" i="146"/>
  <c r="R17" i="146"/>
  <c r="C10" i="116" a="1"/>
  <c r="C10" i="116" s="1"/>
  <c r="S18" i="146"/>
  <c r="J19" i="146"/>
  <c r="G19" i="146"/>
  <c r="L19" i="146"/>
  <c r="E19" i="146" a="1"/>
  <c r="E19" i="146" s="1"/>
  <c r="M19" i="146" s="1"/>
  <c r="H19" i="146"/>
  <c r="K19" i="146"/>
  <c r="F19" i="146"/>
  <c r="D20" i="146" a="1"/>
  <c r="D20" i="146" s="1"/>
  <c r="N19" i="146" a="1"/>
  <c r="N19" i="146" s="1"/>
  <c r="F8" i="116"/>
  <c r="D8" i="116"/>
  <c r="E8" i="116"/>
  <c r="H22" i="5"/>
  <c r="A17" i="146"/>
  <c r="A17" i="205"/>
  <c r="B17" i="145"/>
  <c r="B17" i="205" s="1"/>
  <c r="F18" i="214"/>
  <c r="D18" i="214"/>
  <c r="E18" i="214"/>
  <c r="C19" i="214" a="1"/>
  <c r="C19" i="214" s="1"/>
  <c r="C245" i="5"/>
  <c r="D245" i="5"/>
  <c r="A246" i="5" a="1"/>
  <c r="A246" i="5" s="1"/>
  <c r="A247" i="5" s="1" a="1"/>
  <c r="A247" i="5" s="1"/>
  <c r="A248" i="5" s="1" a="1"/>
  <c r="A248" i="5" s="1"/>
  <c r="A249" i="5" s="1" a="1"/>
  <c r="A249" i="5" s="1"/>
  <c r="A250" i="5" s="1" a="1"/>
  <c r="A250" i="5" s="1"/>
  <c r="A251" i="5" s="1" a="1"/>
  <c r="A251" i="5" s="1"/>
  <c r="A252" i="5" s="1" a="1"/>
  <c r="A252" i="5" s="1"/>
  <c r="A253" i="5" s="1" a="1"/>
  <c r="A253" i="5" s="1"/>
  <c r="A254" i="5" s="1" a="1"/>
  <c r="A254" i="5" s="1"/>
  <c r="A255" i="5" s="1" a="1"/>
  <c r="A255" i="5" s="1"/>
  <c r="A256" i="5" s="1" a="1"/>
  <c r="A256" i="5" s="1"/>
  <c r="A257" i="5" s="1" a="1"/>
  <c r="A257" i="5" s="1"/>
  <c r="A258" i="5" s="1" a="1"/>
  <c r="A258" i="5" s="1"/>
  <c r="A259" i="5" s="1" a="1"/>
  <c r="A259" i="5" s="1"/>
  <c r="A260" i="5" s="1" a="1"/>
  <c r="A260" i="5" s="1"/>
  <c r="A261" i="5" s="1" a="1"/>
  <c r="A261" i="5" s="1"/>
  <c r="A262" i="5" s="1" a="1"/>
  <c r="A262" i="5" s="1"/>
  <c r="A263" i="5" s="1" a="1"/>
  <c r="A263" i="5" s="1"/>
  <c r="A264" i="5" s="1" a="1"/>
  <c r="A264" i="5" s="1"/>
  <c r="A265" i="5" s="1" a="1"/>
  <c r="A265" i="5" s="1"/>
  <c r="A266" i="5" s="1" a="1"/>
  <c r="A266" i="5" s="1"/>
  <c r="A267" i="5" s="1" a="1"/>
  <c r="A267" i="5" s="1"/>
  <c r="A268" i="5" s="1" a="1"/>
  <c r="A268" i="5" s="1"/>
  <c r="B23" i="5"/>
  <c r="D23" i="5"/>
  <c r="E23" i="5"/>
  <c r="F23" i="5"/>
  <c r="C23" i="5"/>
  <c r="G23" i="5"/>
  <c r="I22" i="5"/>
  <c r="A18" i="145" a="1"/>
  <c r="A18" i="145" s="1"/>
  <c r="D73" i="248"/>
  <c r="A29" i="284" l="1"/>
  <c r="G29" i="284"/>
  <c r="L29" i="284"/>
  <c r="I28" i="284"/>
  <c r="F29" i="284"/>
  <c r="K29" i="284"/>
  <c r="U28" i="284"/>
  <c r="J29" i="284"/>
  <c r="E29" i="284" a="1"/>
  <c r="E29" i="284" s="1"/>
  <c r="M29" i="284" s="1"/>
  <c r="O29" i="284" s="1"/>
  <c r="T29" i="284" s="1"/>
  <c r="D30" i="284" a="1"/>
  <c r="D30" i="284" s="1"/>
  <c r="E30" i="284" s="1" a="1"/>
  <c r="E30" i="284" s="1"/>
  <c r="M30" i="284" s="1"/>
  <c r="N29" i="284" a="1"/>
  <c r="N29" i="284" s="1"/>
  <c r="S28" i="284"/>
  <c r="P29" i="284"/>
  <c r="Q28" i="284"/>
  <c r="R28" i="284"/>
  <c r="S29" i="283"/>
  <c r="T29" i="283"/>
  <c r="P29" i="283"/>
  <c r="I29" i="283"/>
  <c r="U29" i="283"/>
  <c r="Q28" i="283"/>
  <c r="R28" i="283"/>
  <c r="L30" i="283"/>
  <c r="H30" i="283"/>
  <c r="E30" i="283" a="1"/>
  <c r="E30" i="283" s="1"/>
  <c r="M30" i="283" s="1"/>
  <c r="O30" i="283" s="1"/>
  <c r="K30" i="283"/>
  <c r="G30" i="283"/>
  <c r="N30" i="283" a="1"/>
  <c r="N30" i="283" s="1"/>
  <c r="F30" i="283"/>
  <c r="A30" i="283"/>
  <c r="J30" i="283"/>
  <c r="D31" i="283" a="1"/>
  <c r="D31" i="283" s="1"/>
  <c r="S31" i="282"/>
  <c r="U31" i="282"/>
  <c r="I31" i="282"/>
  <c r="K32" i="282"/>
  <c r="G32" i="282"/>
  <c r="N32" i="282" a="1"/>
  <c r="N32" i="282" s="1"/>
  <c r="J32" i="282"/>
  <c r="F32" i="282"/>
  <c r="A32" i="282"/>
  <c r="L32" i="282"/>
  <c r="H32" i="282"/>
  <c r="E32" i="282" a="1"/>
  <c r="E32" i="282" s="1"/>
  <c r="M32" i="282" s="1"/>
  <c r="O32" i="282" s="1"/>
  <c r="D33" i="282" a="1"/>
  <c r="D33" i="282" s="1"/>
  <c r="T31" i="282"/>
  <c r="P31" i="282"/>
  <c r="R30" i="282"/>
  <c r="Q30" i="282"/>
  <c r="P27" i="281"/>
  <c r="T27" i="281"/>
  <c r="R26" i="281"/>
  <c r="Q26" i="281"/>
  <c r="K28" i="281"/>
  <c r="F28" i="281"/>
  <c r="J28" i="281"/>
  <c r="E28" i="281" a="1"/>
  <c r="E28" i="281" s="1"/>
  <c r="M28" i="281" s="1"/>
  <c r="O28" i="281" s="1"/>
  <c r="N28" i="281" a="1"/>
  <c r="N28" i="281" s="1"/>
  <c r="H28" i="281"/>
  <c r="A28" i="281"/>
  <c r="L28" i="281"/>
  <c r="G28" i="281"/>
  <c r="D29" i="281" a="1"/>
  <c r="D29" i="281" s="1"/>
  <c r="U27" i="281"/>
  <c r="I27" i="281"/>
  <c r="S27" i="281"/>
  <c r="H29" i="280"/>
  <c r="I29" i="280" s="1"/>
  <c r="J29" i="280"/>
  <c r="L29" i="280"/>
  <c r="N29" i="280" a="1"/>
  <c r="N29" i="280" s="1"/>
  <c r="S29" i="280" s="1"/>
  <c r="D30" i="280" a="1"/>
  <c r="D30" i="280" s="1"/>
  <c r="F30" i="280" s="1"/>
  <c r="A29" i="280"/>
  <c r="G29" i="280"/>
  <c r="P28" i="280"/>
  <c r="Q28" i="280" s="1"/>
  <c r="E29" i="280" a="1"/>
  <c r="E29" i="280" s="1"/>
  <c r="M29" i="280" s="1"/>
  <c r="O29" i="280" s="1"/>
  <c r="T29" i="280" s="1"/>
  <c r="F29" i="280"/>
  <c r="R28" i="280"/>
  <c r="U29" i="280"/>
  <c r="S27" i="279"/>
  <c r="L28" i="279"/>
  <c r="K28" i="279"/>
  <c r="G28" i="279"/>
  <c r="N28" i="279" a="1"/>
  <c r="N28" i="279" s="1"/>
  <c r="J28" i="279"/>
  <c r="F28" i="279"/>
  <c r="E28" i="279" a="1"/>
  <c r="E28" i="279" s="1"/>
  <c r="M28" i="279" s="1"/>
  <c r="O28" i="279" s="1"/>
  <c r="A28" i="279"/>
  <c r="H28" i="279"/>
  <c r="D29" i="279" a="1"/>
  <c r="D29" i="279" s="1"/>
  <c r="U27" i="279"/>
  <c r="I27" i="279"/>
  <c r="R26" i="279"/>
  <c r="Q26" i="279"/>
  <c r="P27" i="279"/>
  <c r="T27" i="279"/>
  <c r="S29" i="278"/>
  <c r="Q28" i="278"/>
  <c r="R28" i="278"/>
  <c r="L30" i="278"/>
  <c r="H30" i="278"/>
  <c r="E30" i="278" a="1"/>
  <c r="E30" i="278" s="1"/>
  <c r="M30" i="278" s="1"/>
  <c r="O30" i="278" s="1"/>
  <c r="J30" i="278"/>
  <c r="N30" i="278" a="1"/>
  <c r="N30" i="278" s="1"/>
  <c r="A30" i="278"/>
  <c r="G30" i="278"/>
  <c r="K30" i="278"/>
  <c r="F30" i="278"/>
  <c r="D31" i="278" a="1"/>
  <c r="D31" i="278" s="1"/>
  <c r="T29" i="278"/>
  <c r="P29" i="278"/>
  <c r="I29" i="278"/>
  <c r="U29" i="278"/>
  <c r="S28" i="277"/>
  <c r="Q27" i="277"/>
  <c r="R27" i="277"/>
  <c r="K29" i="277"/>
  <c r="G29" i="277"/>
  <c r="N29" i="277" a="1"/>
  <c r="N29" i="277" s="1"/>
  <c r="E29" i="277" a="1"/>
  <c r="E29" i="277" s="1"/>
  <c r="M29" i="277" s="1"/>
  <c r="O29" i="277" s="1"/>
  <c r="H29" i="277"/>
  <c r="A29" i="277"/>
  <c r="L29" i="277"/>
  <c r="F29" i="277"/>
  <c r="J29" i="277"/>
  <c r="D30" i="277" a="1"/>
  <c r="D30" i="277" s="1"/>
  <c r="I28" i="277"/>
  <c r="U28" i="277"/>
  <c r="P28" i="277"/>
  <c r="T28" i="277"/>
  <c r="D23" i="275"/>
  <c r="E23" i="275"/>
  <c r="C24" i="275" a="1"/>
  <c r="C24" i="275" s="1"/>
  <c r="O19" i="146"/>
  <c r="T19" i="146" s="1"/>
  <c r="J20" i="146"/>
  <c r="N20" i="146" a="1"/>
  <c r="N20" i="146" s="1"/>
  <c r="K20" i="146"/>
  <c r="H20" i="146"/>
  <c r="D21" i="146" a="1"/>
  <c r="D21" i="146" s="1"/>
  <c r="L20" i="146"/>
  <c r="G20" i="146"/>
  <c r="F20" i="146"/>
  <c r="E20" i="146" a="1"/>
  <c r="E20" i="146" s="1"/>
  <c r="M20" i="146" s="1"/>
  <c r="F10" i="116"/>
  <c r="E10" i="116"/>
  <c r="D10" i="116"/>
  <c r="Q18" i="146"/>
  <c r="R18" i="146"/>
  <c r="C11" i="116" a="1"/>
  <c r="C11" i="116" s="1"/>
  <c r="S19" i="146"/>
  <c r="U19" i="146"/>
  <c r="H23" i="5"/>
  <c r="G18" i="214"/>
  <c r="H18" i="214" s="1"/>
  <c r="A18" i="146"/>
  <c r="A18" i="205"/>
  <c r="B18" i="145"/>
  <c r="B18" i="205" s="1"/>
  <c r="D16" i="72"/>
  <c r="E16" i="72"/>
  <c r="D19" i="214"/>
  <c r="F19" i="214"/>
  <c r="E19" i="214"/>
  <c r="C20" i="214" a="1"/>
  <c r="C20" i="214" s="1"/>
  <c r="I23" i="5"/>
  <c r="D24" i="5"/>
  <c r="B24" i="5"/>
  <c r="F24" i="5"/>
  <c r="C24" i="5"/>
  <c r="G24" i="5"/>
  <c r="E24" i="5"/>
  <c r="A19" i="145" a="1"/>
  <c r="A19" i="145" s="1"/>
  <c r="E52" i="248"/>
  <c r="F69" i="248"/>
  <c r="F115" i="248"/>
  <c r="D31" i="284" l="1" a="1"/>
  <c r="D31" i="284" s="1"/>
  <c r="G31" i="284" s="1"/>
  <c r="N30" i="284" a="1"/>
  <c r="N30" i="284" s="1"/>
  <c r="S30" i="284" s="1"/>
  <c r="H30" i="284"/>
  <c r="A30" i="284"/>
  <c r="G30" i="284"/>
  <c r="L30" i="284"/>
  <c r="O30" i="284" s="1"/>
  <c r="U30" i="284" s="1"/>
  <c r="U29" i="284"/>
  <c r="F30" i="284"/>
  <c r="K30" i="284"/>
  <c r="P30" i="284" s="1"/>
  <c r="I29" i="284"/>
  <c r="J30" i="284"/>
  <c r="S29" i="284"/>
  <c r="R29" i="284"/>
  <c r="Q29" i="284"/>
  <c r="S30" i="283"/>
  <c r="U30" i="283"/>
  <c r="I30" i="283"/>
  <c r="K31" i="283"/>
  <c r="G31" i="283"/>
  <c r="N31" i="283" a="1"/>
  <c r="N31" i="283" s="1"/>
  <c r="J31" i="283"/>
  <c r="F31" i="283"/>
  <c r="A31" i="283"/>
  <c r="H31" i="283"/>
  <c r="E31" i="283" a="1"/>
  <c r="E31" i="283" s="1"/>
  <c r="M31" i="283" s="1"/>
  <c r="O31" i="283" s="1"/>
  <c r="L31" i="283"/>
  <c r="D32" i="283" a="1"/>
  <c r="D32" i="283" s="1"/>
  <c r="T30" i="283"/>
  <c r="P30" i="283"/>
  <c r="R29" i="283"/>
  <c r="Q29" i="283"/>
  <c r="N33" i="282" a="1"/>
  <c r="N33" i="282" s="1"/>
  <c r="J33" i="282"/>
  <c r="F33" i="282"/>
  <c r="A33" i="282"/>
  <c r="L33" i="282"/>
  <c r="H33" i="282"/>
  <c r="E33" i="282" a="1"/>
  <c r="E33" i="282" s="1"/>
  <c r="M33" i="282" s="1"/>
  <c r="O33" i="282" s="1"/>
  <c r="K33" i="282"/>
  <c r="G33" i="282"/>
  <c r="D34" i="282" a="1"/>
  <c r="D34" i="282" s="1"/>
  <c r="T32" i="282"/>
  <c r="P32" i="282"/>
  <c r="R31" i="282"/>
  <c r="Q31" i="282"/>
  <c r="U32" i="282"/>
  <c r="I32" i="282"/>
  <c r="S32" i="282"/>
  <c r="S28" i="281"/>
  <c r="L29" i="281"/>
  <c r="H29" i="281"/>
  <c r="E29" i="281" a="1"/>
  <c r="E29" i="281" s="1"/>
  <c r="M29" i="281" s="1"/>
  <c r="O29" i="281" s="1"/>
  <c r="G29" i="281"/>
  <c r="K29" i="281"/>
  <c r="F29" i="281"/>
  <c r="J29" i="281"/>
  <c r="N29" i="281" a="1"/>
  <c r="N29" i="281" s="1"/>
  <c r="A29" i="281"/>
  <c r="D30" i="281" a="1"/>
  <c r="D30" i="281" s="1"/>
  <c r="I28" i="281"/>
  <c r="U28" i="281"/>
  <c r="T28" i="281"/>
  <c r="P28" i="281"/>
  <c r="Q27" i="281"/>
  <c r="R27" i="281"/>
  <c r="P29" i="280"/>
  <c r="G30" i="280"/>
  <c r="L30" i="280"/>
  <c r="N30" i="280" a="1"/>
  <c r="N30" i="280" s="1"/>
  <c r="S30" i="280" s="1"/>
  <c r="D31" i="280" a="1"/>
  <c r="D31" i="280" s="1"/>
  <c r="K31" i="280" s="1"/>
  <c r="H30" i="280"/>
  <c r="J30" i="280"/>
  <c r="K30" i="280"/>
  <c r="A30" i="280"/>
  <c r="E30" i="280" a="1"/>
  <c r="E30" i="280" s="1"/>
  <c r="M30" i="280" s="1"/>
  <c r="O30" i="280" s="1"/>
  <c r="R29" i="280"/>
  <c r="Q29" i="280"/>
  <c r="T30" i="280"/>
  <c r="P30" i="280"/>
  <c r="U30" i="280"/>
  <c r="I30" i="280"/>
  <c r="S28" i="279"/>
  <c r="K29" i="279"/>
  <c r="G29" i="279"/>
  <c r="N29" i="279" a="1"/>
  <c r="N29" i="279" s="1"/>
  <c r="J29" i="279"/>
  <c r="F29" i="279"/>
  <c r="A29" i="279"/>
  <c r="L29" i="279"/>
  <c r="H29" i="279"/>
  <c r="E29" i="279" a="1"/>
  <c r="E29" i="279" s="1"/>
  <c r="M29" i="279" s="1"/>
  <c r="O29" i="279" s="1"/>
  <c r="D30" i="279" a="1"/>
  <c r="D30" i="279" s="1"/>
  <c r="T28" i="279"/>
  <c r="P28" i="279"/>
  <c r="Q27" i="279"/>
  <c r="R27" i="279"/>
  <c r="U28" i="279"/>
  <c r="I28" i="279"/>
  <c r="S30" i="278"/>
  <c r="K31" i="278"/>
  <c r="G31" i="278"/>
  <c r="J31" i="278"/>
  <c r="N31" i="278" a="1"/>
  <c r="N31" i="278" s="1"/>
  <c r="E31" i="278" a="1"/>
  <c r="E31" i="278" s="1"/>
  <c r="M31" i="278" s="1"/>
  <c r="H31" i="278"/>
  <c r="A31" i="278"/>
  <c r="L31" i="278"/>
  <c r="F31" i="278"/>
  <c r="D32" i="278" a="1"/>
  <c r="D32" i="278" s="1"/>
  <c r="I30" i="278"/>
  <c r="U30" i="278"/>
  <c r="R29" i="278"/>
  <c r="Q29" i="278"/>
  <c r="T30" i="278"/>
  <c r="P30" i="278"/>
  <c r="S29" i="277"/>
  <c r="N30" i="277" a="1"/>
  <c r="N30" i="277" s="1"/>
  <c r="J30" i="277"/>
  <c r="F30" i="277"/>
  <c r="A30" i="277"/>
  <c r="K30" i="277"/>
  <c r="G30" i="277"/>
  <c r="H30" i="277"/>
  <c r="L30" i="277"/>
  <c r="E30" i="277" a="1"/>
  <c r="E30" i="277" s="1"/>
  <c r="M30" i="277" s="1"/>
  <c r="O30" i="277" s="1"/>
  <c r="D31" i="277" a="1"/>
  <c r="D31" i="277" s="1"/>
  <c r="R28" i="277"/>
  <c r="Q28" i="277"/>
  <c r="I29" i="277"/>
  <c r="U29" i="277"/>
  <c r="P29" i="277"/>
  <c r="T29" i="277"/>
  <c r="D24" i="275"/>
  <c r="E24" i="275"/>
  <c r="C25" i="275" a="1"/>
  <c r="C25" i="275" s="1"/>
  <c r="I19" i="146"/>
  <c r="O20" i="146"/>
  <c r="T20" i="146" s="1"/>
  <c r="P19" i="146"/>
  <c r="E11" i="116"/>
  <c r="D11" i="116"/>
  <c r="F11" i="116"/>
  <c r="C12" i="116" a="1"/>
  <c r="C12" i="116" s="1"/>
  <c r="C13" i="116" s="1" a="1"/>
  <c r="C13" i="116" s="1"/>
  <c r="C14" i="116" s="1" a="1"/>
  <c r="C14" i="116" s="1"/>
  <c r="S20" i="146"/>
  <c r="J21" i="146"/>
  <c r="N21" i="146" a="1"/>
  <c r="N21" i="146" s="1"/>
  <c r="H21" i="146"/>
  <c r="K21" i="146"/>
  <c r="F21" i="146"/>
  <c r="L21" i="146"/>
  <c r="D22" i="146" a="1"/>
  <c r="D22" i="146" s="1"/>
  <c r="G21" i="146"/>
  <c r="E21" i="146" a="1"/>
  <c r="E21" i="146" s="1"/>
  <c r="M21" i="146" s="1"/>
  <c r="U20" i="146"/>
  <c r="H24" i="5"/>
  <c r="A19" i="146"/>
  <c r="A19" i="205"/>
  <c r="B19" i="145"/>
  <c r="B19" i="205" s="1"/>
  <c r="G19" i="214"/>
  <c r="H19" i="214" s="1"/>
  <c r="E20" i="214"/>
  <c r="F20" i="214"/>
  <c r="D20" i="214"/>
  <c r="C21" i="214" a="1"/>
  <c r="C21" i="214" s="1"/>
  <c r="I24" i="5"/>
  <c r="B25" i="5"/>
  <c r="E25" i="5"/>
  <c r="G25" i="5"/>
  <c r="F25" i="5"/>
  <c r="D25" i="5"/>
  <c r="C25" i="5"/>
  <c r="A20" i="145" a="1"/>
  <c r="A20" i="145" s="1"/>
  <c r="E54" i="248"/>
  <c r="I30" i="284" l="1"/>
  <c r="L31" i="284"/>
  <c r="N31" i="284" a="1"/>
  <c r="N31" i="284" s="1"/>
  <c r="E31" i="284" a="1"/>
  <c r="E31" i="284" s="1"/>
  <c r="M31" i="284" s="1"/>
  <c r="O31" i="284" s="1"/>
  <c r="T31" i="284" s="1"/>
  <c r="F31" i="284"/>
  <c r="K31" i="284"/>
  <c r="T30" i="284"/>
  <c r="H31" i="284"/>
  <c r="I31" i="284" s="1"/>
  <c r="J31" i="284"/>
  <c r="D32" i="284" a="1"/>
  <c r="D32" i="284" s="1"/>
  <c r="J32" i="284" s="1"/>
  <c r="A31" i="284"/>
  <c r="R30" i="284"/>
  <c r="Q30" i="284"/>
  <c r="P31" i="284"/>
  <c r="S31" i="283"/>
  <c r="N32" i="283" a="1"/>
  <c r="N32" i="283" s="1"/>
  <c r="J32" i="283"/>
  <c r="F32" i="283"/>
  <c r="A32" i="283"/>
  <c r="L32" i="283"/>
  <c r="H32" i="283"/>
  <c r="E32" i="283" a="1"/>
  <c r="E32" i="283" s="1"/>
  <c r="M32" i="283" s="1"/>
  <c r="O32" i="283" s="1"/>
  <c r="K32" i="283"/>
  <c r="G32" i="283"/>
  <c r="D33" i="283" a="1"/>
  <c r="D33" i="283" s="1"/>
  <c r="R30" i="283"/>
  <c r="Q30" i="283"/>
  <c r="U31" i="283"/>
  <c r="I31" i="283"/>
  <c r="T31" i="283"/>
  <c r="P31" i="283"/>
  <c r="R32" i="282"/>
  <c r="Q32" i="282"/>
  <c r="T33" i="282"/>
  <c r="P33" i="282"/>
  <c r="L34" i="282"/>
  <c r="H34" i="282"/>
  <c r="E34" i="282" a="1"/>
  <c r="E34" i="282" s="1"/>
  <c r="M34" i="282" s="1"/>
  <c r="O34" i="282" s="1"/>
  <c r="K34" i="282"/>
  <c r="G34" i="282"/>
  <c r="N34" i="282" a="1"/>
  <c r="N34" i="282" s="1"/>
  <c r="J34" i="282"/>
  <c r="F34" i="282"/>
  <c r="A34" i="282"/>
  <c r="D35" i="282" a="1"/>
  <c r="D35" i="282" s="1"/>
  <c r="U33" i="282"/>
  <c r="I33" i="282"/>
  <c r="S33" i="282"/>
  <c r="S29" i="281"/>
  <c r="K30" i="281"/>
  <c r="G30" i="281"/>
  <c r="H30" i="281"/>
  <c r="A30" i="281"/>
  <c r="L30" i="281"/>
  <c r="F30" i="281"/>
  <c r="J30" i="281"/>
  <c r="N30" i="281" a="1"/>
  <c r="N30" i="281" s="1"/>
  <c r="E30" i="281" a="1"/>
  <c r="E30" i="281" s="1"/>
  <c r="M30" i="281" s="1"/>
  <c r="O30" i="281" s="1"/>
  <c r="D31" i="281" a="1"/>
  <c r="D31" i="281" s="1"/>
  <c r="U29" i="281"/>
  <c r="I29" i="281"/>
  <c r="R28" i="281"/>
  <c r="Q28" i="281"/>
  <c r="P29" i="281"/>
  <c r="T29" i="281"/>
  <c r="E31" i="280" a="1"/>
  <c r="E31" i="280" s="1"/>
  <c r="M31" i="280" s="1"/>
  <c r="D32" i="280" a="1"/>
  <c r="D32" i="280" s="1"/>
  <c r="H32" i="280" s="1"/>
  <c r="N31" i="280" a="1"/>
  <c r="N31" i="280" s="1"/>
  <c r="S31" i="280" s="1"/>
  <c r="H31" i="280"/>
  <c r="A31" i="280"/>
  <c r="G31" i="280"/>
  <c r="L31" i="280"/>
  <c r="J31" i="280"/>
  <c r="F31" i="280"/>
  <c r="P31" i="280"/>
  <c r="Q30" i="280"/>
  <c r="R30" i="280"/>
  <c r="S29" i="279"/>
  <c r="R28" i="279"/>
  <c r="Q28" i="279"/>
  <c r="U29" i="279"/>
  <c r="I29" i="279"/>
  <c r="N30" i="279" a="1"/>
  <c r="N30" i="279" s="1"/>
  <c r="J30" i="279"/>
  <c r="F30" i="279"/>
  <c r="A30" i="279"/>
  <c r="L30" i="279"/>
  <c r="H30" i="279"/>
  <c r="E30" i="279" a="1"/>
  <c r="E30" i="279" s="1"/>
  <c r="M30" i="279" s="1"/>
  <c r="O30" i="279" s="1"/>
  <c r="G30" i="279"/>
  <c r="K30" i="279"/>
  <c r="D31" i="279" a="1"/>
  <c r="D31" i="279" s="1"/>
  <c r="T29" i="279"/>
  <c r="P29" i="279"/>
  <c r="S31" i="278"/>
  <c r="N32" i="278" a="1"/>
  <c r="N32" i="278" s="1"/>
  <c r="J32" i="278"/>
  <c r="F32" i="278"/>
  <c r="A32" i="278"/>
  <c r="L32" i="278"/>
  <c r="G32" i="278"/>
  <c r="K32" i="278"/>
  <c r="E32" i="278" a="1"/>
  <c r="E32" i="278" s="1"/>
  <c r="M32" i="278" s="1"/>
  <c r="O32" i="278" s="1"/>
  <c r="H32" i="278"/>
  <c r="D33" i="278" a="1"/>
  <c r="D33" i="278" s="1"/>
  <c r="R30" i="278"/>
  <c r="Q30" i="278"/>
  <c r="O31" i="278"/>
  <c r="I31" i="278" s="1"/>
  <c r="P31" i="278"/>
  <c r="T30" i="277"/>
  <c r="P30" i="277"/>
  <c r="R29" i="277"/>
  <c r="Q29" i="277"/>
  <c r="U30" i="277"/>
  <c r="I30" i="277"/>
  <c r="N31" i="277" a="1"/>
  <c r="N31" i="277" s="1"/>
  <c r="J31" i="277"/>
  <c r="F31" i="277"/>
  <c r="A31" i="277"/>
  <c r="G31" i="277"/>
  <c r="L31" i="277"/>
  <c r="E31" i="277" a="1"/>
  <c r="E31" i="277" s="1"/>
  <c r="M31" i="277" s="1"/>
  <c r="O31" i="277" s="1"/>
  <c r="K31" i="277"/>
  <c r="H31" i="277"/>
  <c r="D32" i="277" a="1"/>
  <c r="D32" i="277" s="1"/>
  <c r="S30" i="277"/>
  <c r="D25" i="275"/>
  <c r="E25" i="275"/>
  <c r="C26" i="275" a="1"/>
  <c r="C26" i="275" s="1"/>
  <c r="I20" i="146"/>
  <c r="P20" i="146"/>
  <c r="Q20" i="146" s="1"/>
  <c r="Q19" i="146"/>
  <c r="R19" i="146"/>
  <c r="S21" i="146"/>
  <c r="O21" i="146"/>
  <c r="P21" i="146" s="1"/>
  <c r="Q21" i="146" s="1"/>
  <c r="E14" i="116"/>
  <c r="D14" i="116"/>
  <c r="F14" i="116"/>
  <c r="J22" i="146"/>
  <c r="H22" i="146"/>
  <c r="E22" i="146" a="1"/>
  <c r="E22" i="146" s="1"/>
  <c r="M22" i="146" s="1"/>
  <c r="G22" i="146"/>
  <c r="D23" i="146" a="1"/>
  <c r="D23" i="146" s="1"/>
  <c r="L22" i="146"/>
  <c r="F22" i="146"/>
  <c r="K22" i="146"/>
  <c r="N22" i="146" a="1"/>
  <c r="N22" i="146" s="1"/>
  <c r="D13" i="116"/>
  <c r="F13" i="116"/>
  <c r="E13" i="116"/>
  <c r="D12" i="116"/>
  <c r="E12" i="116"/>
  <c r="F12" i="116"/>
  <c r="C15" i="116" a="1"/>
  <c r="C15" i="116" s="1"/>
  <c r="C16" i="116" s="1" a="1"/>
  <c r="C16" i="116" s="1"/>
  <c r="R21" i="146"/>
  <c r="H25" i="5"/>
  <c r="A20" i="146"/>
  <c r="A20" i="205"/>
  <c r="B20" i="145"/>
  <c r="B20" i="205" s="1"/>
  <c r="G20" i="214"/>
  <c r="H20" i="214" s="1"/>
  <c r="D21" i="214"/>
  <c r="F21" i="214"/>
  <c r="E21" i="214"/>
  <c r="C22" i="214" a="1"/>
  <c r="C22" i="214" s="1"/>
  <c r="I25" i="5"/>
  <c r="F26" i="5"/>
  <c r="B26" i="5"/>
  <c r="D26" i="5"/>
  <c r="C26" i="5"/>
  <c r="G26" i="5"/>
  <c r="E26" i="5"/>
  <c r="A21" i="145" a="1"/>
  <c r="A21" i="145" s="1"/>
  <c r="D110" i="248"/>
  <c r="F114" i="248"/>
  <c r="F116" i="248"/>
  <c r="U31" i="284" l="1"/>
  <c r="E32" i="284" a="1"/>
  <c r="E32" i="284" s="1"/>
  <c r="M32" i="284" s="1"/>
  <c r="O32" i="284" s="1"/>
  <c r="I32" i="284" s="1"/>
  <c r="F32" i="284"/>
  <c r="G32" i="284"/>
  <c r="L32" i="284"/>
  <c r="N32" i="284" a="1"/>
  <c r="N32" i="284" s="1"/>
  <c r="S32" i="284" s="1"/>
  <c r="K32" i="284"/>
  <c r="A32" i="284"/>
  <c r="S31" i="284"/>
  <c r="D33" i="284" a="1"/>
  <c r="D33" i="284" s="1"/>
  <c r="H33" i="284" s="1"/>
  <c r="H32" i="284"/>
  <c r="R31" i="284"/>
  <c r="Q31" i="284"/>
  <c r="P32" i="284"/>
  <c r="T32" i="283"/>
  <c r="P32" i="283"/>
  <c r="L33" i="283"/>
  <c r="H33" i="283"/>
  <c r="E33" i="283" a="1"/>
  <c r="E33" i="283" s="1"/>
  <c r="M33" i="283" s="1"/>
  <c r="O33" i="283" s="1"/>
  <c r="K33" i="283"/>
  <c r="G33" i="283"/>
  <c r="N33" i="283" a="1"/>
  <c r="N33" i="283" s="1"/>
  <c r="J33" i="283"/>
  <c r="A33" i="283"/>
  <c r="F33" i="283"/>
  <c r="D34" i="283" a="1"/>
  <c r="D34" i="283" s="1"/>
  <c r="U32" i="283"/>
  <c r="I32" i="283"/>
  <c r="R31" i="283"/>
  <c r="Q31" i="283"/>
  <c r="S32" i="283"/>
  <c r="T34" i="282"/>
  <c r="P34" i="282"/>
  <c r="Q33" i="282"/>
  <c r="R33" i="282"/>
  <c r="L35" i="282"/>
  <c r="H35" i="282"/>
  <c r="E35" i="282" a="1"/>
  <c r="E35" i="282" s="1"/>
  <c r="M35" i="282" s="1"/>
  <c r="O35" i="282" s="1"/>
  <c r="K35" i="282"/>
  <c r="G35" i="282"/>
  <c r="N35" i="282" a="1"/>
  <c r="N35" i="282" s="1"/>
  <c r="J35" i="282"/>
  <c r="F35" i="282"/>
  <c r="A35" i="282"/>
  <c r="D36" i="282" a="1"/>
  <c r="D36" i="282" s="1"/>
  <c r="S34" i="282"/>
  <c r="I34" i="282"/>
  <c r="U34" i="282"/>
  <c r="S30" i="281"/>
  <c r="Q29" i="281"/>
  <c r="R29" i="281"/>
  <c r="U30" i="281"/>
  <c r="I30" i="281"/>
  <c r="N31" i="281" a="1"/>
  <c r="N31" i="281" s="1"/>
  <c r="J31" i="281"/>
  <c r="F31" i="281"/>
  <c r="A31" i="281"/>
  <c r="E31" i="281" a="1"/>
  <c r="E31" i="281" s="1"/>
  <c r="M31" i="281" s="1"/>
  <c r="O31" i="281" s="1"/>
  <c r="H31" i="281"/>
  <c r="L31" i="281"/>
  <c r="G31" i="281"/>
  <c r="K31" i="281"/>
  <c r="D32" i="281" a="1"/>
  <c r="D32" i="281" s="1"/>
  <c r="P30" i="281"/>
  <c r="T30" i="281"/>
  <c r="A32" i="280"/>
  <c r="G32" i="280"/>
  <c r="L32" i="280"/>
  <c r="F32" i="280"/>
  <c r="K32" i="280"/>
  <c r="P32" i="280" s="1"/>
  <c r="J32" i="280"/>
  <c r="E32" i="280" a="1"/>
  <c r="E32" i="280" s="1"/>
  <c r="M32" i="280" s="1"/>
  <c r="O32" i="280" s="1"/>
  <c r="T32" i="280" s="1"/>
  <c r="D33" i="280" a="1"/>
  <c r="D33" i="280" s="1"/>
  <c r="K33" i="280" s="1"/>
  <c r="N32" i="280" a="1"/>
  <c r="N32" i="280" s="1"/>
  <c r="O31" i="280"/>
  <c r="R31" i="280"/>
  <c r="Q31" i="280"/>
  <c r="S30" i="279"/>
  <c r="T30" i="279"/>
  <c r="P30" i="279"/>
  <c r="R29" i="279"/>
  <c r="Q29" i="279"/>
  <c r="L31" i="279"/>
  <c r="H31" i="279"/>
  <c r="E31" i="279" a="1"/>
  <c r="E31" i="279" s="1"/>
  <c r="M31" i="279" s="1"/>
  <c r="O31" i="279" s="1"/>
  <c r="K31" i="279"/>
  <c r="G31" i="279"/>
  <c r="J31" i="279"/>
  <c r="A31" i="279"/>
  <c r="F31" i="279"/>
  <c r="N31" i="279" a="1"/>
  <c r="N31" i="279" s="1"/>
  <c r="D32" i="279" a="1"/>
  <c r="D32" i="279" s="1"/>
  <c r="U30" i="279"/>
  <c r="I30" i="279"/>
  <c r="T31" i="278"/>
  <c r="U31" i="278"/>
  <c r="S32" i="278"/>
  <c r="R31" i="278"/>
  <c r="Q31" i="278"/>
  <c r="U32" i="278"/>
  <c r="I32" i="278"/>
  <c r="P32" i="278"/>
  <c r="T32" i="278"/>
  <c r="N33" i="278" a="1"/>
  <c r="N33" i="278" s="1"/>
  <c r="J33" i="278"/>
  <c r="F33" i="278"/>
  <c r="L33" i="278"/>
  <c r="E33" i="278" a="1"/>
  <c r="E33" i="278" s="1"/>
  <c r="M33" i="278" s="1"/>
  <c r="O33" i="278" s="1"/>
  <c r="A33" i="278"/>
  <c r="K33" i="278"/>
  <c r="H33" i="278"/>
  <c r="G33" i="278"/>
  <c r="D34" i="278" a="1"/>
  <c r="D34" i="278" s="1"/>
  <c r="S31" i="277"/>
  <c r="L32" i="277"/>
  <c r="H32" i="277"/>
  <c r="E32" i="277" a="1"/>
  <c r="E32" i="277" s="1"/>
  <c r="M32" i="277" s="1"/>
  <c r="O32" i="277" s="1"/>
  <c r="N32" i="277" a="1"/>
  <c r="N32" i="277" s="1"/>
  <c r="F32" i="277"/>
  <c r="A32" i="277"/>
  <c r="K32" i="277"/>
  <c r="J32" i="277"/>
  <c r="G32" i="277"/>
  <c r="D33" i="277" a="1"/>
  <c r="D33" i="277" s="1"/>
  <c r="I31" i="277"/>
  <c r="U31" i="277"/>
  <c r="T31" i="277"/>
  <c r="P31" i="277"/>
  <c r="Q30" i="277"/>
  <c r="R30" i="277"/>
  <c r="D26" i="275"/>
  <c r="E26" i="275"/>
  <c r="R20" i="146"/>
  <c r="C27" i="275" a="1"/>
  <c r="C27" i="275" s="1"/>
  <c r="I21" i="146"/>
  <c r="S22" i="146"/>
  <c r="E15" i="116"/>
  <c r="F15" i="116"/>
  <c r="D15" i="116"/>
  <c r="C17" i="116" a="1"/>
  <c r="C17" i="116" s="1"/>
  <c r="O22" i="146"/>
  <c r="U22" i="146" s="1"/>
  <c r="U21" i="146"/>
  <c r="T21" i="146"/>
  <c r="E16" i="116"/>
  <c r="D16" i="116"/>
  <c r="F16" i="116"/>
  <c r="J23" i="146"/>
  <c r="D24" i="146" a="1"/>
  <c r="D24" i="146" s="1"/>
  <c r="G23" i="146"/>
  <c r="F23" i="146"/>
  <c r="H23" i="146"/>
  <c r="E23" i="146" a="1"/>
  <c r="E23" i="146" s="1"/>
  <c r="M23" i="146" s="1"/>
  <c r="K23" i="146"/>
  <c r="L23" i="146"/>
  <c r="N23" i="146" a="1"/>
  <c r="N23" i="146" s="1"/>
  <c r="H26" i="5"/>
  <c r="A21" i="146"/>
  <c r="A21" i="205"/>
  <c r="B21" i="145"/>
  <c r="B21" i="205" s="1"/>
  <c r="G21" i="214"/>
  <c r="H21" i="214" s="1"/>
  <c r="F22" i="214"/>
  <c r="D22" i="214"/>
  <c r="E22" i="214"/>
  <c r="C23" i="214" a="1"/>
  <c r="C23" i="214" s="1"/>
  <c r="G28" i="5"/>
  <c r="B28" i="5"/>
  <c r="C28" i="5"/>
  <c r="E28" i="5"/>
  <c r="D28" i="5"/>
  <c r="F28" i="5"/>
  <c r="G27" i="5"/>
  <c r="F27" i="5"/>
  <c r="B27" i="5"/>
  <c r="D27" i="5"/>
  <c r="C27" i="5"/>
  <c r="E27" i="5"/>
  <c r="I26" i="5"/>
  <c r="A22" i="145" a="1"/>
  <c r="A22" i="145" s="1"/>
  <c r="E92" i="248"/>
  <c r="U32" i="284" l="1"/>
  <c r="J33" i="284"/>
  <c r="E33" i="284" a="1"/>
  <c r="E33" i="284" s="1"/>
  <c r="M33" i="284" s="1"/>
  <c r="O33" i="284" s="1"/>
  <c r="U33" i="284" s="1"/>
  <c r="T32" i="284"/>
  <c r="A33" i="284"/>
  <c r="G33" i="284"/>
  <c r="L33" i="284"/>
  <c r="F33" i="284"/>
  <c r="K33" i="284"/>
  <c r="D34" i="284" a="1"/>
  <c r="D34" i="284" s="1"/>
  <c r="H34" i="284" s="1"/>
  <c r="N33" i="284" a="1"/>
  <c r="N33" i="284" s="1"/>
  <c r="S33" i="284" s="1"/>
  <c r="P33" i="284"/>
  <c r="Q32" i="284"/>
  <c r="R32" i="284"/>
  <c r="L34" i="283"/>
  <c r="H34" i="283"/>
  <c r="E34" i="283" a="1"/>
  <c r="E34" i="283" s="1"/>
  <c r="M34" i="283" s="1"/>
  <c r="O34" i="283" s="1"/>
  <c r="K34" i="283"/>
  <c r="G34" i="283"/>
  <c r="N34" i="283" a="1"/>
  <c r="N34" i="283" s="1"/>
  <c r="J34" i="283"/>
  <c r="F34" i="283"/>
  <c r="A34" i="283"/>
  <c r="D35" i="283" a="1"/>
  <c r="D35" i="283" s="1"/>
  <c r="S33" i="283"/>
  <c r="I33" i="283"/>
  <c r="U33" i="283"/>
  <c r="T33" i="283"/>
  <c r="P33" i="283"/>
  <c r="Q32" i="283"/>
  <c r="R32" i="283"/>
  <c r="T35" i="282"/>
  <c r="P35" i="282"/>
  <c r="K36" i="282"/>
  <c r="G36" i="282"/>
  <c r="N36" i="282" a="1"/>
  <c r="N36" i="282" s="1"/>
  <c r="J36" i="282"/>
  <c r="F36" i="282"/>
  <c r="A36" i="282"/>
  <c r="L36" i="282"/>
  <c r="H36" i="282"/>
  <c r="E36" i="282" a="1"/>
  <c r="E36" i="282" s="1"/>
  <c r="M36" i="282" s="1"/>
  <c r="O36" i="282" s="1"/>
  <c r="D37" i="282" a="1"/>
  <c r="D37" i="282" s="1"/>
  <c r="S35" i="282"/>
  <c r="U35" i="282"/>
  <c r="I35" i="282"/>
  <c r="R34" i="282"/>
  <c r="Q34" i="282"/>
  <c r="P31" i="281"/>
  <c r="T31" i="281"/>
  <c r="R30" i="281"/>
  <c r="Q30" i="281"/>
  <c r="K32" i="281"/>
  <c r="F32" i="281"/>
  <c r="J32" i="281"/>
  <c r="E32" i="281" a="1"/>
  <c r="E32" i="281" s="1"/>
  <c r="M32" i="281" s="1"/>
  <c r="O32" i="281" s="1"/>
  <c r="N32" i="281" a="1"/>
  <c r="N32" i="281" s="1"/>
  <c r="H32" i="281"/>
  <c r="A32" i="281"/>
  <c r="L32" i="281"/>
  <c r="G32" i="281"/>
  <c r="D33" i="281" a="1"/>
  <c r="D33" i="281" s="1"/>
  <c r="U31" i="281"/>
  <c r="I31" i="281"/>
  <c r="S31" i="281"/>
  <c r="D34" i="280" a="1"/>
  <c r="D34" i="280" s="1"/>
  <c r="F34" i="280" s="1"/>
  <c r="A33" i="280"/>
  <c r="G33" i="280"/>
  <c r="T31" i="280"/>
  <c r="I31" i="280"/>
  <c r="U31" i="280"/>
  <c r="H33" i="280"/>
  <c r="J33" i="280"/>
  <c r="I32" i="280"/>
  <c r="L33" i="280"/>
  <c r="N33" i="280" a="1"/>
  <c r="N33" i="280" s="1"/>
  <c r="S33" i="280" s="1"/>
  <c r="U32" i="280"/>
  <c r="E33" i="280" a="1"/>
  <c r="E33" i="280" s="1"/>
  <c r="M33" i="280" s="1"/>
  <c r="O33" i="280" s="1"/>
  <c r="U33" i="280" s="1"/>
  <c r="F33" i="280"/>
  <c r="S32" i="280"/>
  <c r="R32" i="280"/>
  <c r="Q32" i="280"/>
  <c r="P33" i="280"/>
  <c r="S31" i="279"/>
  <c r="T31" i="279"/>
  <c r="P31" i="279"/>
  <c r="L32" i="279"/>
  <c r="H32" i="279"/>
  <c r="E32" i="279" a="1"/>
  <c r="E32" i="279" s="1"/>
  <c r="M32" i="279" s="1"/>
  <c r="O32" i="279" s="1"/>
  <c r="K32" i="279"/>
  <c r="G32" i="279"/>
  <c r="N32" i="279" a="1"/>
  <c r="N32" i="279" s="1"/>
  <c r="J32" i="279"/>
  <c r="F32" i="279"/>
  <c r="A32" i="279"/>
  <c r="D33" i="279" a="1"/>
  <c r="D33" i="279" s="1"/>
  <c r="I31" i="279"/>
  <c r="U31" i="279"/>
  <c r="Q30" i="279"/>
  <c r="R30" i="279"/>
  <c r="N34" i="278" a="1"/>
  <c r="N34" i="278" s="1"/>
  <c r="J34" i="278"/>
  <c r="F34" i="278"/>
  <c r="L34" i="278"/>
  <c r="H34" i="278"/>
  <c r="E34" i="278" a="1"/>
  <c r="E34" i="278" s="1"/>
  <c r="M34" i="278" s="1"/>
  <c r="O34" i="278" s="1"/>
  <c r="G34" i="278"/>
  <c r="K34" i="278"/>
  <c r="A34" i="278"/>
  <c r="D35" i="278" a="1"/>
  <c r="D35" i="278" s="1"/>
  <c r="S33" i="278"/>
  <c r="U33" i="278"/>
  <c r="I33" i="278"/>
  <c r="T33" i="278"/>
  <c r="P33" i="278"/>
  <c r="Q32" i="278"/>
  <c r="R32" i="278"/>
  <c r="S32" i="277"/>
  <c r="K33" i="277"/>
  <c r="G33" i="277"/>
  <c r="L33" i="277"/>
  <c r="H33" i="277"/>
  <c r="E33" i="277" a="1"/>
  <c r="E33" i="277" s="1"/>
  <c r="M33" i="277" s="1"/>
  <c r="O33" i="277" s="1"/>
  <c r="N33" i="277" a="1"/>
  <c r="N33" i="277" s="1"/>
  <c r="F33" i="277"/>
  <c r="J33" i="277"/>
  <c r="A33" i="277"/>
  <c r="D34" i="277" a="1"/>
  <c r="D34" i="277" s="1"/>
  <c r="I32" i="277"/>
  <c r="U32" i="277"/>
  <c r="T32" i="277"/>
  <c r="P32" i="277"/>
  <c r="Q31" i="277"/>
  <c r="R31" i="277"/>
  <c r="D27" i="275"/>
  <c r="E27" i="275"/>
  <c r="C28" i="275" a="1"/>
  <c r="C28" i="275" s="1"/>
  <c r="I22" i="146"/>
  <c r="P22" i="146"/>
  <c r="Q22" i="146" s="1"/>
  <c r="D17" i="116"/>
  <c r="E17" i="116"/>
  <c r="F17" i="116"/>
  <c r="R22" i="146"/>
  <c r="O23" i="146"/>
  <c r="I23" i="146" s="1"/>
  <c r="J24" i="146"/>
  <c r="L24" i="146"/>
  <c r="K24" i="146"/>
  <c r="F24" i="146"/>
  <c r="D25" i="146" a="1"/>
  <c r="D25" i="146" s="1"/>
  <c r="H24" i="146"/>
  <c r="E24" i="146" a="1"/>
  <c r="E24" i="146" s="1"/>
  <c r="M24" i="146" s="1"/>
  <c r="G24" i="146"/>
  <c r="N24" i="146" a="1"/>
  <c r="N24" i="146" s="1"/>
  <c r="S23" i="146"/>
  <c r="T22" i="146"/>
  <c r="C18" i="116" a="1"/>
  <c r="C18" i="116" s="1"/>
  <c r="C19" i="116" s="1" a="1"/>
  <c r="C19" i="116" s="1"/>
  <c r="H27" i="5"/>
  <c r="H28" i="5"/>
  <c r="A22" i="146"/>
  <c r="A22" i="205"/>
  <c r="B22" i="145"/>
  <c r="B22" i="205" s="1"/>
  <c r="I28" i="5"/>
  <c r="G22" i="214"/>
  <c r="H22" i="214" s="1"/>
  <c r="F23" i="214"/>
  <c r="E23" i="214"/>
  <c r="D23" i="214"/>
  <c r="C24" i="214" a="1"/>
  <c r="C24" i="214" s="1"/>
  <c r="D29" i="5"/>
  <c r="G29" i="5"/>
  <c r="E29" i="5"/>
  <c r="F29" i="5"/>
  <c r="C29" i="5"/>
  <c r="B29" i="5"/>
  <c r="I27" i="5"/>
  <c r="A23" i="145" a="1"/>
  <c r="A23" i="145" s="1"/>
  <c r="I33" i="284" l="1"/>
  <c r="F34" i="284"/>
  <c r="K34" i="284"/>
  <c r="J34" i="284"/>
  <c r="E34" i="284" a="1"/>
  <c r="E34" i="284" s="1"/>
  <c r="M34" i="284" s="1"/>
  <c r="O34" i="284" s="1"/>
  <c r="T34" i="284" s="1"/>
  <c r="T33" i="284"/>
  <c r="A34" i="284"/>
  <c r="G34" i="284"/>
  <c r="L34" i="284"/>
  <c r="D35" i="284" a="1"/>
  <c r="D35" i="284" s="1"/>
  <c r="G35" i="284" s="1"/>
  <c r="N34" i="284" a="1"/>
  <c r="N34" i="284" s="1"/>
  <c r="P34" i="284"/>
  <c r="R33" i="284"/>
  <c r="Q33" i="284"/>
  <c r="R33" i="283"/>
  <c r="Q33" i="283"/>
  <c r="P34" i="283"/>
  <c r="T34" i="283"/>
  <c r="K35" i="283"/>
  <c r="G35" i="283"/>
  <c r="N35" i="283" a="1"/>
  <c r="N35" i="283" s="1"/>
  <c r="J35" i="283"/>
  <c r="F35" i="283"/>
  <c r="A35" i="283"/>
  <c r="E35" i="283" a="1"/>
  <c r="E35" i="283" s="1"/>
  <c r="M35" i="283" s="1"/>
  <c r="O35" i="283" s="1"/>
  <c r="L35" i="283"/>
  <c r="H35" i="283"/>
  <c r="D36" i="283" a="1"/>
  <c r="D36" i="283" s="1"/>
  <c r="S34" i="283"/>
  <c r="U34" i="283"/>
  <c r="I34" i="283"/>
  <c r="N37" i="282" a="1"/>
  <c r="N37" i="282" s="1"/>
  <c r="J37" i="282"/>
  <c r="F37" i="282"/>
  <c r="A37" i="282"/>
  <c r="L37" i="282"/>
  <c r="H37" i="282"/>
  <c r="E37" i="282" a="1"/>
  <c r="E37" i="282" s="1"/>
  <c r="M37" i="282" s="1"/>
  <c r="O37" i="282" s="1"/>
  <c r="K37" i="282"/>
  <c r="G37" i="282"/>
  <c r="D38" i="282" a="1"/>
  <c r="D38" i="282" s="1"/>
  <c r="T36" i="282"/>
  <c r="P36" i="282"/>
  <c r="U36" i="282"/>
  <c r="I36" i="282"/>
  <c r="R35" i="282"/>
  <c r="Q35" i="282"/>
  <c r="S36" i="282"/>
  <c r="N33" i="281" a="1"/>
  <c r="N33" i="281" s="1"/>
  <c r="J33" i="281"/>
  <c r="F33" i="281"/>
  <c r="L33" i="281"/>
  <c r="H33" i="281"/>
  <c r="E33" i="281" a="1"/>
  <c r="E33" i="281" s="1"/>
  <c r="M33" i="281" s="1"/>
  <c r="O33" i="281" s="1"/>
  <c r="K33" i="281"/>
  <c r="G33" i="281"/>
  <c r="A33" i="281"/>
  <c r="D34" i="281" a="1"/>
  <c r="D34" i="281" s="1"/>
  <c r="I32" i="281"/>
  <c r="U32" i="281"/>
  <c r="S32" i="281"/>
  <c r="T32" i="281"/>
  <c r="P32" i="281"/>
  <c r="Q31" i="281"/>
  <c r="R31" i="281"/>
  <c r="T33" i="280"/>
  <c r="G34" i="280"/>
  <c r="L34" i="280"/>
  <c r="N34" i="280" a="1"/>
  <c r="N34" i="280" s="1"/>
  <c r="D35" i="280" a="1"/>
  <c r="D35" i="280" s="1"/>
  <c r="E35" i="280" s="1" a="1"/>
  <c r="E35" i="280" s="1"/>
  <c r="M35" i="280" s="1"/>
  <c r="H34" i="280"/>
  <c r="J34" i="280"/>
  <c r="I33" i="280"/>
  <c r="K34" i="280"/>
  <c r="A34" i="280"/>
  <c r="E34" i="280" a="1"/>
  <c r="E34" i="280" s="1"/>
  <c r="M34" i="280" s="1"/>
  <c r="O34" i="280" s="1"/>
  <c r="T34" i="280" s="1"/>
  <c r="R33" i="280"/>
  <c r="Q33" i="280"/>
  <c r="P34" i="280"/>
  <c r="S32" i="279"/>
  <c r="K33" i="279"/>
  <c r="G33" i="279"/>
  <c r="N33" i="279" a="1"/>
  <c r="N33" i="279" s="1"/>
  <c r="J33" i="279"/>
  <c r="F33" i="279"/>
  <c r="A33" i="279"/>
  <c r="L33" i="279"/>
  <c r="H33" i="279"/>
  <c r="E33" i="279" a="1"/>
  <c r="E33" i="279" s="1"/>
  <c r="M33" i="279" s="1"/>
  <c r="O33" i="279" s="1"/>
  <c r="D34" i="279" a="1"/>
  <c r="D34" i="279" s="1"/>
  <c r="U32" i="279"/>
  <c r="I32" i="279"/>
  <c r="T32" i="279"/>
  <c r="P32" i="279"/>
  <c r="R31" i="279"/>
  <c r="Q31" i="279"/>
  <c r="T34" i="278"/>
  <c r="P34" i="278"/>
  <c r="Q33" i="278"/>
  <c r="R33" i="278"/>
  <c r="L35" i="278"/>
  <c r="H35" i="278"/>
  <c r="E35" i="278" a="1"/>
  <c r="E35" i="278" s="1"/>
  <c r="M35" i="278" s="1"/>
  <c r="O35" i="278" s="1"/>
  <c r="K35" i="278"/>
  <c r="G35" i="278"/>
  <c r="A35" i="278"/>
  <c r="N35" i="278" a="1"/>
  <c r="N35" i="278" s="1"/>
  <c r="J35" i="278"/>
  <c r="F35" i="278"/>
  <c r="D36" i="278" a="1"/>
  <c r="D36" i="278" s="1"/>
  <c r="U34" i="278"/>
  <c r="I34" i="278"/>
  <c r="S34" i="278"/>
  <c r="I33" i="277"/>
  <c r="U33" i="277"/>
  <c r="R32" i="277"/>
  <c r="Q32" i="277"/>
  <c r="N34" i="277" a="1"/>
  <c r="N34" i="277" s="1"/>
  <c r="J34" i="277"/>
  <c r="F34" i="277"/>
  <c r="A34" i="277"/>
  <c r="K34" i="277"/>
  <c r="G34" i="277"/>
  <c r="L34" i="277"/>
  <c r="E34" i="277" a="1"/>
  <c r="E34" i="277" s="1"/>
  <c r="M34" i="277" s="1"/>
  <c r="O34" i="277" s="1"/>
  <c r="H34" i="277"/>
  <c r="D35" i="277" a="1"/>
  <c r="D35" i="277" s="1"/>
  <c r="S33" i="277"/>
  <c r="P33" i="277"/>
  <c r="T33" i="277"/>
  <c r="D28" i="275"/>
  <c r="E28" i="275"/>
  <c r="C29" i="275" a="1"/>
  <c r="C29" i="275" s="1"/>
  <c r="S24" i="146"/>
  <c r="H29" i="5"/>
  <c r="C20" i="116" a="1"/>
  <c r="C20" i="116" s="1"/>
  <c r="C21" i="116" s="1" a="1"/>
  <c r="C21" i="116" s="1"/>
  <c r="E19" i="116"/>
  <c r="F19" i="116"/>
  <c r="D19" i="116"/>
  <c r="O24" i="146"/>
  <c r="U24" i="146" s="1"/>
  <c r="J25" i="146"/>
  <c r="F25" i="146"/>
  <c r="E25" i="146" a="1"/>
  <c r="E25" i="146" s="1"/>
  <c r="M25" i="146" s="1"/>
  <c r="H25" i="146"/>
  <c r="G25" i="146"/>
  <c r="D26" i="146" a="1"/>
  <c r="D26" i="146" s="1"/>
  <c r="D27" i="146" s="1" a="1"/>
  <c r="D27" i="146" s="1"/>
  <c r="N25" i="146" a="1"/>
  <c r="N25" i="146" s="1"/>
  <c r="S25" i="146" s="1"/>
  <c r="K25" i="146"/>
  <c r="L25" i="146"/>
  <c r="E18" i="116"/>
  <c r="F18" i="116"/>
  <c r="D18" i="116"/>
  <c r="P23" i="146"/>
  <c r="T23" i="146"/>
  <c r="U23" i="146"/>
  <c r="A23" i="146"/>
  <c r="I29" i="5"/>
  <c r="G23" i="214"/>
  <c r="H23" i="214" s="1"/>
  <c r="A23" i="205"/>
  <c r="B23" i="145"/>
  <c r="B23" i="205" s="1"/>
  <c r="D24" i="214"/>
  <c r="E24" i="214"/>
  <c r="F24" i="214"/>
  <c r="C25" i="214" a="1"/>
  <c r="C25" i="214" s="1"/>
  <c r="G30" i="5"/>
  <c r="D30" i="5"/>
  <c r="B30" i="5"/>
  <c r="E30" i="5"/>
  <c r="C30" i="5"/>
  <c r="F30" i="5"/>
  <c r="A24" i="145" a="1"/>
  <c r="A24" i="145" s="1"/>
  <c r="E98" i="248"/>
  <c r="I34" i="284" l="1"/>
  <c r="E35" i="284" a="1"/>
  <c r="E35" i="284" s="1"/>
  <c r="M35" i="284" s="1"/>
  <c r="O35" i="284" s="1"/>
  <c r="I35" i="284" s="1"/>
  <c r="F35" i="284"/>
  <c r="K35" i="284"/>
  <c r="U34" i="284"/>
  <c r="H35" i="284"/>
  <c r="U35" i="284" s="1"/>
  <c r="J35" i="284"/>
  <c r="S34" i="284"/>
  <c r="L35" i="284"/>
  <c r="N35" i="284" a="1"/>
  <c r="N35" i="284" s="1"/>
  <c r="S35" i="284" s="1"/>
  <c r="D36" i="284" a="1"/>
  <c r="D36" i="284" s="1"/>
  <c r="N36" i="284" s="1" a="1"/>
  <c r="N36" i="284" s="1"/>
  <c r="A35" i="284"/>
  <c r="P35" i="284"/>
  <c r="R34" i="284"/>
  <c r="Q34" i="284"/>
  <c r="N36" i="283" a="1"/>
  <c r="N36" i="283" s="1"/>
  <c r="J36" i="283"/>
  <c r="F36" i="283"/>
  <c r="A36" i="283"/>
  <c r="L36" i="283"/>
  <c r="H36" i="283"/>
  <c r="E36" i="283" a="1"/>
  <c r="E36" i="283" s="1"/>
  <c r="M36" i="283" s="1"/>
  <c r="O36" i="283" s="1"/>
  <c r="K36" i="283"/>
  <c r="G36" i="283"/>
  <c r="D37" i="283" a="1"/>
  <c r="D37" i="283" s="1"/>
  <c r="S35" i="283"/>
  <c r="R34" i="283"/>
  <c r="Q34" i="283"/>
  <c r="U35" i="283"/>
  <c r="I35" i="283"/>
  <c r="T35" i="283"/>
  <c r="P35" i="283"/>
  <c r="R36" i="282"/>
  <c r="Q36" i="282"/>
  <c r="T37" i="282"/>
  <c r="P37" i="282"/>
  <c r="L38" i="282"/>
  <c r="H38" i="282"/>
  <c r="E38" i="282" a="1"/>
  <c r="E38" i="282" s="1"/>
  <c r="M38" i="282" s="1"/>
  <c r="O38" i="282" s="1"/>
  <c r="K38" i="282"/>
  <c r="G38" i="282"/>
  <c r="N38" i="282" a="1"/>
  <c r="N38" i="282" s="1"/>
  <c r="J38" i="282"/>
  <c r="F38" i="282"/>
  <c r="A38" i="282"/>
  <c r="D39" i="282" a="1"/>
  <c r="D39" i="282" s="1"/>
  <c r="U37" i="282"/>
  <c r="I37" i="282"/>
  <c r="S37" i="282"/>
  <c r="K34" i="281"/>
  <c r="G34" i="281"/>
  <c r="H34" i="281"/>
  <c r="N34" i="281" a="1"/>
  <c r="N34" i="281" s="1"/>
  <c r="F34" i="281"/>
  <c r="L34" i="281"/>
  <c r="E34" i="281" a="1"/>
  <c r="E34" i="281" s="1"/>
  <c r="M34" i="281" s="1"/>
  <c r="O34" i="281" s="1"/>
  <c r="A34" i="281"/>
  <c r="J34" i="281"/>
  <c r="D35" i="281" a="1"/>
  <c r="D35" i="281" s="1"/>
  <c r="R32" i="281"/>
  <c r="Q32" i="281"/>
  <c r="P33" i="281"/>
  <c r="T33" i="281"/>
  <c r="U33" i="281"/>
  <c r="I33" i="281"/>
  <c r="S33" i="281"/>
  <c r="D36" i="280" a="1"/>
  <c r="D36" i="280" s="1"/>
  <c r="K36" i="280" s="1"/>
  <c r="N35" i="280" a="1"/>
  <c r="N35" i="280" s="1"/>
  <c r="H35" i="280"/>
  <c r="S34" i="280"/>
  <c r="A35" i="280"/>
  <c r="G35" i="280"/>
  <c r="L35" i="280"/>
  <c r="O35" i="280" s="1"/>
  <c r="I34" i="280"/>
  <c r="F35" i="280"/>
  <c r="K35" i="280"/>
  <c r="U34" i="280"/>
  <c r="J35" i="280"/>
  <c r="P35" i="280"/>
  <c r="Q34" i="280"/>
  <c r="R34" i="280"/>
  <c r="S35" i="280"/>
  <c r="U33" i="279"/>
  <c r="I33" i="279"/>
  <c r="R32" i="279"/>
  <c r="Q32" i="279"/>
  <c r="S33" i="279"/>
  <c r="N34" i="279" a="1"/>
  <c r="N34" i="279" s="1"/>
  <c r="J34" i="279"/>
  <c r="F34" i="279"/>
  <c r="A34" i="279"/>
  <c r="L34" i="279"/>
  <c r="H34" i="279"/>
  <c r="E34" i="279" a="1"/>
  <c r="E34" i="279" s="1"/>
  <c r="M34" i="279" s="1"/>
  <c r="O34" i="279" s="1"/>
  <c r="K34" i="279"/>
  <c r="G34" i="279"/>
  <c r="D35" i="279" a="1"/>
  <c r="D35" i="279" s="1"/>
  <c r="T33" i="279"/>
  <c r="P33" i="279"/>
  <c r="T35" i="278"/>
  <c r="P35" i="278"/>
  <c r="L36" i="278"/>
  <c r="H36" i="278"/>
  <c r="E36" i="278" a="1"/>
  <c r="E36" i="278" s="1"/>
  <c r="M36" i="278" s="1"/>
  <c r="O36" i="278" s="1"/>
  <c r="K36" i="278"/>
  <c r="G36" i="278"/>
  <c r="N36" i="278" a="1"/>
  <c r="N36" i="278" s="1"/>
  <c r="J36" i="278"/>
  <c r="F36" i="278"/>
  <c r="A36" i="278"/>
  <c r="D37" i="278" a="1"/>
  <c r="D37" i="278" s="1"/>
  <c r="I35" i="278"/>
  <c r="U35" i="278"/>
  <c r="Q34" i="278"/>
  <c r="R34" i="278"/>
  <c r="S35" i="278"/>
  <c r="R33" i="277"/>
  <c r="Q33" i="277"/>
  <c r="N35" i="277" a="1"/>
  <c r="N35" i="277" s="1"/>
  <c r="J35" i="277"/>
  <c r="F35" i="277"/>
  <c r="A35" i="277"/>
  <c r="L35" i="277"/>
  <c r="E35" i="277" a="1"/>
  <c r="E35" i="277" s="1"/>
  <c r="M35" i="277" s="1"/>
  <c r="O35" i="277" s="1"/>
  <c r="K35" i="277"/>
  <c r="H35" i="277"/>
  <c r="G35" i="277"/>
  <c r="D36" i="277" a="1"/>
  <c r="D36" i="277" s="1"/>
  <c r="U34" i="277"/>
  <c r="I34" i="277"/>
  <c r="T34" i="277"/>
  <c r="P34" i="277"/>
  <c r="S34" i="277"/>
  <c r="D29" i="275"/>
  <c r="E29" i="275"/>
  <c r="C30" i="275" a="1"/>
  <c r="C30" i="275" s="1"/>
  <c r="I24" i="146"/>
  <c r="P24" i="146"/>
  <c r="Q24" i="146" s="1"/>
  <c r="T24" i="146"/>
  <c r="J27" i="146"/>
  <c r="F27" i="146"/>
  <c r="G27" i="146"/>
  <c r="N27" i="146" a="1"/>
  <c r="N27" i="146" s="1"/>
  <c r="D28" i="146" a="1"/>
  <c r="D28" i="146" s="1"/>
  <c r="J28" i="146" s="1"/>
  <c r="L27" i="146"/>
  <c r="E27" i="146" a="1"/>
  <c r="E27" i="146" s="1"/>
  <c r="M27" i="146" s="1"/>
  <c r="H27" i="146"/>
  <c r="K27" i="146"/>
  <c r="E21" i="116"/>
  <c r="D21" i="116"/>
  <c r="F21" i="116"/>
  <c r="R23" i="146"/>
  <c r="Q23" i="146"/>
  <c r="C22" i="116" a="1"/>
  <c r="C22" i="116" s="1"/>
  <c r="O25" i="146"/>
  <c r="T25" i="146" s="1"/>
  <c r="J26" i="146"/>
  <c r="H26" i="146"/>
  <c r="N26" i="146" a="1"/>
  <c r="N26" i="146" s="1"/>
  <c r="L26" i="146"/>
  <c r="E26" i="146" a="1"/>
  <c r="E26" i="146" s="1"/>
  <c r="M26" i="146" s="1"/>
  <c r="G26" i="146"/>
  <c r="F26" i="146"/>
  <c r="K26" i="146"/>
  <c r="D20" i="116"/>
  <c r="E20" i="116"/>
  <c r="F20" i="116"/>
  <c r="H30" i="5"/>
  <c r="A24" i="146"/>
  <c r="G24" i="214"/>
  <c r="H24" i="214" s="1"/>
  <c r="A24" i="205"/>
  <c r="B24" i="145"/>
  <c r="B24" i="205" s="1"/>
  <c r="D25" i="214"/>
  <c r="E25" i="214"/>
  <c r="F25" i="214"/>
  <c r="C26" i="214" a="1"/>
  <c r="C26" i="214" s="1"/>
  <c r="C27" i="214" s="1" a="1"/>
  <c r="C27" i="214" s="1"/>
  <c r="I30" i="5"/>
  <c r="D31" i="5"/>
  <c r="C31" i="5"/>
  <c r="B31" i="5"/>
  <c r="E31" i="5"/>
  <c r="G31" i="5"/>
  <c r="F31" i="5"/>
  <c r="A25" i="145" a="1"/>
  <c r="A25" i="145" s="1"/>
  <c r="E103" i="248"/>
  <c r="T35" i="284" l="1"/>
  <c r="E36" i="284" a="1"/>
  <c r="E36" i="284" s="1"/>
  <c r="M36" i="284" s="1"/>
  <c r="O36" i="284" s="1"/>
  <c r="T36" i="284" s="1"/>
  <c r="F36" i="284"/>
  <c r="K36" i="284"/>
  <c r="A36" i="284"/>
  <c r="D37" i="284" a="1"/>
  <c r="D37" i="284" s="1"/>
  <c r="E37" i="284" s="1" a="1"/>
  <c r="E37" i="284" s="1"/>
  <c r="M37" i="284" s="1"/>
  <c r="H36" i="284"/>
  <c r="J36" i="284"/>
  <c r="G36" i="284"/>
  <c r="L36" i="284"/>
  <c r="R35" i="284"/>
  <c r="Q35" i="284"/>
  <c r="P36" i="284"/>
  <c r="T36" i="283"/>
  <c r="P36" i="283"/>
  <c r="L37" i="283"/>
  <c r="H37" i="283"/>
  <c r="E37" i="283" a="1"/>
  <c r="E37" i="283" s="1"/>
  <c r="M37" i="283" s="1"/>
  <c r="O37" i="283" s="1"/>
  <c r="K37" i="283"/>
  <c r="G37" i="283"/>
  <c r="N37" i="283" a="1"/>
  <c r="N37" i="283" s="1"/>
  <c r="J37" i="283"/>
  <c r="A37" i="283"/>
  <c r="F37" i="283"/>
  <c r="D38" i="283" a="1"/>
  <c r="D38" i="283" s="1"/>
  <c r="U36" i="283"/>
  <c r="I36" i="283"/>
  <c r="R35" i="283"/>
  <c r="Q35" i="283"/>
  <c r="S36" i="283"/>
  <c r="P38" i="282"/>
  <c r="T38" i="282"/>
  <c r="Q37" i="282"/>
  <c r="R37" i="282"/>
  <c r="N39" i="282" a="1"/>
  <c r="N39" i="282" s="1"/>
  <c r="H39" i="282"/>
  <c r="A39" i="282"/>
  <c r="L39" i="282"/>
  <c r="G39" i="282"/>
  <c r="K39" i="282"/>
  <c r="F39" i="282"/>
  <c r="J39" i="282"/>
  <c r="E39" i="282" a="1"/>
  <c r="E39" i="282" s="1"/>
  <c r="M39" i="282" s="1"/>
  <c r="O39" i="282" s="1"/>
  <c r="D40" i="282" a="1"/>
  <c r="D40" i="282" s="1"/>
  <c r="S38" i="282"/>
  <c r="U38" i="282"/>
  <c r="I38" i="282"/>
  <c r="S34" i="281"/>
  <c r="I34" i="281"/>
  <c r="U34" i="281"/>
  <c r="L35" i="281"/>
  <c r="H35" i="281"/>
  <c r="E35" i="281" a="1"/>
  <c r="E35" i="281" s="1"/>
  <c r="M35" i="281" s="1"/>
  <c r="O35" i="281" s="1"/>
  <c r="N35" i="281" a="1"/>
  <c r="N35" i="281" s="1"/>
  <c r="J35" i="281"/>
  <c r="F35" i="281"/>
  <c r="A35" i="281"/>
  <c r="G35" i="281"/>
  <c r="K35" i="281"/>
  <c r="D36" i="281" a="1"/>
  <c r="D36" i="281" s="1"/>
  <c r="Q33" i="281"/>
  <c r="R33" i="281"/>
  <c r="T34" i="281"/>
  <c r="P34" i="281"/>
  <c r="I35" i="280"/>
  <c r="T35" i="280"/>
  <c r="U35" i="280"/>
  <c r="A36" i="280"/>
  <c r="G36" i="280"/>
  <c r="L36" i="280"/>
  <c r="J36" i="280"/>
  <c r="E36" i="280" a="1"/>
  <c r="E36" i="280" s="1"/>
  <c r="M36" i="280" s="1"/>
  <c r="O36" i="280" s="1"/>
  <c r="U36" i="280" s="1"/>
  <c r="D37" i="280" a="1"/>
  <c r="D37" i="280" s="1"/>
  <c r="J37" i="280" s="1"/>
  <c r="N36" i="280" a="1"/>
  <c r="N36" i="280" s="1"/>
  <c r="H36" i="280"/>
  <c r="F36" i="280"/>
  <c r="P36" i="280"/>
  <c r="R35" i="280"/>
  <c r="Q35" i="280"/>
  <c r="L35" i="279"/>
  <c r="H35" i="279"/>
  <c r="E35" i="279" a="1"/>
  <c r="E35" i="279" s="1"/>
  <c r="M35" i="279" s="1"/>
  <c r="O35" i="279" s="1"/>
  <c r="K35" i="279"/>
  <c r="G35" i="279"/>
  <c r="N35" i="279" a="1"/>
  <c r="N35" i="279" s="1"/>
  <c r="J35" i="279"/>
  <c r="F35" i="279"/>
  <c r="A35" i="279"/>
  <c r="D36" i="279" a="1"/>
  <c r="D36" i="279" s="1"/>
  <c r="U34" i="279"/>
  <c r="I34" i="279"/>
  <c r="S34" i="279"/>
  <c r="R33" i="279"/>
  <c r="Q33" i="279"/>
  <c r="T34" i="279"/>
  <c r="P34" i="279"/>
  <c r="K37" i="278"/>
  <c r="G37" i="278"/>
  <c r="N37" i="278" a="1"/>
  <c r="N37" i="278" s="1"/>
  <c r="J37" i="278"/>
  <c r="F37" i="278"/>
  <c r="A37" i="278"/>
  <c r="E37" i="278" a="1"/>
  <c r="E37" i="278" s="1"/>
  <c r="M37" i="278" s="1"/>
  <c r="O37" i="278" s="1"/>
  <c r="L37" i="278"/>
  <c r="H37" i="278"/>
  <c r="D38" i="278" a="1"/>
  <c r="D38" i="278" s="1"/>
  <c r="S36" i="278"/>
  <c r="U36" i="278"/>
  <c r="I36" i="278"/>
  <c r="P36" i="278"/>
  <c r="T36" i="278"/>
  <c r="R35" i="278"/>
  <c r="Q35" i="278"/>
  <c r="L36" i="277"/>
  <c r="H36" i="277"/>
  <c r="E36" i="277" a="1"/>
  <c r="E36" i="277" s="1"/>
  <c r="M36" i="277" s="1"/>
  <c r="O36" i="277" s="1"/>
  <c r="K36" i="277"/>
  <c r="J36" i="277"/>
  <c r="G36" i="277"/>
  <c r="N36" i="277" a="1"/>
  <c r="N36" i="277" s="1"/>
  <c r="F36" i="277"/>
  <c r="A36" i="277"/>
  <c r="D37" i="277" a="1"/>
  <c r="D37" i="277" s="1"/>
  <c r="S35" i="277"/>
  <c r="Q34" i="277"/>
  <c r="R34" i="277"/>
  <c r="I35" i="277"/>
  <c r="U35" i="277"/>
  <c r="T35" i="277"/>
  <c r="P35" i="277"/>
  <c r="D30" i="275"/>
  <c r="E30" i="275"/>
  <c r="C31" i="275" a="1"/>
  <c r="C31" i="275" s="1"/>
  <c r="I25" i="146"/>
  <c r="E28" i="146" a="1"/>
  <c r="E28" i="146" s="1"/>
  <c r="M28" i="146" s="1"/>
  <c r="H28" i="146"/>
  <c r="R24" i="146"/>
  <c r="O27" i="146"/>
  <c r="T27" i="146" s="1"/>
  <c r="N28" i="146" a="1"/>
  <c r="N28" i="146" s="1"/>
  <c r="F28" i="146"/>
  <c r="G28" i="146"/>
  <c r="L28" i="146"/>
  <c r="K28" i="146"/>
  <c r="D29" i="146" a="1"/>
  <c r="D29" i="146" s="1"/>
  <c r="J29" i="146" s="1"/>
  <c r="P25" i="146"/>
  <c r="U27" i="146"/>
  <c r="S27" i="146"/>
  <c r="S26" i="146"/>
  <c r="U25" i="146"/>
  <c r="O26" i="146"/>
  <c r="U26" i="146" s="1"/>
  <c r="C23" i="116" a="1"/>
  <c r="C23" i="116" s="1"/>
  <c r="E22" i="116"/>
  <c r="F22" i="116"/>
  <c r="D22" i="116"/>
  <c r="H31" i="5"/>
  <c r="A25" i="146"/>
  <c r="A25" i="205"/>
  <c r="B25" i="145"/>
  <c r="B25" i="205" s="1"/>
  <c r="G25" i="214"/>
  <c r="H25" i="214" s="1"/>
  <c r="E27" i="214"/>
  <c r="F27" i="214"/>
  <c r="D27" i="214"/>
  <c r="F26" i="214"/>
  <c r="D26" i="214"/>
  <c r="E26" i="214"/>
  <c r="C28" i="214" a="1"/>
  <c r="C28" i="214" s="1"/>
  <c r="C29" i="214" s="1" a="1"/>
  <c r="C29" i="214" s="1"/>
  <c r="I31" i="5"/>
  <c r="F32" i="5"/>
  <c r="C32" i="5"/>
  <c r="G32" i="5"/>
  <c r="B32" i="5"/>
  <c r="E32" i="5"/>
  <c r="D32" i="5"/>
  <c r="A26" i="145" a="1"/>
  <c r="A26" i="145" s="1"/>
  <c r="D38" i="284" l="1" a="1"/>
  <c r="D38" i="284" s="1"/>
  <c r="K38" i="284" s="1"/>
  <c r="N37" i="284" a="1"/>
  <c r="N37" i="284" s="1"/>
  <c r="H37" i="284"/>
  <c r="I36" i="284"/>
  <c r="F37" i="284"/>
  <c r="K37" i="284"/>
  <c r="S36" i="284"/>
  <c r="A37" i="284"/>
  <c r="G37" i="284"/>
  <c r="L37" i="284"/>
  <c r="O37" i="284" s="1"/>
  <c r="U36" i="284"/>
  <c r="J37" i="284"/>
  <c r="P37" i="284"/>
  <c r="Q36" i="284"/>
  <c r="R36" i="284"/>
  <c r="S37" i="284"/>
  <c r="L38" i="283"/>
  <c r="H38" i="283"/>
  <c r="E38" i="283" a="1"/>
  <c r="E38" i="283" s="1"/>
  <c r="M38" i="283" s="1"/>
  <c r="O38" i="283" s="1"/>
  <c r="K38" i="283"/>
  <c r="G38" i="283"/>
  <c r="N38" i="283" a="1"/>
  <c r="N38" i="283" s="1"/>
  <c r="J38" i="283"/>
  <c r="F38" i="283"/>
  <c r="A38" i="283"/>
  <c r="D39" i="283" a="1"/>
  <c r="D39" i="283" s="1"/>
  <c r="S37" i="283"/>
  <c r="I37" i="283"/>
  <c r="U37" i="283"/>
  <c r="T37" i="283"/>
  <c r="P37" i="283"/>
  <c r="Q36" i="283"/>
  <c r="R36" i="283"/>
  <c r="L40" i="282"/>
  <c r="H40" i="282"/>
  <c r="E40" i="282" a="1"/>
  <c r="E40" i="282" s="1"/>
  <c r="M40" i="282" s="1"/>
  <c r="O40" i="282" s="1"/>
  <c r="J40" i="282"/>
  <c r="N40" i="282" a="1"/>
  <c r="N40" i="282" s="1"/>
  <c r="A40" i="282"/>
  <c r="G40" i="282"/>
  <c r="K40" i="282"/>
  <c r="F40" i="282"/>
  <c r="D41" i="282" a="1"/>
  <c r="D41" i="282" s="1"/>
  <c r="T39" i="282"/>
  <c r="P39" i="282"/>
  <c r="I39" i="282"/>
  <c r="U39" i="282"/>
  <c r="S39" i="282"/>
  <c r="Q38" i="282"/>
  <c r="R38" i="282"/>
  <c r="R34" i="281"/>
  <c r="Q34" i="281"/>
  <c r="T35" i="281"/>
  <c r="P35" i="281"/>
  <c r="S35" i="281"/>
  <c r="K36" i="281"/>
  <c r="G36" i="281"/>
  <c r="L36" i="281"/>
  <c r="E36" i="281" a="1"/>
  <c r="E36" i="281" s="1"/>
  <c r="M36" i="281" s="1"/>
  <c r="O36" i="281" s="1"/>
  <c r="A36" i="281"/>
  <c r="J36" i="281"/>
  <c r="H36" i="281"/>
  <c r="N36" i="281" a="1"/>
  <c r="N36" i="281" s="1"/>
  <c r="F36" i="281"/>
  <c r="D37" i="281" a="1"/>
  <c r="D37" i="281" s="1"/>
  <c r="U35" i="281"/>
  <c r="I35" i="281"/>
  <c r="D38" i="280" a="1"/>
  <c r="D38" i="280" s="1"/>
  <c r="A38" i="280" s="1"/>
  <c r="A37" i="280"/>
  <c r="G37" i="280"/>
  <c r="E37" i="280" a="1"/>
  <c r="E37" i="280" s="1"/>
  <c r="M37" i="280" s="1"/>
  <c r="O37" i="280" s="1"/>
  <c r="T37" i="280" s="1"/>
  <c r="F37" i="280"/>
  <c r="K37" i="280"/>
  <c r="S36" i="280"/>
  <c r="L37" i="280"/>
  <c r="N37" i="280" a="1"/>
  <c r="N37" i="280" s="1"/>
  <c r="T36" i="280"/>
  <c r="I36" i="280"/>
  <c r="H37" i="280"/>
  <c r="I37" i="280" s="1"/>
  <c r="P37" i="280"/>
  <c r="R36" i="280"/>
  <c r="Q36" i="280"/>
  <c r="T35" i="279"/>
  <c r="P35" i="279"/>
  <c r="L36" i="279"/>
  <c r="H36" i="279"/>
  <c r="E36" i="279" a="1"/>
  <c r="E36" i="279" s="1"/>
  <c r="M36" i="279" s="1"/>
  <c r="O36" i="279" s="1"/>
  <c r="K36" i="279"/>
  <c r="G36" i="279"/>
  <c r="N36" i="279" a="1"/>
  <c r="N36" i="279" s="1"/>
  <c r="J36" i="279"/>
  <c r="F36" i="279"/>
  <c r="A36" i="279"/>
  <c r="D37" i="279" a="1"/>
  <c r="D37" i="279" s="1"/>
  <c r="S35" i="279"/>
  <c r="I35" i="279"/>
  <c r="U35" i="279"/>
  <c r="Q34" i="279"/>
  <c r="R34" i="279"/>
  <c r="R36" i="278"/>
  <c r="Q36" i="278"/>
  <c r="S37" i="278"/>
  <c r="N38" i="278" a="1"/>
  <c r="N38" i="278" s="1"/>
  <c r="J38" i="278"/>
  <c r="F38" i="278"/>
  <c r="A38" i="278"/>
  <c r="L38" i="278"/>
  <c r="H38" i="278"/>
  <c r="E38" i="278" a="1"/>
  <c r="E38" i="278" s="1"/>
  <c r="M38" i="278" s="1"/>
  <c r="O38" i="278" s="1"/>
  <c r="K38" i="278"/>
  <c r="G38" i="278"/>
  <c r="D39" i="278" a="1"/>
  <c r="D39" i="278" s="1"/>
  <c r="U37" i="278"/>
  <c r="I37" i="278"/>
  <c r="T37" i="278"/>
  <c r="P37" i="278"/>
  <c r="S36" i="277"/>
  <c r="Q35" i="277"/>
  <c r="R35" i="277"/>
  <c r="T36" i="277"/>
  <c r="P36" i="277"/>
  <c r="K37" i="277"/>
  <c r="G37" i="277"/>
  <c r="L37" i="277"/>
  <c r="H37" i="277"/>
  <c r="E37" i="277" a="1"/>
  <c r="E37" i="277" s="1"/>
  <c r="M37" i="277" s="1"/>
  <c r="O37" i="277" s="1"/>
  <c r="N37" i="277" a="1"/>
  <c r="N37" i="277" s="1"/>
  <c r="F37" i="277"/>
  <c r="J37" i="277"/>
  <c r="A37" i="277"/>
  <c r="D38" i="277" a="1"/>
  <c r="D38" i="277" s="1"/>
  <c r="I36" i="277"/>
  <c r="U36" i="277"/>
  <c r="D31" i="275"/>
  <c r="E31" i="275"/>
  <c r="C32" i="275" a="1"/>
  <c r="C32" i="275" s="1"/>
  <c r="I27" i="146"/>
  <c r="I26" i="146"/>
  <c r="O28" i="146"/>
  <c r="U28" i="146" s="1"/>
  <c r="S28" i="146"/>
  <c r="P27" i="146"/>
  <c r="N29" i="146" a="1"/>
  <c r="N29" i="146" s="1"/>
  <c r="E29" i="146" a="1"/>
  <c r="E29" i="146" s="1"/>
  <c r="M29" i="146" s="1"/>
  <c r="H29" i="146"/>
  <c r="G29" i="146"/>
  <c r="F29" i="146"/>
  <c r="K29" i="146"/>
  <c r="L29" i="146"/>
  <c r="T26" i="146"/>
  <c r="D30" i="146" a="1"/>
  <c r="D30" i="146" s="1"/>
  <c r="J30" i="146" s="1"/>
  <c r="P26" i="146"/>
  <c r="R26" i="146" s="1"/>
  <c r="R25" i="146"/>
  <c r="Q25" i="146"/>
  <c r="D23" i="116"/>
  <c r="F23" i="116"/>
  <c r="E23" i="116"/>
  <c r="C24" i="116" a="1"/>
  <c r="C24" i="116" s="1"/>
  <c r="H32" i="5"/>
  <c r="A26" i="146"/>
  <c r="A26" i="205"/>
  <c r="B26" i="145"/>
  <c r="B26" i="205" s="1"/>
  <c r="G27" i="214"/>
  <c r="H27" i="214" s="1"/>
  <c r="G26" i="214"/>
  <c r="H26" i="214" s="1"/>
  <c r="D29" i="214"/>
  <c r="E29" i="214"/>
  <c r="F29" i="214"/>
  <c r="C30" i="214" a="1"/>
  <c r="C30" i="214" s="1"/>
  <c r="E28" i="214"/>
  <c r="F28" i="214"/>
  <c r="D28" i="214"/>
  <c r="I32" i="5"/>
  <c r="B33" i="5"/>
  <c r="E33" i="5"/>
  <c r="G33" i="5"/>
  <c r="F33" i="5"/>
  <c r="C33" i="5"/>
  <c r="D33" i="5"/>
  <c r="A27" i="145" a="1"/>
  <c r="A27" i="145" s="1"/>
  <c r="E113" i="248"/>
  <c r="I37" i="284" l="1"/>
  <c r="T37" i="284"/>
  <c r="U37" i="284"/>
  <c r="A38" i="284"/>
  <c r="G38" i="284"/>
  <c r="L38" i="284"/>
  <c r="J38" i="284"/>
  <c r="E38" i="284" a="1"/>
  <c r="E38" i="284" s="1"/>
  <c r="M38" i="284" s="1"/>
  <c r="O38" i="284" s="1"/>
  <c r="I38" i="284" s="1"/>
  <c r="D39" i="284" a="1"/>
  <c r="D39" i="284" s="1"/>
  <c r="J39" i="284" s="1"/>
  <c r="N38" i="284" a="1"/>
  <c r="N38" i="284" s="1"/>
  <c r="H38" i="284"/>
  <c r="U38" i="284" s="1"/>
  <c r="F38" i="284"/>
  <c r="P38" i="284"/>
  <c r="R37" i="284"/>
  <c r="Q37" i="284"/>
  <c r="R37" i="283"/>
  <c r="Q37" i="283"/>
  <c r="T38" i="283"/>
  <c r="P38" i="283"/>
  <c r="K39" i="283"/>
  <c r="G39" i="283"/>
  <c r="N39" i="283" a="1"/>
  <c r="N39" i="283" s="1"/>
  <c r="J39" i="283"/>
  <c r="F39" i="283"/>
  <c r="A39" i="283"/>
  <c r="H39" i="283"/>
  <c r="E39" i="283" a="1"/>
  <c r="E39" i="283" s="1"/>
  <c r="M39" i="283" s="1"/>
  <c r="O39" i="283" s="1"/>
  <c r="L39" i="283"/>
  <c r="D40" i="283" a="1"/>
  <c r="D40" i="283" s="1"/>
  <c r="S38" i="283"/>
  <c r="U38" i="283"/>
  <c r="I38" i="283"/>
  <c r="R39" i="282"/>
  <c r="Q39" i="282"/>
  <c r="T40" i="282"/>
  <c r="P40" i="282"/>
  <c r="K41" i="282"/>
  <c r="G41" i="282"/>
  <c r="J41" i="282"/>
  <c r="N41" i="282" a="1"/>
  <c r="N41" i="282" s="1"/>
  <c r="E41" i="282" a="1"/>
  <c r="E41" i="282" s="1"/>
  <c r="M41" i="282" s="1"/>
  <c r="O41" i="282" s="1"/>
  <c r="H41" i="282"/>
  <c r="A41" i="282"/>
  <c r="L41" i="282"/>
  <c r="F41" i="282"/>
  <c r="D42" i="282" a="1"/>
  <c r="D42" i="282" s="1"/>
  <c r="I40" i="282"/>
  <c r="U40" i="282"/>
  <c r="S40" i="282"/>
  <c r="S36" i="281"/>
  <c r="I36" i="281"/>
  <c r="U36" i="281"/>
  <c r="Q35" i="281"/>
  <c r="R35" i="281"/>
  <c r="N37" i="281" a="1"/>
  <c r="N37" i="281" s="1"/>
  <c r="J37" i="281"/>
  <c r="F37" i="281"/>
  <c r="A37" i="281"/>
  <c r="L37" i="281"/>
  <c r="H37" i="281"/>
  <c r="E37" i="281" a="1"/>
  <c r="E37" i="281" s="1"/>
  <c r="M37" i="281" s="1"/>
  <c r="O37" i="281" s="1"/>
  <c r="K37" i="281"/>
  <c r="G37" i="281"/>
  <c r="D38" i="281" a="1"/>
  <c r="D38" i="281" s="1"/>
  <c r="T36" i="281"/>
  <c r="P36" i="281"/>
  <c r="S37" i="280"/>
  <c r="U37" i="280"/>
  <c r="E38" i="280" a="1"/>
  <c r="E38" i="280" s="1"/>
  <c r="M38" i="280" s="1"/>
  <c r="O38" i="280" s="1"/>
  <c r="U38" i="280" s="1"/>
  <c r="F38" i="280"/>
  <c r="G38" i="280"/>
  <c r="L38" i="280"/>
  <c r="N38" i="280" a="1"/>
  <c r="N38" i="280" s="1"/>
  <c r="D39" i="280" a="1"/>
  <c r="D39" i="280" s="1"/>
  <c r="H39" i="280" s="1"/>
  <c r="H38" i="280"/>
  <c r="J38" i="280"/>
  <c r="K38" i="280"/>
  <c r="P38" i="280" s="1"/>
  <c r="R37" i="280"/>
  <c r="Q37" i="280"/>
  <c r="K37" i="279"/>
  <c r="G37" i="279"/>
  <c r="N37" i="279" a="1"/>
  <c r="N37" i="279" s="1"/>
  <c r="J37" i="279"/>
  <c r="F37" i="279"/>
  <c r="A37" i="279"/>
  <c r="L37" i="279"/>
  <c r="H37" i="279"/>
  <c r="E37" i="279" a="1"/>
  <c r="E37" i="279" s="1"/>
  <c r="M37" i="279" s="1"/>
  <c r="O37" i="279" s="1"/>
  <c r="D38" i="279" a="1"/>
  <c r="D38" i="279" s="1"/>
  <c r="S36" i="279"/>
  <c r="U36" i="279"/>
  <c r="I36" i="279"/>
  <c r="T36" i="279"/>
  <c r="P36" i="279"/>
  <c r="R35" i="279"/>
  <c r="Q35" i="279"/>
  <c r="R37" i="278"/>
  <c r="Q37" i="278"/>
  <c r="S38" i="278"/>
  <c r="T38" i="278"/>
  <c r="P38" i="278"/>
  <c r="L39" i="278"/>
  <c r="H39" i="278"/>
  <c r="E39" i="278" a="1"/>
  <c r="E39" i="278" s="1"/>
  <c r="M39" i="278" s="1"/>
  <c r="O39" i="278" s="1"/>
  <c r="K39" i="278"/>
  <c r="G39" i="278"/>
  <c r="F39" i="278"/>
  <c r="A39" i="278"/>
  <c r="N39" i="278" a="1"/>
  <c r="N39" i="278" s="1"/>
  <c r="J39" i="278"/>
  <c r="D40" i="278" a="1"/>
  <c r="D40" i="278" s="1"/>
  <c r="U38" i="278"/>
  <c r="I38" i="278"/>
  <c r="N38" i="277" a="1"/>
  <c r="N38" i="277" s="1"/>
  <c r="J38" i="277"/>
  <c r="F38" i="277"/>
  <c r="A38" i="277"/>
  <c r="K38" i="277"/>
  <c r="G38" i="277"/>
  <c r="L38" i="277"/>
  <c r="E38" i="277" a="1"/>
  <c r="E38" i="277" s="1"/>
  <c r="M38" i="277" s="1"/>
  <c r="O38" i="277" s="1"/>
  <c r="H38" i="277"/>
  <c r="D39" i="277" a="1"/>
  <c r="D39" i="277" s="1"/>
  <c r="S37" i="277"/>
  <c r="T37" i="277"/>
  <c r="P37" i="277"/>
  <c r="U37" i="277"/>
  <c r="I37" i="277"/>
  <c r="R36" i="277"/>
  <c r="Q36" i="277"/>
  <c r="D32" i="275"/>
  <c r="E32" i="275"/>
  <c r="C33" i="275" a="1"/>
  <c r="C33" i="275" s="1"/>
  <c r="S29" i="146"/>
  <c r="I28" i="146"/>
  <c r="T28" i="146"/>
  <c r="P28" i="146"/>
  <c r="O29" i="146"/>
  <c r="T29" i="146" s="1"/>
  <c r="Q26" i="146"/>
  <c r="Q27" i="146"/>
  <c r="R27" i="146"/>
  <c r="N30" i="146" a="1"/>
  <c r="N30" i="146" s="1"/>
  <c r="D31" i="146" a="1"/>
  <c r="D31" i="146" s="1"/>
  <c r="J31" i="146" s="1"/>
  <c r="E30" i="146" a="1"/>
  <c r="E30" i="146" s="1"/>
  <c r="M30" i="146" s="1"/>
  <c r="F30" i="146"/>
  <c r="H30" i="146"/>
  <c r="L30" i="146"/>
  <c r="K30" i="146"/>
  <c r="G30" i="146"/>
  <c r="F24" i="116"/>
  <c r="E24" i="116"/>
  <c r="D24" i="116"/>
  <c r="C25" i="116" a="1"/>
  <c r="C25" i="116" s="1"/>
  <c r="P29" i="146"/>
  <c r="R29" i="146" s="1"/>
  <c r="U29" i="146"/>
  <c r="H33" i="5"/>
  <c r="A27" i="146"/>
  <c r="A27" i="205"/>
  <c r="B27" i="145"/>
  <c r="B27" i="205" s="1"/>
  <c r="G29" i="214"/>
  <c r="H29" i="214" s="1"/>
  <c r="G28" i="214"/>
  <c r="H28" i="214" s="1"/>
  <c r="D30" i="214"/>
  <c r="E30" i="214"/>
  <c r="F30" i="214"/>
  <c r="C31" i="214" a="1"/>
  <c r="C31" i="214" s="1"/>
  <c r="I33" i="5"/>
  <c r="E34" i="5"/>
  <c r="B34" i="5"/>
  <c r="D34" i="5"/>
  <c r="C34" i="5"/>
  <c r="F34" i="5"/>
  <c r="G34" i="5"/>
  <c r="A28" i="145" a="1"/>
  <c r="A28" i="145" s="1"/>
  <c r="D40" i="284" l="1" a="1"/>
  <c r="D40" i="284" s="1"/>
  <c r="F40" i="284" s="1"/>
  <c r="A39" i="284"/>
  <c r="G39" i="284"/>
  <c r="E39" i="284" a="1"/>
  <c r="E39" i="284" s="1"/>
  <c r="M39" i="284" s="1"/>
  <c r="O39" i="284" s="1"/>
  <c r="T39" i="284" s="1"/>
  <c r="F39" i="284"/>
  <c r="K39" i="284"/>
  <c r="P39" i="284" s="1"/>
  <c r="S38" i="284"/>
  <c r="L39" i="284"/>
  <c r="N39" i="284" a="1"/>
  <c r="N39" i="284" s="1"/>
  <c r="S39" i="284" s="1"/>
  <c r="T38" i="284"/>
  <c r="H39" i="284"/>
  <c r="R38" i="284"/>
  <c r="Q38" i="284"/>
  <c r="R38" i="283"/>
  <c r="Q38" i="283"/>
  <c r="U39" i="283"/>
  <c r="I39" i="283"/>
  <c r="S39" i="283"/>
  <c r="N40" i="283" a="1"/>
  <c r="N40" i="283" s="1"/>
  <c r="J40" i="283"/>
  <c r="F40" i="283"/>
  <c r="A40" i="283"/>
  <c r="L40" i="283"/>
  <c r="H40" i="283"/>
  <c r="E40" i="283" a="1"/>
  <c r="E40" i="283" s="1"/>
  <c r="M40" i="283" s="1"/>
  <c r="O40" i="283" s="1"/>
  <c r="K40" i="283"/>
  <c r="G40" i="283"/>
  <c r="D41" i="283" a="1"/>
  <c r="D41" i="283" s="1"/>
  <c r="T39" i="283"/>
  <c r="P39" i="283"/>
  <c r="S41" i="282"/>
  <c r="R40" i="282"/>
  <c r="Q40" i="282"/>
  <c r="N42" i="282" a="1"/>
  <c r="N42" i="282" s="1"/>
  <c r="J42" i="282"/>
  <c r="F42" i="282"/>
  <c r="A42" i="282"/>
  <c r="L42" i="282"/>
  <c r="G42" i="282"/>
  <c r="K42" i="282"/>
  <c r="E42" i="282" a="1"/>
  <c r="E42" i="282" s="1"/>
  <c r="M42" i="282" s="1"/>
  <c r="O42" i="282" s="1"/>
  <c r="H42" i="282"/>
  <c r="D43" i="282" a="1"/>
  <c r="D43" i="282" s="1"/>
  <c r="I41" i="282"/>
  <c r="U41" i="282"/>
  <c r="T41" i="282"/>
  <c r="P41" i="282"/>
  <c r="U37" i="281"/>
  <c r="I37" i="281"/>
  <c r="K38" i="281"/>
  <c r="G38" i="281"/>
  <c r="N38" i="281" a="1"/>
  <c r="N38" i="281" s="1"/>
  <c r="J38" i="281"/>
  <c r="F38" i="281"/>
  <c r="A38" i="281"/>
  <c r="H38" i="281"/>
  <c r="E38" i="281" a="1"/>
  <c r="E38" i="281" s="1"/>
  <c r="M38" i="281" s="1"/>
  <c r="O38" i="281" s="1"/>
  <c r="L38" i="281"/>
  <c r="D39" i="281" a="1"/>
  <c r="D39" i="281" s="1"/>
  <c r="S37" i="281"/>
  <c r="R36" i="281"/>
  <c r="Q36" i="281"/>
  <c r="T37" i="281"/>
  <c r="P37" i="281"/>
  <c r="T38" i="280"/>
  <c r="S38" i="280"/>
  <c r="A39" i="280"/>
  <c r="G39" i="280"/>
  <c r="L39" i="280"/>
  <c r="I38" i="280"/>
  <c r="F39" i="280"/>
  <c r="K39" i="280"/>
  <c r="J39" i="280"/>
  <c r="E39" i="280" a="1"/>
  <c r="E39" i="280" s="1"/>
  <c r="M39" i="280" s="1"/>
  <c r="O39" i="280" s="1"/>
  <c r="U39" i="280" s="1"/>
  <c r="D40" i="280" a="1"/>
  <c r="D40" i="280" s="1"/>
  <c r="L40" i="280" s="1"/>
  <c r="N39" i="280" a="1"/>
  <c r="N39" i="280" s="1"/>
  <c r="Q38" i="280"/>
  <c r="R38" i="280"/>
  <c r="P39" i="280"/>
  <c r="U37" i="279"/>
  <c r="I37" i="279"/>
  <c r="R36" i="279"/>
  <c r="Q36" i="279"/>
  <c r="S37" i="279"/>
  <c r="N38" i="279" a="1"/>
  <c r="N38" i="279" s="1"/>
  <c r="J38" i="279"/>
  <c r="F38" i="279"/>
  <c r="A38" i="279"/>
  <c r="L38" i="279"/>
  <c r="H38" i="279"/>
  <c r="E38" i="279" a="1"/>
  <c r="E38" i="279" s="1"/>
  <c r="M38" i="279" s="1"/>
  <c r="O38" i="279" s="1"/>
  <c r="K38" i="279"/>
  <c r="G38" i="279"/>
  <c r="D39" i="279" a="1"/>
  <c r="D39" i="279" s="1"/>
  <c r="T37" i="279"/>
  <c r="P37" i="279"/>
  <c r="L40" i="278"/>
  <c r="H40" i="278"/>
  <c r="E40" i="278" a="1"/>
  <c r="E40" i="278" s="1"/>
  <c r="M40" i="278" s="1"/>
  <c r="O40" i="278" s="1"/>
  <c r="K40" i="278"/>
  <c r="G40" i="278"/>
  <c r="N40" i="278" a="1"/>
  <c r="N40" i="278" s="1"/>
  <c r="J40" i="278"/>
  <c r="F40" i="278"/>
  <c r="A40" i="278"/>
  <c r="D41" i="278" a="1"/>
  <c r="D41" i="278" s="1"/>
  <c r="I39" i="278"/>
  <c r="U39" i="278"/>
  <c r="S39" i="278"/>
  <c r="T39" i="278"/>
  <c r="P39" i="278"/>
  <c r="Q38" i="278"/>
  <c r="R38" i="278"/>
  <c r="N39" i="277" a="1"/>
  <c r="N39" i="277" s="1"/>
  <c r="J39" i="277"/>
  <c r="F39" i="277"/>
  <c r="A39" i="277"/>
  <c r="K39" i="277"/>
  <c r="H39" i="277"/>
  <c r="G39" i="277"/>
  <c r="L39" i="277"/>
  <c r="E39" i="277" a="1"/>
  <c r="E39" i="277" s="1"/>
  <c r="M39" i="277" s="1"/>
  <c r="O39" i="277" s="1"/>
  <c r="D40" i="277" a="1"/>
  <c r="D40" i="277" s="1"/>
  <c r="R37" i="277"/>
  <c r="Q37" i="277"/>
  <c r="U38" i="277"/>
  <c r="I38" i="277"/>
  <c r="P38" i="277"/>
  <c r="T38" i="277"/>
  <c r="S38" i="277"/>
  <c r="D33" i="275"/>
  <c r="E33" i="275"/>
  <c r="C34" i="275" a="1"/>
  <c r="C34" i="275" s="1"/>
  <c r="I29" i="146"/>
  <c r="Q28" i="146"/>
  <c r="R28" i="146"/>
  <c r="K31" i="146"/>
  <c r="N31" i="146" a="1"/>
  <c r="N31" i="146" s="1"/>
  <c r="H31" i="146"/>
  <c r="S30" i="146"/>
  <c r="E31" i="146" a="1"/>
  <c r="E31" i="146" s="1"/>
  <c r="M31" i="146" s="1"/>
  <c r="L31" i="146"/>
  <c r="D32" i="146" a="1"/>
  <c r="D32" i="146" s="1"/>
  <c r="J32" i="146" s="1"/>
  <c r="P30" i="146"/>
  <c r="Q29" i="146"/>
  <c r="F31" i="146"/>
  <c r="G31" i="146"/>
  <c r="O30" i="146"/>
  <c r="I30" i="146" s="1"/>
  <c r="C26" i="116" a="1"/>
  <c r="C26" i="116" s="1"/>
  <c r="D25" i="116"/>
  <c r="E25" i="116"/>
  <c r="F25" i="116"/>
  <c r="H34" i="5"/>
  <c r="A28" i="146"/>
  <c r="A28" i="205"/>
  <c r="B28" i="145"/>
  <c r="B28" i="205" s="1"/>
  <c r="G30" i="214"/>
  <c r="H30" i="214" s="1"/>
  <c r="C32" i="214" a="1"/>
  <c r="C32" i="214" s="1"/>
  <c r="E31" i="214"/>
  <c r="D31" i="214"/>
  <c r="F31" i="214"/>
  <c r="F35" i="5"/>
  <c r="C35" i="5"/>
  <c r="B35" i="5"/>
  <c r="G35" i="5"/>
  <c r="D35" i="5"/>
  <c r="E35" i="5"/>
  <c r="I34" i="5"/>
  <c r="A29" i="145" a="1"/>
  <c r="A29" i="145" s="1"/>
  <c r="I39" i="284" l="1"/>
  <c r="U39" i="284"/>
  <c r="G40" i="284"/>
  <c r="L40" i="284"/>
  <c r="N40" i="284" a="1"/>
  <c r="N40" i="284" s="1"/>
  <c r="K40" i="284"/>
  <c r="A40" i="284"/>
  <c r="D41" i="284" a="1"/>
  <c r="D41" i="284" s="1"/>
  <c r="H41" i="284" s="1"/>
  <c r="H40" i="284"/>
  <c r="J40" i="284"/>
  <c r="E40" i="284" a="1"/>
  <c r="E40" i="284" s="1"/>
  <c r="M40" i="284" s="1"/>
  <c r="O40" i="284" s="1"/>
  <c r="T40" i="284" s="1"/>
  <c r="R39" i="284"/>
  <c r="Q39" i="284"/>
  <c r="P40" i="284"/>
  <c r="L41" i="283"/>
  <c r="H41" i="283"/>
  <c r="E41" i="283" a="1"/>
  <c r="E41" i="283" s="1"/>
  <c r="M41" i="283" s="1"/>
  <c r="O41" i="283" s="1"/>
  <c r="K41" i="283"/>
  <c r="G41" i="283"/>
  <c r="N41" i="283" a="1"/>
  <c r="N41" i="283" s="1"/>
  <c r="J41" i="283"/>
  <c r="A41" i="283"/>
  <c r="F41" i="283"/>
  <c r="D42" i="283" a="1"/>
  <c r="D42" i="283" s="1"/>
  <c r="U40" i="283"/>
  <c r="I40" i="283"/>
  <c r="S40" i="283"/>
  <c r="R39" i="283"/>
  <c r="Q39" i="283"/>
  <c r="T40" i="283"/>
  <c r="P40" i="283"/>
  <c r="N43" i="282" a="1"/>
  <c r="N43" i="282" s="1"/>
  <c r="H43" i="282"/>
  <c r="A43" i="282"/>
  <c r="L43" i="282"/>
  <c r="G43" i="282"/>
  <c r="K43" i="282"/>
  <c r="F43" i="282"/>
  <c r="J43" i="282"/>
  <c r="E43" i="282" a="1"/>
  <c r="E43" i="282" s="1"/>
  <c r="M43" i="282" s="1"/>
  <c r="O43" i="282" s="1"/>
  <c r="D44" i="282" a="1"/>
  <c r="D44" i="282" s="1"/>
  <c r="U42" i="282"/>
  <c r="I42" i="282"/>
  <c r="S42" i="282"/>
  <c r="P42" i="282"/>
  <c r="T42" i="282"/>
  <c r="R41" i="282"/>
  <c r="Q41" i="282"/>
  <c r="L39" i="281"/>
  <c r="H39" i="281"/>
  <c r="E39" i="281" a="1"/>
  <c r="E39" i="281" s="1"/>
  <c r="M39" i="281" s="1"/>
  <c r="O39" i="281" s="1"/>
  <c r="K39" i="281"/>
  <c r="G39" i="281"/>
  <c r="N39" i="281" a="1"/>
  <c r="N39" i="281" s="1"/>
  <c r="J39" i="281"/>
  <c r="F39" i="281"/>
  <c r="A39" i="281"/>
  <c r="D40" i="281" a="1"/>
  <c r="D40" i="281" s="1"/>
  <c r="T38" i="281"/>
  <c r="P38" i="281"/>
  <c r="Q37" i="281"/>
  <c r="R37" i="281"/>
  <c r="I38" i="281"/>
  <c r="U38" i="281"/>
  <c r="S38" i="281"/>
  <c r="D41" i="280" a="1"/>
  <c r="D41" i="280" s="1"/>
  <c r="G41" i="280" s="1"/>
  <c r="N40" i="280" a="1"/>
  <c r="N40" i="280" s="1"/>
  <c r="H40" i="280"/>
  <c r="I39" i="280"/>
  <c r="F40" i="280"/>
  <c r="K40" i="280"/>
  <c r="S39" i="280"/>
  <c r="J40" i="280"/>
  <c r="E40" i="280" a="1"/>
  <c r="E40" i="280" s="1"/>
  <c r="M40" i="280" s="1"/>
  <c r="O40" i="280" s="1"/>
  <c r="U40" i="280" s="1"/>
  <c r="T39" i="280"/>
  <c r="A40" i="280"/>
  <c r="G40" i="280"/>
  <c r="P40" i="280"/>
  <c r="R39" i="280"/>
  <c r="Q39" i="280"/>
  <c r="L39" i="279"/>
  <c r="H39" i="279"/>
  <c r="E39" i="279" a="1"/>
  <c r="E39" i="279" s="1"/>
  <c r="M39" i="279" s="1"/>
  <c r="O39" i="279" s="1"/>
  <c r="K39" i="279"/>
  <c r="G39" i="279"/>
  <c r="N39" i="279" a="1"/>
  <c r="N39" i="279" s="1"/>
  <c r="J39" i="279"/>
  <c r="F39" i="279"/>
  <c r="A39" i="279"/>
  <c r="D40" i="279" a="1"/>
  <c r="D40" i="279" s="1"/>
  <c r="U38" i="279"/>
  <c r="I38" i="279"/>
  <c r="S38" i="279"/>
  <c r="R37" i="279"/>
  <c r="Q37" i="279"/>
  <c r="T38" i="279"/>
  <c r="P38" i="279"/>
  <c r="K41" i="278"/>
  <c r="G41" i="278"/>
  <c r="N41" i="278" a="1"/>
  <c r="N41" i="278" s="1"/>
  <c r="J41" i="278"/>
  <c r="F41" i="278"/>
  <c r="A41" i="278"/>
  <c r="H41" i="278"/>
  <c r="E41" i="278" a="1"/>
  <c r="E41" i="278" s="1"/>
  <c r="M41" i="278" s="1"/>
  <c r="O41" i="278" s="1"/>
  <c r="L41" i="278"/>
  <c r="D42" i="278" a="1"/>
  <c r="D42" i="278" s="1"/>
  <c r="S40" i="278"/>
  <c r="U40" i="278"/>
  <c r="I40" i="278"/>
  <c r="T40" i="278"/>
  <c r="P40" i="278"/>
  <c r="R39" i="278"/>
  <c r="Q39" i="278"/>
  <c r="Q38" i="277"/>
  <c r="R38" i="277"/>
  <c r="L40" i="277"/>
  <c r="H40" i="277"/>
  <c r="E40" i="277" a="1"/>
  <c r="E40" i="277" s="1"/>
  <c r="M40" i="277" s="1"/>
  <c r="O40" i="277" s="1"/>
  <c r="K40" i="277"/>
  <c r="G40" i="277"/>
  <c r="N40" i="277" a="1"/>
  <c r="N40" i="277" s="1"/>
  <c r="J40" i="277"/>
  <c r="F40" i="277"/>
  <c r="A40" i="277"/>
  <c r="D41" i="277" a="1"/>
  <c r="D41" i="277" s="1"/>
  <c r="I39" i="277"/>
  <c r="U39" i="277"/>
  <c r="T39" i="277"/>
  <c r="P39" i="277"/>
  <c r="S39" i="277"/>
  <c r="D34" i="275"/>
  <c r="E34" i="275"/>
  <c r="P31" i="146"/>
  <c r="C35" i="275" a="1"/>
  <c r="C35" i="275" s="1"/>
  <c r="S31" i="146"/>
  <c r="F32" i="146"/>
  <c r="L32" i="146"/>
  <c r="N32" i="146" a="1"/>
  <c r="N32" i="146" s="1"/>
  <c r="G32" i="146"/>
  <c r="K32" i="146"/>
  <c r="P32" i="146" s="1"/>
  <c r="Q32" i="146" s="1"/>
  <c r="E32" i="146" a="1"/>
  <c r="E32" i="146" s="1"/>
  <c r="M32" i="146" s="1"/>
  <c r="O32" i="146" s="1"/>
  <c r="H32" i="146"/>
  <c r="O31" i="146"/>
  <c r="I31" i="146" s="1"/>
  <c r="D33" i="146" a="1"/>
  <c r="D33" i="146" s="1"/>
  <c r="J33" i="146" s="1"/>
  <c r="T30" i="146"/>
  <c r="R30" i="146"/>
  <c r="Q30" i="146"/>
  <c r="U30" i="146"/>
  <c r="D26" i="116"/>
  <c r="F26" i="116"/>
  <c r="E26" i="116"/>
  <c r="C27" i="116" a="1"/>
  <c r="C27" i="116" s="1"/>
  <c r="H35" i="5"/>
  <c r="A29" i="146"/>
  <c r="A29" i="205"/>
  <c r="B29" i="145"/>
  <c r="B29" i="205" s="1"/>
  <c r="G31" i="214"/>
  <c r="H31" i="214" s="1"/>
  <c r="D32" i="214"/>
  <c r="E32" i="214"/>
  <c r="F32" i="214"/>
  <c r="C33" i="214" a="1"/>
  <c r="C33" i="214" s="1"/>
  <c r="D36" i="5"/>
  <c r="E36" i="5"/>
  <c r="F36" i="5"/>
  <c r="B36" i="5"/>
  <c r="C36" i="5"/>
  <c r="G36" i="5"/>
  <c r="I35" i="5"/>
  <c r="A30" i="145" a="1"/>
  <c r="A30" i="145" s="1"/>
  <c r="S40" i="284" l="1"/>
  <c r="A41" i="284"/>
  <c r="G41" i="284"/>
  <c r="L41" i="284"/>
  <c r="I40" i="284"/>
  <c r="F41" i="284"/>
  <c r="K41" i="284"/>
  <c r="T41" i="284" s="1"/>
  <c r="U40" i="284"/>
  <c r="J41" i="284"/>
  <c r="E41" i="284" a="1"/>
  <c r="E41" i="284" s="1"/>
  <c r="M41" i="284" s="1"/>
  <c r="O41" i="284" s="1"/>
  <c r="U41" i="284" s="1"/>
  <c r="D42" i="284" a="1"/>
  <c r="D42" i="284" s="1"/>
  <c r="K42" i="284" s="1"/>
  <c r="N41" i="284" a="1"/>
  <c r="N41" i="284" s="1"/>
  <c r="P41" i="284"/>
  <c r="Q40" i="284"/>
  <c r="R40" i="284"/>
  <c r="T41" i="283"/>
  <c r="P41" i="283"/>
  <c r="L42" i="283"/>
  <c r="H42" i="283"/>
  <c r="E42" i="283" a="1"/>
  <c r="E42" i="283" s="1"/>
  <c r="M42" i="283" s="1"/>
  <c r="O42" i="283" s="1"/>
  <c r="K42" i="283"/>
  <c r="G42" i="283"/>
  <c r="N42" i="283" a="1"/>
  <c r="N42" i="283" s="1"/>
  <c r="J42" i="283"/>
  <c r="F42" i="283"/>
  <c r="A42" i="283"/>
  <c r="D43" i="283" a="1"/>
  <c r="D43" i="283" s="1"/>
  <c r="S41" i="283"/>
  <c r="I41" i="283"/>
  <c r="U41" i="283"/>
  <c r="Q40" i="283"/>
  <c r="R40" i="283"/>
  <c r="Q42" i="282"/>
  <c r="R42" i="282"/>
  <c r="L44" i="282"/>
  <c r="H44" i="282"/>
  <c r="E44" i="282" a="1"/>
  <c r="E44" i="282" s="1"/>
  <c r="M44" i="282" s="1"/>
  <c r="O44" i="282" s="1"/>
  <c r="J44" i="282"/>
  <c r="N44" i="282" a="1"/>
  <c r="N44" i="282" s="1"/>
  <c r="A44" i="282"/>
  <c r="G44" i="282"/>
  <c r="K44" i="282"/>
  <c r="F44" i="282"/>
  <c r="D45" i="282" a="1"/>
  <c r="D45" i="282" s="1"/>
  <c r="T43" i="282"/>
  <c r="P43" i="282"/>
  <c r="I43" i="282"/>
  <c r="U43" i="282"/>
  <c r="S43" i="282"/>
  <c r="R38" i="281"/>
  <c r="Q38" i="281"/>
  <c r="T39" i="281"/>
  <c r="P39" i="281"/>
  <c r="K40" i="281"/>
  <c r="G40" i="281"/>
  <c r="N40" i="281" a="1"/>
  <c r="N40" i="281" s="1"/>
  <c r="J40" i="281"/>
  <c r="F40" i="281"/>
  <c r="A40" i="281"/>
  <c r="L40" i="281"/>
  <c r="H40" i="281"/>
  <c r="E40" i="281" a="1"/>
  <c r="E40" i="281" s="1"/>
  <c r="M40" i="281" s="1"/>
  <c r="O40" i="281" s="1"/>
  <c r="D41" i="281" a="1"/>
  <c r="D41" i="281" s="1"/>
  <c r="S39" i="281"/>
  <c r="U39" i="281"/>
  <c r="I39" i="281"/>
  <c r="I40" i="280"/>
  <c r="E41" i="280" a="1"/>
  <c r="E41" i="280" s="1"/>
  <c r="M41" i="280" s="1"/>
  <c r="O41" i="280" s="1"/>
  <c r="T41" i="280" s="1"/>
  <c r="F41" i="280"/>
  <c r="K41" i="280"/>
  <c r="T40" i="280"/>
  <c r="H41" i="280"/>
  <c r="U41" i="280" s="1"/>
  <c r="J41" i="280"/>
  <c r="S40" i="280"/>
  <c r="L41" i="280"/>
  <c r="N41" i="280" a="1"/>
  <c r="N41" i="280" s="1"/>
  <c r="D42" i="280" a="1"/>
  <c r="D42" i="280" s="1"/>
  <c r="J42" i="280" s="1"/>
  <c r="A41" i="280"/>
  <c r="R40" i="280"/>
  <c r="Q40" i="280"/>
  <c r="P41" i="280"/>
  <c r="T39" i="279"/>
  <c r="P39" i="279"/>
  <c r="L40" i="279"/>
  <c r="H40" i="279"/>
  <c r="E40" i="279" a="1"/>
  <c r="E40" i="279" s="1"/>
  <c r="M40" i="279" s="1"/>
  <c r="O40" i="279" s="1"/>
  <c r="K40" i="279"/>
  <c r="G40" i="279"/>
  <c r="N40" i="279" a="1"/>
  <c r="N40" i="279" s="1"/>
  <c r="J40" i="279"/>
  <c r="F40" i="279"/>
  <c r="A40" i="279"/>
  <c r="D41" i="279" a="1"/>
  <c r="D41" i="279" s="1"/>
  <c r="S39" i="279"/>
  <c r="I39" i="279"/>
  <c r="U39" i="279"/>
  <c r="Q38" i="279"/>
  <c r="R38" i="279"/>
  <c r="R40" i="278"/>
  <c r="Q40" i="278"/>
  <c r="U41" i="278"/>
  <c r="I41" i="278"/>
  <c r="S41" i="278"/>
  <c r="N42" i="278" a="1"/>
  <c r="N42" i="278" s="1"/>
  <c r="J42" i="278"/>
  <c r="F42" i="278"/>
  <c r="A42" i="278"/>
  <c r="L42" i="278"/>
  <c r="H42" i="278"/>
  <c r="E42" i="278" a="1"/>
  <c r="E42" i="278" s="1"/>
  <c r="M42" i="278" s="1"/>
  <c r="O42" i="278" s="1"/>
  <c r="K42" i="278"/>
  <c r="G42" i="278"/>
  <c r="D43" i="278" a="1"/>
  <c r="D43" i="278" s="1"/>
  <c r="T41" i="278"/>
  <c r="P41" i="278"/>
  <c r="K41" i="277"/>
  <c r="G41" i="277"/>
  <c r="N41" i="277" a="1"/>
  <c r="N41" i="277" s="1"/>
  <c r="J41" i="277"/>
  <c r="F41" i="277"/>
  <c r="A41" i="277"/>
  <c r="L41" i="277"/>
  <c r="H41" i="277"/>
  <c r="E41" i="277" a="1"/>
  <c r="E41" i="277" s="1"/>
  <c r="M41" i="277" s="1"/>
  <c r="O41" i="277" s="1"/>
  <c r="D42" i="277" a="1"/>
  <c r="D42" i="277" s="1"/>
  <c r="S40" i="277"/>
  <c r="U40" i="277"/>
  <c r="I40" i="277"/>
  <c r="Q39" i="277"/>
  <c r="R39" i="277"/>
  <c r="T40" i="277"/>
  <c r="P40" i="277"/>
  <c r="D35" i="275"/>
  <c r="E35" i="275"/>
  <c r="C36" i="275" a="1"/>
  <c r="C36" i="275" s="1"/>
  <c r="I32" i="146"/>
  <c r="S32" i="146"/>
  <c r="R32" i="146"/>
  <c r="T32" i="146"/>
  <c r="U32" i="146"/>
  <c r="N33" i="146" a="1"/>
  <c r="N33" i="146" s="1"/>
  <c r="K33" i="146"/>
  <c r="P33" i="146" s="1"/>
  <c r="R33" i="146" s="1"/>
  <c r="D34" i="146" a="1"/>
  <c r="D34" i="146" s="1"/>
  <c r="J34" i="146" s="1"/>
  <c r="E33" i="146" a="1"/>
  <c r="E33" i="146" s="1"/>
  <c r="M33" i="146" s="1"/>
  <c r="L33" i="146"/>
  <c r="G33" i="146"/>
  <c r="U31" i="146"/>
  <c r="R31" i="146"/>
  <c r="T31" i="146"/>
  <c r="Q31" i="146"/>
  <c r="F33" i="146"/>
  <c r="H33" i="146"/>
  <c r="D27" i="116"/>
  <c r="E27" i="116"/>
  <c r="F27" i="116"/>
  <c r="C28" i="116" a="1"/>
  <c r="C28" i="116" s="1"/>
  <c r="C29" i="116" s="1" a="1"/>
  <c r="C29" i="116" s="1"/>
  <c r="H36" i="5"/>
  <c r="A30" i="146"/>
  <c r="A30" i="205"/>
  <c r="B30" i="145"/>
  <c r="B30" i="205" s="1"/>
  <c r="G32" i="214"/>
  <c r="H32" i="214" s="1"/>
  <c r="E33" i="214"/>
  <c r="F33" i="214"/>
  <c r="D33" i="214"/>
  <c r="C34" i="214" a="1"/>
  <c r="C34" i="214" s="1"/>
  <c r="D37" i="5"/>
  <c r="B37" i="5"/>
  <c r="F37" i="5"/>
  <c r="C37" i="5"/>
  <c r="E37" i="5"/>
  <c r="G37" i="5"/>
  <c r="I36" i="5"/>
  <c r="A31" i="145" a="1"/>
  <c r="A31" i="145" s="1"/>
  <c r="B31" i="145" s="1"/>
  <c r="S41" i="284" l="1"/>
  <c r="F42" i="284"/>
  <c r="L42" i="284"/>
  <c r="N42" i="284" a="1"/>
  <c r="N42" i="284" s="1"/>
  <c r="G42" i="284"/>
  <c r="I41" i="284"/>
  <c r="A42" i="284"/>
  <c r="H42" i="284"/>
  <c r="D43" i="284" a="1"/>
  <c r="D43" i="284" s="1"/>
  <c r="N43" i="284" s="1" a="1"/>
  <c r="N43" i="284" s="1"/>
  <c r="J42" i="284"/>
  <c r="E42" i="284" a="1"/>
  <c r="E42" i="284" s="1"/>
  <c r="M42" i="284" s="1"/>
  <c r="O42" i="284" s="1"/>
  <c r="I42" i="284" s="1"/>
  <c r="R41" i="284"/>
  <c r="Q41" i="284"/>
  <c r="P42" i="284"/>
  <c r="K43" i="283"/>
  <c r="G43" i="283"/>
  <c r="N43" i="283" a="1"/>
  <c r="N43" i="283" s="1"/>
  <c r="J43" i="283"/>
  <c r="F43" i="283"/>
  <c r="A43" i="283"/>
  <c r="H43" i="283"/>
  <c r="E43" i="283" a="1"/>
  <c r="E43" i="283" s="1"/>
  <c r="M43" i="283" s="1"/>
  <c r="O43" i="283" s="1"/>
  <c r="L43" i="283"/>
  <c r="D44" i="283" a="1"/>
  <c r="D44" i="283" s="1"/>
  <c r="S42" i="283"/>
  <c r="U42" i="283"/>
  <c r="I42" i="283"/>
  <c r="T42" i="283"/>
  <c r="P42" i="283"/>
  <c r="R41" i="283"/>
  <c r="Q41" i="283"/>
  <c r="K45" i="282"/>
  <c r="G45" i="282"/>
  <c r="J45" i="282"/>
  <c r="N45" i="282" a="1"/>
  <c r="N45" i="282" s="1"/>
  <c r="E45" i="282" a="1"/>
  <c r="E45" i="282" s="1"/>
  <c r="M45" i="282" s="1"/>
  <c r="O45" i="282" s="1"/>
  <c r="H45" i="282"/>
  <c r="A45" i="282"/>
  <c r="L45" i="282"/>
  <c r="F45" i="282"/>
  <c r="D46" i="282" a="1"/>
  <c r="D46" i="282" s="1"/>
  <c r="I44" i="282"/>
  <c r="U44" i="282"/>
  <c r="S44" i="282"/>
  <c r="R43" i="282"/>
  <c r="Q43" i="282"/>
  <c r="T44" i="282"/>
  <c r="P44" i="282"/>
  <c r="U40" i="281"/>
  <c r="I40" i="281"/>
  <c r="R39" i="281"/>
  <c r="Q39" i="281"/>
  <c r="S40" i="281"/>
  <c r="N41" i="281" a="1"/>
  <c r="N41" i="281" s="1"/>
  <c r="J41" i="281"/>
  <c r="F41" i="281"/>
  <c r="A41" i="281"/>
  <c r="L41" i="281"/>
  <c r="H41" i="281"/>
  <c r="E41" i="281" a="1"/>
  <c r="E41" i="281" s="1"/>
  <c r="M41" i="281" s="1"/>
  <c r="O41" i="281" s="1"/>
  <c r="K41" i="281"/>
  <c r="G41" i="281"/>
  <c r="D42" i="281" a="1"/>
  <c r="D42" i="281" s="1"/>
  <c r="T40" i="281"/>
  <c r="P40" i="281"/>
  <c r="K42" i="280"/>
  <c r="A42" i="280"/>
  <c r="S41" i="280"/>
  <c r="E42" i="280" a="1"/>
  <c r="E42" i="280" s="1"/>
  <c r="M42" i="280" s="1"/>
  <c r="O42" i="280" s="1"/>
  <c r="T42" i="280" s="1"/>
  <c r="F42" i="280"/>
  <c r="I41" i="280"/>
  <c r="G42" i="280"/>
  <c r="L42" i="280"/>
  <c r="N42" i="280" a="1"/>
  <c r="N42" i="280" s="1"/>
  <c r="D43" i="280" a="1"/>
  <c r="D43" i="280" s="1"/>
  <c r="L43" i="280" s="1"/>
  <c r="H42" i="280"/>
  <c r="R41" i="280"/>
  <c r="Q41" i="280"/>
  <c r="P42" i="280"/>
  <c r="K41" i="279"/>
  <c r="G41" i="279"/>
  <c r="N41" i="279" a="1"/>
  <c r="N41" i="279" s="1"/>
  <c r="J41" i="279"/>
  <c r="F41" i="279"/>
  <c r="A41" i="279"/>
  <c r="L41" i="279"/>
  <c r="H41" i="279"/>
  <c r="E41" i="279" a="1"/>
  <c r="E41" i="279" s="1"/>
  <c r="M41" i="279" s="1"/>
  <c r="O41" i="279" s="1"/>
  <c r="D42" i="279" a="1"/>
  <c r="D42" i="279" s="1"/>
  <c r="S40" i="279"/>
  <c r="U40" i="279"/>
  <c r="I40" i="279"/>
  <c r="T40" i="279"/>
  <c r="P40" i="279"/>
  <c r="R39" i="279"/>
  <c r="Q39" i="279"/>
  <c r="L43" i="278"/>
  <c r="H43" i="278"/>
  <c r="E43" i="278" a="1"/>
  <c r="E43" i="278" s="1"/>
  <c r="M43" i="278" s="1"/>
  <c r="O43" i="278" s="1"/>
  <c r="K43" i="278"/>
  <c r="G43" i="278"/>
  <c r="J43" i="278"/>
  <c r="F43" i="278"/>
  <c r="A43" i="278"/>
  <c r="N43" i="278" a="1"/>
  <c r="N43" i="278" s="1"/>
  <c r="D44" i="278" a="1"/>
  <c r="D44" i="278" s="1"/>
  <c r="U42" i="278"/>
  <c r="I42" i="278"/>
  <c r="S42" i="278"/>
  <c r="R41" i="278"/>
  <c r="Q41" i="278"/>
  <c r="T42" i="278"/>
  <c r="P42" i="278"/>
  <c r="U41" i="277"/>
  <c r="I41" i="277"/>
  <c r="R40" i="277"/>
  <c r="Q40" i="277"/>
  <c r="S41" i="277"/>
  <c r="N42" i="277" a="1"/>
  <c r="N42" i="277" s="1"/>
  <c r="J42" i="277"/>
  <c r="F42" i="277"/>
  <c r="A42" i="277"/>
  <c r="L42" i="277"/>
  <c r="H42" i="277"/>
  <c r="E42" i="277" a="1"/>
  <c r="E42" i="277" s="1"/>
  <c r="M42" i="277" s="1"/>
  <c r="O42" i="277" s="1"/>
  <c r="K42" i="277"/>
  <c r="G42" i="277"/>
  <c r="D43" i="277" a="1"/>
  <c r="D43" i="277" s="1"/>
  <c r="T41" i="277"/>
  <c r="P41" i="277"/>
  <c r="D36" i="275"/>
  <c r="E36" i="275"/>
  <c r="S33" i="146"/>
  <c r="C37" i="275" a="1"/>
  <c r="C37" i="275" s="1"/>
  <c r="Q33" i="146"/>
  <c r="N34" i="146" a="1"/>
  <c r="N34" i="146" s="1"/>
  <c r="K34" i="146"/>
  <c r="P34" i="146" s="1"/>
  <c r="Q34" i="146" s="1"/>
  <c r="G34" i="146"/>
  <c r="F34" i="146"/>
  <c r="O33" i="146"/>
  <c r="T33" i="146" s="1"/>
  <c r="D35" i="146" a="1"/>
  <c r="D35" i="146" s="1"/>
  <c r="J35" i="146" s="1"/>
  <c r="H34" i="146"/>
  <c r="L34" i="146"/>
  <c r="E34" i="146" a="1"/>
  <c r="E34" i="146" s="1"/>
  <c r="M34" i="146" s="1"/>
  <c r="S34" i="146" s="1"/>
  <c r="D28" i="116"/>
  <c r="E28" i="116"/>
  <c r="F28" i="116"/>
  <c r="C30" i="116" a="1"/>
  <c r="C30" i="116" s="1"/>
  <c r="F29" i="116"/>
  <c r="D29" i="116"/>
  <c r="E29" i="116"/>
  <c r="H37" i="5"/>
  <c r="A31" i="146"/>
  <c r="G33" i="214"/>
  <c r="H33" i="214" s="1"/>
  <c r="C35" i="214" a="1"/>
  <c r="C35" i="214" s="1"/>
  <c r="D34" i="214"/>
  <c r="E34" i="214"/>
  <c r="F34" i="214"/>
  <c r="B38" i="5"/>
  <c r="E38" i="5"/>
  <c r="D38" i="5"/>
  <c r="F38" i="5"/>
  <c r="C38" i="5"/>
  <c r="G38" i="5"/>
  <c r="I37" i="5"/>
  <c r="A32" i="145" a="1"/>
  <c r="A32" i="145" s="1"/>
  <c r="B32" i="145" s="1"/>
  <c r="E43" i="284" l="1" a="1"/>
  <c r="E43" i="284" s="1"/>
  <c r="M43" i="284" s="1"/>
  <c r="O43" i="284" s="1"/>
  <c r="U43" i="284" s="1"/>
  <c r="A43" i="284"/>
  <c r="U42" i="284"/>
  <c r="T42" i="284"/>
  <c r="S42" i="284"/>
  <c r="L43" i="284"/>
  <c r="F43" i="284"/>
  <c r="D44" i="284" a="1"/>
  <c r="D44" i="284" s="1"/>
  <c r="J44" i="284" s="1"/>
  <c r="G43" i="284"/>
  <c r="J43" i="284"/>
  <c r="H43" i="284"/>
  <c r="K43" i="284"/>
  <c r="T43" i="284" s="1"/>
  <c r="R42" i="284"/>
  <c r="Q42" i="284"/>
  <c r="P43" i="284"/>
  <c r="R42" i="283"/>
  <c r="Q42" i="283"/>
  <c r="U43" i="283"/>
  <c r="I43" i="283"/>
  <c r="S43" i="283"/>
  <c r="N44" i="283" a="1"/>
  <c r="N44" i="283" s="1"/>
  <c r="J44" i="283"/>
  <c r="F44" i="283"/>
  <c r="A44" i="283"/>
  <c r="L44" i="283"/>
  <c r="H44" i="283"/>
  <c r="E44" i="283" a="1"/>
  <c r="E44" i="283" s="1"/>
  <c r="M44" i="283" s="1"/>
  <c r="O44" i="283" s="1"/>
  <c r="K44" i="283"/>
  <c r="G44" i="283"/>
  <c r="D45" i="283" a="1"/>
  <c r="D45" i="283" s="1"/>
  <c r="T43" i="283"/>
  <c r="P43" i="283"/>
  <c r="S45" i="282"/>
  <c r="R44" i="282"/>
  <c r="Q44" i="282"/>
  <c r="N46" i="282" a="1"/>
  <c r="N46" i="282" s="1"/>
  <c r="J46" i="282"/>
  <c r="F46" i="282"/>
  <c r="A46" i="282"/>
  <c r="L46" i="282"/>
  <c r="G46" i="282"/>
  <c r="K46" i="282"/>
  <c r="E46" i="282" a="1"/>
  <c r="E46" i="282" s="1"/>
  <c r="M46" i="282" s="1"/>
  <c r="O46" i="282" s="1"/>
  <c r="H46" i="282"/>
  <c r="D47" i="282" a="1"/>
  <c r="D47" i="282" s="1"/>
  <c r="I45" i="282"/>
  <c r="U45" i="282"/>
  <c r="T45" i="282"/>
  <c r="P45" i="282"/>
  <c r="L42" i="281"/>
  <c r="H42" i="281"/>
  <c r="E42" i="281" a="1"/>
  <c r="E42" i="281" s="1"/>
  <c r="M42" i="281" s="1"/>
  <c r="O42" i="281" s="1"/>
  <c r="K42" i="281"/>
  <c r="G42" i="281"/>
  <c r="N42" i="281" a="1"/>
  <c r="N42" i="281" s="1"/>
  <c r="J42" i="281"/>
  <c r="F42" i="281"/>
  <c r="A42" i="281"/>
  <c r="D43" i="281" a="1"/>
  <c r="D43" i="281" s="1"/>
  <c r="U41" i="281"/>
  <c r="I41" i="281"/>
  <c r="S41" i="281"/>
  <c r="R40" i="281"/>
  <c r="Q40" i="281"/>
  <c r="T41" i="281"/>
  <c r="P41" i="281"/>
  <c r="I42" i="280"/>
  <c r="F43" i="280"/>
  <c r="K43" i="280"/>
  <c r="U42" i="280"/>
  <c r="J43" i="280"/>
  <c r="E43" i="280" a="1"/>
  <c r="E43" i="280" s="1"/>
  <c r="M43" i="280" s="1"/>
  <c r="O43" i="280" s="1"/>
  <c r="U43" i="280" s="1"/>
  <c r="D44" i="280" a="1"/>
  <c r="D44" i="280" s="1"/>
  <c r="L44" i="280" s="1"/>
  <c r="N43" i="280" a="1"/>
  <c r="N43" i="280" s="1"/>
  <c r="H43" i="280"/>
  <c r="S42" i="280"/>
  <c r="A43" i="280"/>
  <c r="G43" i="280"/>
  <c r="P43" i="280"/>
  <c r="Q42" i="280"/>
  <c r="R42" i="280"/>
  <c r="U41" i="279"/>
  <c r="I41" i="279"/>
  <c r="R40" i="279"/>
  <c r="Q40" i="279"/>
  <c r="S41" i="279"/>
  <c r="N42" i="279" a="1"/>
  <c r="N42" i="279" s="1"/>
  <c r="J42" i="279"/>
  <c r="F42" i="279"/>
  <c r="A42" i="279"/>
  <c r="L42" i="279"/>
  <c r="H42" i="279"/>
  <c r="E42" i="279" a="1"/>
  <c r="E42" i="279" s="1"/>
  <c r="M42" i="279" s="1"/>
  <c r="O42" i="279" s="1"/>
  <c r="K42" i="279"/>
  <c r="G42" i="279"/>
  <c r="D43" i="279" a="1"/>
  <c r="D43" i="279" s="1"/>
  <c r="T41" i="279"/>
  <c r="P41" i="279"/>
  <c r="T43" i="278"/>
  <c r="P43" i="278"/>
  <c r="L44" i="278"/>
  <c r="H44" i="278"/>
  <c r="E44" i="278" a="1"/>
  <c r="E44" i="278" s="1"/>
  <c r="M44" i="278" s="1"/>
  <c r="O44" i="278" s="1"/>
  <c r="K44" i="278"/>
  <c r="G44" i="278"/>
  <c r="N44" i="278" a="1"/>
  <c r="N44" i="278" s="1"/>
  <c r="J44" i="278"/>
  <c r="F44" i="278"/>
  <c r="A44" i="278"/>
  <c r="D45" i="278" a="1"/>
  <c r="D45" i="278" s="1"/>
  <c r="I43" i="278"/>
  <c r="U43" i="278"/>
  <c r="Q42" i="278"/>
  <c r="R42" i="278"/>
  <c r="S43" i="278"/>
  <c r="U42" i="277"/>
  <c r="I42" i="277"/>
  <c r="L43" i="277"/>
  <c r="H43" i="277"/>
  <c r="E43" i="277" a="1"/>
  <c r="E43" i="277" s="1"/>
  <c r="M43" i="277" s="1"/>
  <c r="O43" i="277" s="1"/>
  <c r="K43" i="277"/>
  <c r="G43" i="277"/>
  <c r="N43" i="277" a="1"/>
  <c r="N43" i="277" s="1"/>
  <c r="J43" i="277"/>
  <c r="F43" i="277"/>
  <c r="A43" i="277"/>
  <c r="D44" i="277" a="1"/>
  <c r="D44" i="277" s="1"/>
  <c r="S42" i="277"/>
  <c r="R41" i="277"/>
  <c r="Q41" i="277"/>
  <c r="T42" i="277"/>
  <c r="P42" i="277"/>
  <c r="R34" i="146"/>
  <c r="D37" i="275"/>
  <c r="E37" i="275"/>
  <c r="C38" i="275" a="1"/>
  <c r="C38" i="275" s="1"/>
  <c r="I33" i="146"/>
  <c r="L35" i="146"/>
  <c r="N35" i="146" a="1"/>
  <c r="N35" i="146" s="1"/>
  <c r="O34" i="146"/>
  <c r="U34" i="146" s="1"/>
  <c r="F35" i="146"/>
  <c r="H35" i="146"/>
  <c r="U33" i="146"/>
  <c r="E35" i="146" a="1"/>
  <c r="E35" i="146" s="1"/>
  <c r="M35" i="146" s="1"/>
  <c r="G35" i="146"/>
  <c r="D36" i="146" a="1"/>
  <c r="D36" i="146" s="1"/>
  <c r="J36" i="146" s="1"/>
  <c r="K35" i="146"/>
  <c r="P35" i="146" s="1"/>
  <c r="R35" i="146" s="1"/>
  <c r="T34" i="146"/>
  <c r="F30" i="116"/>
  <c r="D30" i="116"/>
  <c r="E30" i="116"/>
  <c r="C31" i="116" a="1"/>
  <c r="C31" i="116" s="1"/>
  <c r="C32" i="116" s="1" a="1"/>
  <c r="C32" i="116" s="1"/>
  <c r="H38" i="5"/>
  <c r="A32" i="146"/>
  <c r="G34" i="214"/>
  <c r="H34" i="214" s="1"/>
  <c r="D35" i="214"/>
  <c r="F35" i="214"/>
  <c r="E35" i="214"/>
  <c r="C36" i="214" a="1"/>
  <c r="C36" i="214" s="1"/>
  <c r="I38" i="5"/>
  <c r="C39" i="5"/>
  <c r="F39" i="5"/>
  <c r="G39" i="5"/>
  <c r="E39" i="5"/>
  <c r="B39" i="5"/>
  <c r="D39" i="5"/>
  <c r="A33" i="145" a="1"/>
  <c r="A33" i="145" s="1"/>
  <c r="B33" i="145" s="1"/>
  <c r="I43" i="284" l="1"/>
  <c r="S43" i="284"/>
  <c r="G44" i="284"/>
  <c r="L44" i="284"/>
  <c r="N44" i="284" a="1"/>
  <c r="N44" i="284" s="1"/>
  <c r="H44" i="284"/>
  <c r="A44" i="284"/>
  <c r="K44" i="284"/>
  <c r="F44" i="284"/>
  <c r="D45" i="284" a="1"/>
  <c r="D45" i="284" s="1"/>
  <c r="H45" i="284" s="1"/>
  <c r="E44" i="284" a="1"/>
  <c r="E44" i="284" s="1"/>
  <c r="M44" i="284" s="1"/>
  <c r="O44" i="284" s="1"/>
  <c r="I44" i="284" s="1"/>
  <c r="Q43" i="284"/>
  <c r="R43" i="284"/>
  <c r="P44" i="284"/>
  <c r="L45" i="283"/>
  <c r="H45" i="283"/>
  <c r="E45" i="283" a="1"/>
  <c r="E45" i="283" s="1"/>
  <c r="M45" i="283" s="1"/>
  <c r="O45" i="283" s="1"/>
  <c r="K45" i="283"/>
  <c r="G45" i="283"/>
  <c r="N45" i="283" a="1"/>
  <c r="N45" i="283" s="1"/>
  <c r="J45" i="283"/>
  <c r="A45" i="283"/>
  <c r="F45" i="283"/>
  <c r="D46" i="283" a="1"/>
  <c r="D46" i="283" s="1"/>
  <c r="U44" i="283"/>
  <c r="I44" i="283"/>
  <c r="S44" i="283"/>
  <c r="R43" i="283"/>
  <c r="Q43" i="283"/>
  <c r="T44" i="283"/>
  <c r="P44" i="283"/>
  <c r="R45" i="282"/>
  <c r="Q45" i="282"/>
  <c r="U46" i="282"/>
  <c r="I46" i="282"/>
  <c r="S46" i="282"/>
  <c r="P46" i="282"/>
  <c r="T46" i="282"/>
  <c r="N47" i="282" a="1"/>
  <c r="N47" i="282" s="1"/>
  <c r="H47" i="282"/>
  <c r="A47" i="282"/>
  <c r="L47" i="282"/>
  <c r="G47" i="282"/>
  <c r="K47" i="282"/>
  <c r="F47" i="282"/>
  <c r="J47" i="282"/>
  <c r="E47" i="282" a="1"/>
  <c r="E47" i="282" s="1"/>
  <c r="M47" i="282" s="1"/>
  <c r="O47" i="282" s="1"/>
  <c r="D48" i="282" a="1"/>
  <c r="D48" i="282" s="1"/>
  <c r="T42" i="281"/>
  <c r="P42" i="281"/>
  <c r="L43" i="281"/>
  <c r="H43" i="281"/>
  <c r="E43" i="281" a="1"/>
  <c r="E43" i="281" s="1"/>
  <c r="M43" i="281" s="1"/>
  <c r="O43" i="281" s="1"/>
  <c r="K43" i="281"/>
  <c r="G43" i="281"/>
  <c r="N43" i="281" a="1"/>
  <c r="N43" i="281" s="1"/>
  <c r="J43" i="281"/>
  <c r="F43" i="281"/>
  <c r="A43" i="281"/>
  <c r="D44" i="281" a="1"/>
  <c r="D44" i="281" s="1"/>
  <c r="S42" i="281"/>
  <c r="I42" i="281"/>
  <c r="U42" i="281"/>
  <c r="Q41" i="281"/>
  <c r="R41" i="281"/>
  <c r="S43" i="280"/>
  <c r="J44" i="280"/>
  <c r="E44" i="280" a="1"/>
  <c r="E44" i="280" s="1"/>
  <c r="M44" i="280" s="1"/>
  <c r="O44" i="280" s="1"/>
  <c r="U44" i="280" s="1"/>
  <c r="T43" i="280"/>
  <c r="I43" i="280"/>
  <c r="F44" i="280"/>
  <c r="K44" i="280"/>
  <c r="T44" i="280" s="1"/>
  <c r="D45" i="280" a="1"/>
  <c r="D45" i="280" s="1"/>
  <c r="N45" i="280" s="1" a="1"/>
  <c r="N45" i="280" s="1"/>
  <c r="N44" i="280" a="1"/>
  <c r="N44" i="280" s="1"/>
  <c r="H44" i="280"/>
  <c r="A44" i="280"/>
  <c r="G44" i="280"/>
  <c r="R43" i="280"/>
  <c r="Q43" i="280"/>
  <c r="L43" i="279"/>
  <c r="H43" i="279"/>
  <c r="E43" i="279" a="1"/>
  <c r="E43" i="279" s="1"/>
  <c r="M43" i="279" s="1"/>
  <c r="O43" i="279" s="1"/>
  <c r="K43" i="279"/>
  <c r="G43" i="279"/>
  <c r="N43" i="279" a="1"/>
  <c r="N43" i="279" s="1"/>
  <c r="J43" i="279"/>
  <c r="F43" i="279"/>
  <c r="A43" i="279"/>
  <c r="D44" i="279" a="1"/>
  <c r="D44" i="279" s="1"/>
  <c r="U42" i="279"/>
  <c r="I42" i="279"/>
  <c r="S42" i="279"/>
  <c r="R41" i="279"/>
  <c r="Q41" i="279"/>
  <c r="T42" i="279"/>
  <c r="P42" i="279"/>
  <c r="K45" i="278"/>
  <c r="G45" i="278"/>
  <c r="N45" i="278" a="1"/>
  <c r="N45" i="278" s="1"/>
  <c r="J45" i="278"/>
  <c r="F45" i="278"/>
  <c r="A45" i="278"/>
  <c r="L45" i="278"/>
  <c r="H45" i="278"/>
  <c r="E45" i="278" a="1"/>
  <c r="E45" i="278" s="1"/>
  <c r="M45" i="278" s="1"/>
  <c r="O45" i="278" s="1"/>
  <c r="D46" i="278" a="1"/>
  <c r="D46" i="278" s="1"/>
  <c r="S44" i="278"/>
  <c r="U44" i="278"/>
  <c r="I44" i="278"/>
  <c r="T44" i="278"/>
  <c r="P44" i="278"/>
  <c r="R43" i="278"/>
  <c r="Q43" i="278"/>
  <c r="L44" i="277"/>
  <c r="H44" i="277"/>
  <c r="E44" i="277" a="1"/>
  <c r="E44" i="277" s="1"/>
  <c r="M44" i="277" s="1"/>
  <c r="O44" i="277" s="1"/>
  <c r="K44" i="277"/>
  <c r="G44" i="277"/>
  <c r="N44" i="277" a="1"/>
  <c r="N44" i="277" s="1"/>
  <c r="J44" i="277"/>
  <c r="F44" i="277"/>
  <c r="A44" i="277"/>
  <c r="D45" i="277" a="1"/>
  <c r="D45" i="277" s="1"/>
  <c r="S43" i="277"/>
  <c r="I43" i="277"/>
  <c r="U43" i="277"/>
  <c r="Q42" i="277"/>
  <c r="R42" i="277"/>
  <c r="T43" i="277"/>
  <c r="P43" i="277"/>
  <c r="D38" i="275"/>
  <c r="E38" i="275"/>
  <c r="Q35" i="146"/>
  <c r="O35" i="146"/>
  <c r="T35" i="146" s="1"/>
  <c r="C39" i="275" a="1"/>
  <c r="C39" i="275" s="1"/>
  <c r="I35" i="146"/>
  <c r="I34" i="146"/>
  <c r="D37" i="146" a="1"/>
  <c r="D37" i="146" s="1"/>
  <c r="J37" i="146" s="1"/>
  <c r="E36" i="146" a="1"/>
  <c r="E36" i="146" s="1"/>
  <c r="M36" i="146" s="1"/>
  <c r="S35" i="146"/>
  <c r="H36" i="146"/>
  <c r="K36" i="146"/>
  <c r="P36" i="146" s="1"/>
  <c r="Q36" i="146" s="1"/>
  <c r="N36" i="146" a="1"/>
  <c r="N36" i="146" s="1"/>
  <c r="F36" i="146"/>
  <c r="L36" i="146"/>
  <c r="G36" i="146"/>
  <c r="U35" i="146"/>
  <c r="F32" i="116"/>
  <c r="E32" i="116"/>
  <c r="D32" i="116"/>
  <c r="D31" i="116"/>
  <c r="F31" i="116"/>
  <c r="E31" i="116"/>
  <c r="C33" i="116" a="1"/>
  <c r="C33" i="116" s="1"/>
  <c r="C34" i="116" s="1" a="1"/>
  <c r="C34" i="116" s="1"/>
  <c r="H39" i="5"/>
  <c r="A34" i="146"/>
  <c r="A33" i="146"/>
  <c r="G35" i="214"/>
  <c r="H35" i="214" s="1"/>
  <c r="E36" i="214"/>
  <c r="F36" i="214"/>
  <c r="D36" i="214"/>
  <c r="C37" i="214" a="1"/>
  <c r="C37" i="214" s="1"/>
  <c r="I39" i="5"/>
  <c r="E40" i="5"/>
  <c r="G40" i="5"/>
  <c r="D40" i="5"/>
  <c r="B40" i="5"/>
  <c r="C40" i="5"/>
  <c r="F40" i="5"/>
  <c r="I40" i="5" s="1"/>
  <c r="A34" i="145" a="1"/>
  <c r="A34" i="145" s="1"/>
  <c r="J45" i="284" l="1"/>
  <c r="K45" i="284"/>
  <c r="T44" i="284"/>
  <c r="N45" i="284" a="1"/>
  <c r="N45" i="284" s="1"/>
  <c r="S45" i="284" s="1"/>
  <c r="E45" i="284" a="1"/>
  <c r="E45" i="284" s="1"/>
  <c r="M45" i="284" s="1"/>
  <c r="O45" i="284" s="1"/>
  <c r="U44" i="284"/>
  <c r="S44" i="284"/>
  <c r="A45" i="284"/>
  <c r="G45" i="284"/>
  <c r="L45" i="284"/>
  <c r="D46" i="284" a="1"/>
  <c r="D46" i="284" s="1"/>
  <c r="K46" i="284" s="1"/>
  <c r="F45" i="284"/>
  <c r="Q44" i="284"/>
  <c r="R44" i="284"/>
  <c r="T45" i="284"/>
  <c r="P45" i="284"/>
  <c r="I45" i="284"/>
  <c r="U45" i="284"/>
  <c r="T45" i="283"/>
  <c r="P45" i="283"/>
  <c r="L46" i="283"/>
  <c r="H46" i="283"/>
  <c r="E46" i="283" a="1"/>
  <c r="E46" i="283" s="1"/>
  <c r="M46" i="283" s="1"/>
  <c r="O46" i="283" s="1"/>
  <c r="K46" i="283"/>
  <c r="G46" i="283"/>
  <c r="N46" i="283" a="1"/>
  <c r="N46" i="283" s="1"/>
  <c r="J46" i="283"/>
  <c r="F46" i="283"/>
  <c r="A46" i="283"/>
  <c r="D47" i="283" a="1"/>
  <c r="D47" i="283" s="1"/>
  <c r="S45" i="283"/>
  <c r="I45" i="283"/>
  <c r="U45" i="283"/>
  <c r="Q44" i="283"/>
  <c r="R44" i="283"/>
  <c r="S47" i="282"/>
  <c r="Q46" i="282"/>
  <c r="R46" i="282"/>
  <c r="L48" i="282"/>
  <c r="H48" i="282"/>
  <c r="E48" i="282" a="1"/>
  <c r="E48" i="282" s="1"/>
  <c r="M48" i="282" s="1"/>
  <c r="O48" i="282" s="1"/>
  <c r="N48" i="282" a="1"/>
  <c r="N48" i="282" s="1"/>
  <c r="J48" i="282"/>
  <c r="F48" i="282"/>
  <c r="G48" i="282"/>
  <c r="A48" i="282"/>
  <c r="K48" i="282"/>
  <c r="D49" i="282" a="1"/>
  <c r="D49" i="282" s="1"/>
  <c r="T47" i="282"/>
  <c r="P47" i="282"/>
  <c r="I47" i="282"/>
  <c r="U47" i="282"/>
  <c r="K44" i="281"/>
  <c r="G44" i="281"/>
  <c r="N44" i="281" a="1"/>
  <c r="N44" i="281" s="1"/>
  <c r="J44" i="281"/>
  <c r="F44" i="281"/>
  <c r="A44" i="281"/>
  <c r="L44" i="281"/>
  <c r="H44" i="281"/>
  <c r="E44" i="281" a="1"/>
  <c r="E44" i="281" s="1"/>
  <c r="M44" i="281" s="1"/>
  <c r="O44" i="281" s="1"/>
  <c r="D45" i="281" a="1"/>
  <c r="D45" i="281" s="1"/>
  <c r="S43" i="281"/>
  <c r="U43" i="281"/>
  <c r="I43" i="281"/>
  <c r="T43" i="281"/>
  <c r="P43" i="281"/>
  <c r="R42" i="281"/>
  <c r="Q42" i="281"/>
  <c r="I44" i="280"/>
  <c r="H45" i="280"/>
  <c r="D46" i="280" a="1"/>
  <c r="D46" i="280" s="1"/>
  <c r="N46" i="280" s="1" a="1"/>
  <c r="N46" i="280" s="1"/>
  <c r="A45" i="280"/>
  <c r="G45" i="280"/>
  <c r="E45" i="280" a="1"/>
  <c r="E45" i="280" s="1"/>
  <c r="M45" i="280" s="1"/>
  <c r="O45" i="280" s="1"/>
  <c r="U45" i="280" s="1"/>
  <c r="F45" i="280"/>
  <c r="K45" i="280"/>
  <c r="J45" i="280"/>
  <c r="P44" i="280"/>
  <c r="S44" i="280"/>
  <c r="L45" i="280"/>
  <c r="P45" i="280"/>
  <c r="R44" i="280"/>
  <c r="Q44" i="280"/>
  <c r="T43" i="279"/>
  <c r="P43" i="279"/>
  <c r="L44" i="279"/>
  <c r="H44" i="279"/>
  <c r="E44" i="279" a="1"/>
  <c r="E44" i="279" s="1"/>
  <c r="M44" i="279" s="1"/>
  <c r="O44" i="279" s="1"/>
  <c r="K44" i="279"/>
  <c r="G44" i="279"/>
  <c r="N44" i="279" a="1"/>
  <c r="N44" i="279" s="1"/>
  <c r="J44" i="279"/>
  <c r="F44" i="279"/>
  <c r="A44" i="279"/>
  <c r="D45" i="279" a="1"/>
  <c r="D45" i="279" s="1"/>
  <c r="S43" i="279"/>
  <c r="I43" i="279"/>
  <c r="U43" i="279"/>
  <c r="Q42" i="279"/>
  <c r="R42" i="279"/>
  <c r="U45" i="278"/>
  <c r="I45" i="278"/>
  <c r="R44" i="278"/>
  <c r="Q44" i="278"/>
  <c r="S45" i="278"/>
  <c r="N46" i="278" a="1"/>
  <c r="N46" i="278" s="1"/>
  <c r="J46" i="278"/>
  <c r="F46" i="278"/>
  <c r="A46" i="278"/>
  <c r="L46" i="278"/>
  <c r="H46" i="278"/>
  <c r="E46" i="278" a="1"/>
  <c r="E46" i="278" s="1"/>
  <c r="M46" i="278" s="1"/>
  <c r="O46" i="278" s="1"/>
  <c r="K46" i="278"/>
  <c r="G46" i="278"/>
  <c r="D47" i="278" a="1"/>
  <c r="D47" i="278" s="1"/>
  <c r="T45" i="278"/>
  <c r="P45" i="278"/>
  <c r="T44" i="277"/>
  <c r="P44" i="277"/>
  <c r="K45" i="277"/>
  <c r="G45" i="277"/>
  <c r="N45" i="277" a="1"/>
  <c r="N45" i="277" s="1"/>
  <c r="J45" i="277"/>
  <c r="F45" i="277"/>
  <c r="A45" i="277"/>
  <c r="L45" i="277"/>
  <c r="H45" i="277"/>
  <c r="E45" i="277" a="1"/>
  <c r="E45" i="277" s="1"/>
  <c r="M45" i="277" s="1"/>
  <c r="O45" i="277" s="1"/>
  <c r="D46" i="277" a="1"/>
  <c r="D46" i="277" s="1"/>
  <c r="S44" i="277"/>
  <c r="U44" i="277"/>
  <c r="I44" i="277"/>
  <c r="R43" i="277"/>
  <c r="Q43" i="277"/>
  <c r="D39" i="275"/>
  <c r="E39" i="275"/>
  <c r="C40" i="275" a="1"/>
  <c r="C40" i="275" s="1"/>
  <c r="O36" i="146"/>
  <c r="U36" i="146" s="1"/>
  <c r="S36" i="146"/>
  <c r="R36" i="146"/>
  <c r="H37" i="146"/>
  <c r="L37" i="146"/>
  <c r="K37" i="146"/>
  <c r="P37" i="146" s="1"/>
  <c r="E37" i="146" a="1"/>
  <c r="E37" i="146" s="1"/>
  <c r="M37" i="146" s="1"/>
  <c r="N37" i="146" a="1"/>
  <c r="N37" i="146" s="1"/>
  <c r="D38" i="146" a="1"/>
  <c r="D38" i="146" s="1"/>
  <c r="J38" i="146" s="1"/>
  <c r="F37" i="146"/>
  <c r="G37" i="146"/>
  <c r="C35" i="116" a="1"/>
  <c r="C35" i="116" s="1"/>
  <c r="E35" i="116" s="1"/>
  <c r="D34" i="116"/>
  <c r="E34" i="116"/>
  <c r="F34" i="116"/>
  <c r="D33" i="116"/>
  <c r="E33" i="116"/>
  <c r="F33" i="116"/>
  <c r="H40" i="5"/>
  <c r="Q37" i="146"/>
  <c r="R37" i="146"/>
  <c r="A35" i="146"/>
  <c r="G36" i="214"/>
  <c r="H36" i="214" s="1"/>
  <c r="D37" i="214"/>
  <c r="E37" i="214"/>
  <c r="F37" i="214"/>
  <c r="C38" i="214" a="1"/>
  <c r="C38" i="214" s="1"/>
  <c r="D41" i="5"/>
  <c r="E41" i="5"/>
  <c r="C41" i="5"/>
  <c r="B41" i="5"/>
  <c r="F41" i="5"/>
  <c r="G41" i="5"/>
  <c r="A35" i="145" a="1"/>
  <c r="A35" i="145" s="1"/>
  <c r="B34" i="145"/>
  <c r="D47" i="284" l="1" a="1"/>
  <c r="D47" i="284" s="1"/>
  <c r="A47" i="284" s="1"/>
  <c r="A46" i="284"/>
  <c r="G46" i="284"/>
  <c r="H46" i="284"/>
  <c r="J46" i="284"/>
  <c r="L46" i="284"/>
  <c r="N46" i="284" a="1"/>
  <c r="N46" i="284" s="1"/>
  <c r="E46" i="284" a="1"/>
  <c r="E46" i="284" s="1"/>
  <c r="M46" i="284" s="1"/>
  <c r="O46" i="284" s="1"/>
  <c r="U46" i="284" s="1"/>
  <c r="F46" i="284"/>
  <c r="R45" i="284"/>
  <c r="Q45" i="284"/>
  <c r="P46" i="284"/>
  <c r="K47" i="283"/>
  <c r="G47" i="283"/>
  <c r="N47" i="283" a="1"/>
  <c r="N47" i="283" s="1"/>
  <c r="J47" i="283"/>
  <c r="F47" i="283"/>
  <c r="A47" i="283"/>
  <c r="H47" i="283"/>
  <c r="E47" i="283" a="1"/>
  <c r="E47" i="283" s="1"/>
  <c r="M47" i="283" s="1"/>
  <c r="O47" i="283" s="1"/>
  <c r="L47" i="283"/>
  <c r="D48" i="283" a="1"/>
  <c r="D48" i="283" s="1"/>
  <c r="S46" i="283"/>
  <c r="U46" i="283"/>
  <c r="I46" i="283"/>
  <c r="T46" i="283"/>
  <c r="P46" i="283"/>
  <c r="R45" i="283"/>
  <c r="Q45" i="283"/>
  <c r="T48" i="282"/>
  <c r="P48" i="282"/>
  <c r="R47" i="282"/>
  <c r="Q47" i="282"/>
  <c r="S48" i="282"/>
  <c r="K49" i="282"/>
  <c r="G49" i="282"/>
  <c r="L49" i="282"/>
  <c r="E49" i="282" a="1"/>
  <c r="E49" i="282" s="1"/>
  <c r="M49" i="282" s="1"/>
  <c r="O49" i="282" s="1"/>
  <c r="A49" i="282"/>
  <c r="J49" i="282"/>
  <c r="H49" i="282"/>
  <c r="N49" i="282" a="1"/>
  <c r="N49" i="282" s="1"/>
  <c r="F49" i="282"/>
  <c r="D50" i="282" a="1"/>
  <c r="D50" i="282" s="1"/>
  <c r="U48" i="282"/>
  <c r="I48" i="282"/>
  <c r="U44" i="281"/>
  <c r="I44" i="281"/>
  <c r="R43" i="281"/>
  <c r="Q43" i="281"/>
  <c r="S44" i="281"/>
  <c r="N45" i="281" a="1"/>
  <c r="N45" i="281" s="1"/>
  <c r="J45" i="281"/>
  <c r="F45" i="281"/>
  <c r="A45" i="281"/>
  <c r="L45" i="281"/>
  <c r="H45" i="281"/>
  <c r="E45" i="281" a="1"/>
  <c r="E45" i="281" s="1"/>
  <c r="M45" i="281" s="1"/>
  <c r="O45" i="281" s="1"/>
  <c r="K45" i="281"/>
  <c r="G45" i="281"/>
  <c r="D46" i="281" a="1"/>
  <c r="D46" i="281" s="1"/>
  <c r="T44" i="281"/>
  <c r="P44" i="281"/>
  <c r="T45" i="280"/>
  <c r="E46" i="280" a="1"/>
  <c r="E46" i="280" s="1"/>
  <c r="M46" i="280" s="1"/>
  <c r="O46" i="280" s="1"/>
  <c r="T46" i="280" s="1"/>
  <c r="F46" i="280"/>
  <c r="I45" i="280"/>
  <c r="K46" i="280"/>
  <c r="A46" i="280"/>
  <c r="D47" i="280" a="1"/>
  <c r="D47" i="280" s="1"/>
  <c r="L47" i="280" s="1"/>
  <c r="H46" i="280"/>
  <c r="J46" i="280"/>
  <c r="S45" i="280"/>
  <c r="G46" i="280"/>
  <c r="L46" i="280"/>
  <c r="R45" i="280"/>
  <c r="Q45" i="280"/>
  <c r="P46" i="280"/>
  <c r="K45" i="279"/>
  <c r="G45" i="279"/>
  <c r="N45" i="279" a="1"/>
  <c r="N45" i="279" s="1"/>
  <c r="J45" i="279"/>
  <c r="F45" i="279"/>
  <c r="A45" i="279"/>
  <c r="L45" i="279"/>
  <c r="H45" i="279"/>
  <c r="E45" i="279" a="1"/>
  <c r="E45" i="279" s="1"/>
  <c r="M45" i="279" s="1"/>
  <c r="O45" i="279" s="1"/>
  <c r="D46" i="279" a="1"/>
  <c r="D46" i="279" s="1"/>
  <c r="S44" i="279"/>
  <c r="U44" i="279"/>
  <c r="I44" i="279"/>
  <c r="T44" i="279"/>
  <c r="P44" i="279"/>
  <c r="R43" i="279"/>
  <c r="Q43" i="279"/>
  <c r="L47" i="278"/>
  <c r="H47" i="278"/>
  <c r="E47" i="278" a="1"/>
  <c r="E47" i="278" s="1"/>
  <c r="M47" i="278" s="1"/>
  <c r="O47" i="278" s="1"/>
  <c r="K47" i="278"/>
  <c r="G47" i="278"/>
  <c r="N47" i="278" a="1"/>
  <c r="N47" i="278" s="1"/>
  <c r="J47" i="278"/>
  <c r="F47" i="278"/>
  <c r="A47" i="278"/>
  <c r="D48" i="278" a="1"/>
  <c r="D48" i="278" s="1"/>
  <c r="U46" i="278"/>
  <c r="I46" i="278"/>
  <c r="S46" i="278"/>
  <c r="R45" i="278"/>
  <c r="Q45" i="278"/>
  <c r="T46" i="278"/>
  <c r="P46" i="278"/>
  <c r="N46" i="277" a="1"/>
  <c r="N46" i="277" s="1"/>
  <c r="J46" i="277"/>
  <c r="F46" i="277"/>
  <c r="A46" i="277"/>
  <c r="L46" i="277"/>
  <c r="H46" i="277"/>
  <c r="E46" i="277" a="1"/>
  <c r="E46" i="277" s="1"/>
  <c r="M46" i="277" s="1"/>
  <c r="O46" i="277" s="1"/>
  <c r="K46" i="277"/>
  <c r="G46" i="277"/>
  <c r="D47" i="277" a="1"/>
  <c r="D47" i="277" s="1"/>
  <c r="T45" i="277"/>
  <c r="P45" i="277"/>
  <c r="U45" i="277"/>
  <c r="I45" i="277"/>
  <c r="R44" i="277"/>
  <c r="Q44" i="277"/>
  <c r="S45" i="277"/>
  <c r="D40" i="275"/>
  <c r="E40" i="275"/>
  <c r="T36" i="146"/>
  <c r="C41" i="275" a="1"/>
  <c r="C41" i="275" s="1"/>
  <c r="I36" i="146"/>
  <c r="S37" i="146"/>
  <c r="F38" i="146"/>
  <c r="L38" i="146"/>
  <c r="O37" i="146"/>
  <c r="I37" i="146" s="1"/>
  <c r="H38" i="146"/>
  <c r="E38" i="146" a="1"/>
  <c r="E38" i="146" s="1"/>
  <c r="M38" i="146" s="1"/>
  <c r="G38" i="146"/>
  <c r="D39" i="146" a="1"/>
  <c r="D39" i="146" s="1"/>
  <c r="J39" i="146" s="1"/>
  <c r="N38" i="146" a="1"/>
  <c r="N38" i="146" s="1"/>
  <c r="K38" i="146"/>
  <c r="P38" i="146" s="1"/>
  <c r="R38" i="146" s="1"/>
  <c r="C36" i="116" a="1"/>
  <c r="C36" i="116" s="1"/>
  <c r="F36" i="116" s="1"/>
  <c r="D35" i="116"/>
  <c r="F35" i="116"/>
  <c r="H41" i="5"/>
  <c r="A36" i="146"/>
  <c r="G37" i="214"/>
  <c r="H37" i="214" s="1"/>
  <c r="C39" i="214" a="1"/>
  <c r="C39" i="214" s="1"/>
  <c r="D38" i="214"/>
  <c r="E38" i="214"/>
  <c r="F38" i="214"/>
  <c r="I41" i="5"/>
  <c r="F42" i="5"/>
  <c r="D42" i="5"/>
  <c r="G42" i="5"/>
  <c r="E42" i="5"/>
  <c r="B42" i="5"/>
  <c r="C42" i="5"/>
  <c r="A36" i="145" a="1"/>
  <c r="A36" i="145" s="1"/>
  <c r="B35" i="145"/>
  <c r="T46" i="284" l="1"/>
  <c r="L47" i="284"/>
  <c r="F47" i="284"/>
  <c r="E47" i="284" a="1"/>
  <c r="E47" i="284" s="1"/>
  <c r="M47" i="284" s="1"/>
  <c r="O47" i="284" s="1"/>
  <c r="T47" i="284" s="1"/>
  <c r="K47" i="284"/>
  <c r="N47" i="284" a="1"/>
  <c r="N47" i="284" s="1"/>
  <c r="I46" i="284"/>
  <c r="D48" i="284" a="1"/>
  <c r="D48" i="284" s="1"/>
  <c r="E48" i="284" s="1" a="1"/>
  <c r="E48" i="284" s="1"/>
  <c r="M48" i="284" s="1"/>
  <c r="G47" i="284"/>
  <c r="J47" i="284"/>
  <c r="H47" i="284"/>
  <c r="U47" i="284" s="1"/>
  <c r="S46" i="284"/>
  <c r="P47" i="284"/>
  <c r="R46" i="284"/>
  <c r="Q46" i="284"/>
  <c r="R46" i="283"/>
  <c r="Q46" i="283"/>
  <c r="U47" i="283"/>
  <c r="I47" i="283"/>
  <c r="S47" i="283"/>
  <c r="N48" i="283" a="1"/>
  <c r="N48" i="283" s="1"/>
  <c r="J48" i="283"/>
  <c r="F48" i="283"/>
  <c r="A48" i="283"/>
  <c r="L48" i="283"/>
  <c r="H48" i="283"/>
  <c r="E48" i="283" a="1"/>
  <c r="E48" i="283" s="1"/>
  <c r="M48" i="283" s="1"/>
  <c r="O48" i="283" s="1"/>
  <c r="K48" i="283"/>
  <c r="G48" i="283"/>
  <c r="D49" i="283" a="1"/>
  <c r="D49" i="283" s="1"/>
  <c r="T47" i="283"/>
  <c r="P47" i="283"/>
  <c r="S49" i="282"/>
  <c r="I49" i="282"/>
  <c r="U49" i="282"/>
  <c r="N50" i="282" a="1"/>
  <c r="N50" i="282" s="1"/>
  <c r="J50" i="282"/>
  <c r="F50" i="282"/>
  <c r="A50" i="282"/>
  <c r="L50" i="282"/>
  <c r="H50" i="282"/>
  <c r="E50" i="282" a="1"/>
  <c r="E50" i="282" s="1"/>
  <c r="M50" i="282" s="1"/>
  <c r="O50" i="282" s="1"/>
  <c r="K50" i="282"/>
  <c r="G50" i="282"/>
  <c r="D51" i="282" a="1"/>
  <c r="D51" i="282" s="1"/>
  <c r="T49" i="282"/>
  <c r="P49" i="282"/>
  <c r="Q48" i="282"/>
  <c r="R48" i="282"/>
  <c r="L46" i="281"/>
  <c r="H46" i="281"/>
  <c r="E46" i="281" a="1"/>
  <c r="E46" i="281" s="1"/>
  <c r="M46" i="281" s="1"/>
  <c r="O46" i="281" s="1"/>
  <c r="K46" i="281"/>
  <c r="G46" i="281"/>
  <c r="N46" i="281" a="1"/>
  <c r="N46" i="281" s="1"/>
  <c r="J46" i="281"/>
  <c r="F46" i="281"/>
  <c r="A46" i="281"/>
  <c r="D47" i="281" a="1"/>
  <c r="D47" i="281" s="1"/>
  <c r="U45" i="281"/>
  <c r="I45" i="281"/>
  <c r="S45" i="281"/>
  <c r="R44" i="281"/>
  <c r="Q44" i="281"/>
  <c r="T45" i="281"/>
  <c r="P45" i="281"/>
  <c r="D48" i="280" a="1"/>
  <c r="D48" i="280" s="1"/>
  <c r="H48" i="280" s="1"/>
  <c r="N47" i="280" a="1"/>
  <c r="N47" i="280" s="1"/>
  <c r="H47" i="280"/>
  <c r="I46" i="280"/>
  <c r="F47" i="280"/>
  <c r="K47" i="280"/>
  <c r="U46" i="280"/>
  <c r="J47" i="280"/>
  <c r="E47" i="280" a="1"/>
  <c r="E47" i="280" s="1"/>
  <c r="M47" i="280" s="1"/>
  <c r="O47" i="280" s="1"/>
  <c r="T47" i="280" s="1"/>
  <c r="S46" i="280"/>
  <c r="A47" i="280"/>
  <c r="G47" i="280"/>
  <c r="P47" i="280"/>
  <c r="Q46" i="280"/>
  <c r="R46" i="280"/>
  <c r="U45" i="279"/>
  <c r="I45" i="279"/>
  <c r="R44" i="279"/>
  <c r="Q44" i="279"/>
  <c r="S45" i="279"/>
  <c r="N46" i="279" a="1"/>
  <c r="N46" i="279" s="1"/>
  <c r="J46" i="279"/>
  <c r="F46" i="279"/>
  <c r="A46" i="279"/>
  <c r="L46" i="279"/>
  <c r="H46" i="279"/>
  <c r="E46" i="279" a="1"/>
  <c r="E46" i="279" s="1"/>
  <c r="M46" i="279" s="1"/>
  <c r="O46" i="279" s="1"/>
  <c r="K46" i="279"/>
  <c r="G46" i="279"/>
  <c r="D47" i="279" a="1"/>
  <c r="D47" i="279" s="1"/>
  <c r="T45" i="279"/>
  <c r="P45" i="279"/>
  <c r="T47" i="278"/>
  <c r="P47" i="278"/>
  <c r="L48" i="278"/>
  <c r="H48" i="278"/>
  <c r="E48" i="278" a="1"/>
  <c r="E48" i="278" s="1"/>
  <c r="M48" i="278" s="1"/>
  <c r="O48" i="278" s="1"/>
  <c r="K48" i="278"/>
  <c r="G48" i="278"/>
  <c r="N48" i="278" a="1"/>
  <c r="N48" i="278" s="1"/>
  <c r="J48" i="278"/>
  <c r="F48" i="278"/>
  <c r="A48" i="278"/>
  <c r="D49" i="278" a="1"/>
  <c r="D49" i="278" s="1"/>
  <c r="S47" i="278"/>
  <c r="I47" i="278"/>
  <c r="U47" i="278"/>
  <c r="Q46" i="278"/>
  <c r="R46" i="278"/>
  <c r="R45" i="277"/>
  <c r="Q45" i="277"/>
  <c r="T46" i="277"/>
  <c r="P46" i="277"/>
  <c r="L47" i="277"/>
  <c r="H47" i="277"/>
  <c r="E47" i="277" a="1"/>
  <c r="E47" i="277" s="1"/>
  <c r="M47" i="277" s="1"/>
  <c r="O47" i="277" s="1"/>
  <c r="K47" i="277"/>
  <c r="G47" i="277"/>
  <c r="N47" i="277" a="1"/>
  <c r="N47" i="277" s="1"/>
  <c r="J47" i="277"/>
  <c r="F47" i="277"/>
  <c r="A47" i="277"/>
  <c r="D48" i="277" a="1"/>
  <c r="D48" i="277" s="1"/>
  <c r="U46" i="277"/>
  <c r="I46" i="277"/>
  <c r="S46" i="277"/>
  <c r="D41" i="275"/>
  <c r="E41" i="275"/>
  <c r="C37" i="116" a="1"/>
  <c r="C37" i="116" s="1"/>
  <c r="E37" i="116" s="1"/>
  <c r="S38" i="146"/>
  <c r="C42" i="275" a="1"/>
  <c r="C42" i="275" s="1"/>
  <c r="E36" i="116"/>
  <c r="Q38" i="146"/>
  <c r="D40" i="146" a="1"/>
  <c r="D40" i="146" s="1"/>
  <c r="J40" i="146" s="1"/>
  <c r="H39" i="146"/>
  <c r="G39" i="146"/>
  <c r="K39" i="146"/>
  <c r="P39" i="146" s="1"/>
  <c r="R39" i="146" s="1"/>
  <c r="T37" i="146"/>
  <c r="U37" i="146"/>
  <c r="E39" i="146" a="1"/>
  <c r="E39" i="146" s="1"/>
  <c r="M39" i="146" s="1"/>
  <c r="L39" i="146"/>
  <c r="F39" i="146"/>
  <c r="O38" i="146"/>
  <c r="T38" i="146" s="1"/>
  <c r="N39" i="146" a="1"/>
  <c r="N39" i="146" s="1"/>
  <c r="D36" i="116"/>
  <c r="H42" i="5"/>
  <c r="Q39" i="146"/>
  <c r="A37" i="146"/>
  <c r="D37" i="116"/>
  <c r="F37" i="116"/>
  <c r="C38" i="116" a="1"/>
  <c r="C38" i="116" s="1"/>
  <c r="G38" i="214"/>
  <c r="H38" i="214" s="1"/>
  <c r="D39" i="214"/>
  <c r="E39" i="214"/>
  <c r="F39" i="214"/>
  <c r="C40" i="214" a="1"/>
  <c r="C40" i="214" s="1"/>
  <c r="I42" i="5"/>
  <c r="C43" i="5"/>
  <c r="E43" i="5"/>
  <c r="B43" i="5"/>
  <c r="D43" i="5"/>
  <c r="F43" i="5"/>
  <c r="G43" i="5"/>
  <c r="A37" i="145" a="1"/>
  <c r="A37" i="145" s="1"/>
  <c r="B36" i="145"/>
  <c r="S47" i="284" l="1"/>
  <c r="G48" i="284"/>
  <c r="J48" i="284"/>
  <c r="L48" i="284"/>
  <c r="O48" i="284" s="1"/>
  <c r="K48" i="284"/>
  <c r="N48" i="284" a="1"/>
  <c r="N48" i="284" s="1"/>
  <c r="I47" i="284"/>
  <c r="D49" i="284" a="1"/>
  <c r="D49" i="284" s="1"/>
  <c r="H49" i="284" s="1"/>
  <c r="F48" i="284"/>
  <c r="H48" i="284"/>
  <c r="A48" i="284"/>
  <c r="Q47" i="284"/>
  <c r="R47" i="284"/>
  <c r="P48" i="284"/>
  <c r="S48" i="284"/>
  <c r="L49" i="283"/>
  <c r="H49" i="283"/>
  <c r="E49" i="283" a="1"/>
  <c r="E49" i="283" s="1"/>
  <c r="M49" i="283" s="1"/>
  <c r="O49" i="283" s="1"/>
  <c r="K49" i="283"/>
  <c r="G49" i="283"/>
  <c r="N49" i="283" a="1"/>
  <c r="N49" i="283" s="1"/>
  <c r="J49" i="283"/>
  <c r="A49" i="283"/>
  <c r="F49" i="283"/>
  <c r="D50" i="283" a="1"/>
  <c r="D50" i="283" s="1"/>
  <c r="U48" i="283"/>
  <c r="I48" i="283"/>
  <c r="S48" i="283"/>
  <c r="R47" i="283"/>
  <c r="Q47" i="283"/>
  <c r="T48" i="283"/>
  <c r="P48" i="283"/>
  <c r="S50" i="282"/>
  <c r="R49" i="282"/>
  <c r="Q49" i="282"/>
  <c r="P50" i="282"/>
  <c r="T50" i="282"/>
  <c r="N51" i="282" a="1"/>
  <c r="N51" i="282" s="1"/>
  <c r="J51" i="282"/>
  <c r="F51" i="282"/>
  <c r="K51" i="282"/>
  <c r="G51" i="282"/>
  <c r="L51" i="282"/>
  <c r="H51" i="282"/>
  <c r="A51" i="282"/>
  <c r="E51" i="282" a="1"/>
  <c r="E51" i="282" s="1"/>
  <c r="M51" i="282" s="1"/>
  <c r="O51" i="282" s="1"/>
  <c r="D52" i="282" a="1"/>
  <c r="D52" i="282" s="1"/>
  <c r="U50" i="282"/>
  <c r="I50" i="282"/>
  <c r="Q45" i="281"/>
  <c r="R45" i="281"/>
  <c r="T46" i="281"/>
  <c r="P46" i="281"/>
  <c r="L47" i="281"/>
  <c r="H47" i="281"/>
  <c r="E47" i="281" a="1"/>
  <c r="E47" i="281" s="1"/>
  <c r="M47" i="281" s="1"/>
  <c r="O47" i="281" s="1"/>
  <c r="K47" i="281"/>
  <c r="G47" i="281"/>
  <c r="N47" i="281" a="1"/>
  <c r="N47" i="281" s="1"/>
  <c r="J47" i="281"/>
  <c r="F47" i="281"/>
  <c r="A47" i="281"/>
  <c r="D48" i="281" a="1"/>
  <c r="D48" i="281" s="1"/>
  <c r="S46" i="281"/>
  <c r="I46" i="281"/>
  <c r="U46" i="281"/>
  <c r="I47" i="280"/>
  <c r="F48" i="280"/>
  <c r="K48" i="280"/>
  <c r="U47" i="280"/>
  <c r="A48" i="280"/>
  <c r="G48" i="280"/>
  <c r="L48" i="280"/>
  <c r="S47" i="280"/>
  <c r="J48" i="280"/>
  <c r="E48" i="280" a="1"/>
  <c r="E48" i="280" s="1"/>
  <c r="M48" i="280" s="1"/>
  <c r="O48" i="280" s="1"/>
  <c r="T48" i="280" s="1"/>
  <c r="D49" i="280" a="1"/>
  <c r="D49" i="280" s="1"/>
  <c r="N49" i="280" s="1" a="1"/>
  <c r="N49" i="280" s="1"/>
  <c r="N48" i="280" a="1"/>
  <c r="N48" i="280" s="1"/>
  <c r="P48" i="280"/>
  <c r="R47" i="280"/>
  <c r="Q47" i="280"/>
  <c r="L47" i="279"/>
  <c r="H47" i="279"/>
  <c r="E47" i="279" a="1"/>
  <c r="E47" i="279" s="1"/>
  <c r="M47" i="279" s="1"/>
  <c r="O47" i="279" s="1"/>
  <c r="K47" i="279"/>
  <c r="G47" i="279"/>
  <c r="N47" i="279" a="1"/>
  <c r="N47" i="279" s="1"/>
  <c r="J47" i="279"/>
  <c r="F47" i="279"/>
  <c r="A47" i="279"/>
  <c r="D48" i="279" a="1"/>
  <c r="D48" i="279" s="1"/>
  <c r="U46" i="279"/>
  <c r="I46" i="279"/>
  <c r="R45" i="279"/>
  <c r="Q45" i="279"/>
  <c r="T46" i="279"/>
  <c r="P46" i="279"/>
  <c r="S46" i="279"/>
  <c r="K49" i="278"/>
  <c r="G49" i="278"/>
  <c r="N49" i="278" a="1"/>
  <c r="N49" i="278" s="1"/>
  <c r="J49" i="278"/>
  <c r="F49" i="278"/>
  <c r="A49" i="278"/>
  <c r="L49" i="278"/>
  <c r="H49" i="278"/>
  <c r="E49" i="278" a="1"/>
  <c r="E49" i="278" s="1"/>
  <c r="M49" i="278" s="1"/>
  <c r="O49" i="278" s="1"/>
  <c r="D50" i="278" a="1"/>
  <c r="D50" i="278" s="1"/>
  <c r="S48" i="278"/>
  <c r="U48" i="278"/>
  <c r="I48" i="278"/>
  <c r="T48" i="278"/>
  <c r="P48" i="278"/>
  <c r="R47" i="278"/>
  <c r="Q47" i="278"/>
  <c r="T47" i="277"/>
  <c r="P47" i="277"/>
  <c r="Q46" i="277"/>
  <c r="R46" i="277"/>
  <c r="L48" i="277"/>
  <c r="H48" i="277"/>
  <c r="E48" i="277" a="1"/>
  <c r="E48" i="277" s="1"/>
  <c r="M48" i="277" s="1"/>
  <c r="O48" i="277" s="1"/>
  <c r="K48" i="277"/>
  <c r="G48" i="277"/>
  <c r="N48" i="277" a="1"/>
  <c r="N48" i="277" s="1"/>
  <c r="J48" i="277"/>
  <c r="F48" i="277"/>
  <c r="A48" i="277"/>
  <c r="D49" i="277" a="1"/>
  <c r="D49" i="277" s="1"/>
  <c r="S47" i="277"/>
  <c r="I47" i="277"/>
  <c r="U47" i="277"/>
  <c r="D42" i="275"/>
  <c r="E42" i="275"/>
  <c r="U38" i="146"/>
  <c r="O39" i="146"/>
  <c r="U39" i="146" s="1"/>
  <c r="C43" i="275" a="1"/>
  <c r="C43" i="275" s="1"/>
  <c r="I39" i="146"/>
  <c r="I38" i="146"/>
  <c r="S39" i="146"/>
  <c r="T39" i="146"/>
  <c r="E40" i="146" a="1"/>
  <c r="E40" i="146" s="1"/>
  <c r="M40" i="146" s="1"/>
  <c r="G40" i="146"/>
  <c r="D41" i="146" a="1"/>
  <c r="D41" i="146" s="1"/>
  <c r="J41" i="146" s="1"/>
  <c r="N40" i="146" a="1"/>
  <c r="N40" i="146" s="1"/>
  <c r="H40" i="146"/>
  <c r="L40" i="146"/>
  <c r="K40" i="146"/>
  <c r="P40" i="146" s="1"/>
  <c r="R40" i="146" s="1"/>
  <c r="F40" i="146"/>
  <c r="H43" i="5"/>
  <c r="A39" i="146"/>
  <c r="A38" i="146"/>
  <c r="C39" i="116" a="1"/>
  <c r="C39" i="116" s="1"/>
  <c r="D38" i="116"/>
  <c r="F38" i="116"/>
  <c r="E38" i="116"/>
  <c r="G39" i="214"/>
  <c r="H39" i="214" s="1"/>
  <c r="E40" i="214"/>
  <c r="F40" i="214"/>
  <c r="D40" i="214"/>
  <c r="C41" i="214" a="1"/>
  <c r="C41" i="214" s="1"/>
  <c r="I43" i="5"/>
  <c r="C44" i="5"/>
  <c r="D44" i="5"/>
  <c r="B44" i="5"/>
  <c r="G44" i="5"/>
  <c r="F44" i="5"/>
  <c r="E44" i="5"/>
  <c r="A38" i="145" a="1"/>
  <c r="A38" i="145" s="1"/>
  <c r="A39" i="145" s="1" a="1"/>
  <c r="A39" i="145" s="1"/>
  <c r="A40" i="145" s="1" a="1"/>
  <c r="A40" i="145" s="1"/>
  <c r="A41" i="145" s="1" a="1"/>
  <c r="A41" i="145" s="1"/>
  <c r="A42" i="145" s="1" a="1"/>
  <c r="A42" i="145" s="1"/>
  <c r="A43" i="145" s="1" a="1"/>
  <c r="A43" i="145" s="1"/>
  <c r="A44" i="145" s="1" a="1"/>
  <c r="A44" i="145" s="1"/>
  <c r="A45" i="145" s="1" a="1"/>
  <c r="A45" i="145" s="1"/>
  <c r="A46" i="145" s="1" a="1"/>
  <c r="A46" i="145" s="1"/>
  <c r="A47" i="145" s="1" a="1"/>
  <c r="A47" i="145" s="1"/>
  <c r="A48" i="145" s="1" a="1"/>
  <c r="A48" i="145" s="1"/>
  <c r="A49" i="145" s="1" a="1"/>
  <c r="A49" i="145" s="1"/>
  <c r="A50" i="145" s="1" a="1"/>
  <c r="A50" i="145" s="1"/>
  <c r="B37" i="145"/>
  <c r="I48" i="284" l="1"/>
  <c r="T48" i="284"/>
  <c r="U48" i="284"/>
  <c r="A49" i="284"/>
  <c r="G49" i="284"/>
  <c r="L49" i="284"/>
  <c r="J49" i="284"/>
  <c r="K49" i="284"/>
  <c r="P49" i="284" s="1"/>
  <c r="N49" i="284" a="1"/>
  <c r="N49" i="284" s="1"/>
  <c r="E49" i="284" a="1"/>
  <c r="E49" i="284" s="1"/>
  <c r="M49" i="284" s="1"/>
  <c r="O49" i="284" s="1"/>
  <c r="U49" i="284" s="1"/>
  <c r="D50" i="284" a="1"/>
  <c r="D50" i="284" s="1"/>
  <c r="J50" i="284" s="1"/>
  <c r="F49" i="284"/>
  <c r="Q48" i="284"/>
  <c r="R48" i="284"/>
  <c r="T49" i="283"/>
  <c r="P49" i="283"/>
  <c r="L50" i="283"/>
  <c r="H50" i="283"/>
  <c r="E50" i="283" a="1"/>
  <c r="E50" i="283" s="1"/>
  <c r="M50" i="283" s="1"/>
  <c r="O50" i="283" s="1"/>
  <c r="K50" i="283"/>
  <c r="G50" i="283"/>
  <c r="N50" i="283" a="1"/>
  <c r="N50" i="283" s="1"/>
  <c r="J50" i="283"/>
  <c r="F50" i="283"/>
  <c r="A50" i="283"/>
  <c r="D51" i="283" a="1"/>
  <c r="D51" i="283" s="1"/>
  <c r="S49" i="283"/>
  <c r="I49" i="283"/>
  <c r="U49" i="283"/>
  <c r="Q48" i="283"/>
  <c r="R48" i="283"/>
  <c r="U51" i="282"/>
  <c r="I51" i="282"/>
  <c r="Q50" i="282"/>
  <c r="R50" i="282"/>
  <c r="L52" i="282"/>
  <c r="H52" i="282"/>
  <c r="E52" i="282" a="1"/>
  <c r="E52" i="282" s="1"/>
  <c r="M52" i="282" s="1"/>
  <c r="O52" i="282" s="1"/>
  <c r="N52" i="282" a="1"/>
  <c r="N52" i="282" s="1"/>
  <c r="J52" i="282"/>
  <c r="F52" i="282"/>
  <c r="A52" i="282"/>
  <c r="G52" i="282"/>
  <c r="K52" i="282"/>
  <c r="D53" i="282" a="1"/>
  <c r="D53" i="282" s="1"/>
  <c r="S51" i="282"/>
  <c r="T51" i="282"/>
  <c r="P51" i="282"/>
  <c r="T47" i="281"/>
  <c r="P47" i="281"/>
  <c r="R46" i="281"/>
  <c r="Q46" i="281"/>
  <c r="K48" i="281"/>
  <c r="G48" i="281"/>
  <c r="N48" i="281" a="1"/>
  <c r="N48" i="281" s="1"/>
  <c r="J48" i="281"/>
  <c r="F48" i="281"/>
  <c r="A48" i="281"/>
  <c r="L48" i="281"/>
  <c r="H48" i="281"/>
  <c r="E48" i="281" a="1"/>
  <c r="E48" i="281" s="1"/>
  <c r="M48" i="281" s="1"/>
  <c r="O48" i="281" s="1"/>
  <c r="D49" i="281" a="1"/>
  <c r="D49" i="281" s="1"/>
  <c r="S47" i="281"/>
  <c r="U47" i="281"/>
  <c r="I47" i="281"/>
  <c r="D50" i="280" a="1"/>
  <c r="D50" i="280" s="1"/>
  <c r="J50" i="280" s="1"/>
  <c r="A49" i="280"/>
  <c r="G49" i="280"/>
  <c r="I48" i="280"/>
  <c r="E49" i="280" a="1"/>
  <c r="E49" i="280" s="1"/>
  <c r="M49" i="280" s="1"/>
  <c r="O49" i="280" s="1"/>
  <c r="T49" i="280" s="1"/>
  <c r="F49" i="280"/>
  <c r="K49" i="280"/>
  <c r="P49" i="280" s="1"/>
  <c r="U48" i="280"/>
  <c r="H49" i="280"/>
  <c r="J49" i="280"/>
  <c r="S48" i="280"/>
  <c r="L49" i="280"/>
  <c r="R48" i="280"/>
  <c r="Q48" i="280"/>
  <c r="L48" i="279"/>
  <c r="H48" i="279"/>
  <c r="E48" i="279" a="1"/>
  <c r="E48" i="279" s="1"/>
  <c r="M48" i="279" s="1"/>
  <c r="O48" i="279" s="1"/>
  <c r="K48" i="279"/>
  <c r="G48" i="279"/>
  <c r="N48" i="279" a="1"/>
  <c r="N48" i="279" s="1"/>
  <c r="J48" i="279"/>
  <c r="F48" i="279"/>
  <c r="A48" i="279"/>
  <c r="D49" i="279" a="1"/>
  <c r="D49" i="279" s="1"/>
  <c r="S47" i="279"/>
  <c r="I47" i="279"/>
  <c r="U47" i="279"/>
  <c r="Q46" i="279"/>
  <c r="R46" i="279"/>
  <c r="T47" i="279"/>
  <c r="P47" i="279"/>
  <c r="U49" i="278"/>
  <c r="I49" i="278"/>
  <c r="R48" i="278"/>
  <c r="Q48" i="278"/>
  <c r="S49" i="278"/>
  <c r="N50" i="278" a="1"/>
  <c r="N50" i="278" s="1"/>
  <c r="J50" i="278"/>
  <c r="F50" i="278"/>
  <c r="A50" i="278"/>
  <c r="L50" i="278"/>
  <c r="H50" i="278"/>
  <c r="E50" i="278" a="1"/>
  <c r="E50" i="278" s="1"/>
  <c r="M50" i="278" s="1"/>
  <c r="O50" i="278" s="1"/>
  <c r="K50" i="278"/>
  <c r="G50" i="278"/>
  <c r="D51" i="278" a="1"/>
  <c r="D51" i="278" s="1"/>
  <c r="T49" i="278"/>
  <c r="P49" i="278"/>
  <c r="T48" i="277"/>
  <c r="P48" i="277"/>
  <c r="K49" i="277"/>
  <c r="G49" i="277"/>
  <c r="N49" i="277" a="1"/>
  <c r="N49" i="277" s="1"/>
  <c r="J49" i="277"/>
  <c r="F49" i="277"/>
  <c r="A49" i="277"/>
  <c r="L49" i="277"/>
  <c r="H49" i="277"/>
  <c r="E49" i="277" a="1"/>
  <c r="E49" i="277" s="1"/>
  <c r="M49" i="277" s="1"/>
  <c r="O49" i="277" s="1"/>
  <c r="D50" i="277" a="1"/>
  <c r="D50" i="277" s="1"/>
  <c r="S48" i="277"/>
  <c r="U48" i="277"/>
  <c r="I48" i="277"/>
  <c r="R47" i="277"/>
  <c r="Q47" i="277"/>
  <c r="Q40" i="146"/>
  <c r="S40" i="146"/>
  <c r="D43" i="275"/>
  <c r="E43" i="275"/>
  <c r="C44" i="275" a="1"/>
  <c r="C44" i="275" s="1"/>
  <c r="H41" i="146"/>
  <c r="G41" i="146"/>
  <c r="N41" i="146" a="1"/>
  <c r="N41" i="146" s="1"/>
  <c r="F41" i="146"/>
  <c r="L41" i="146"/>
  <c r="D42" i="146" a="1"/>
  <c r="D42" i="146" s="1"/>
  <c r="J42" i="146" s="1"/>
  <c r="E41" i="146" a="1"/>
  <c r="E41" i="146" s="1"/>
  <c r="M41" i="146" s="1"/>
  <c r="S41" i="146" s="1"/>
  <c r="O40" i="146"/>
  <c r="U40" i="146" s="1"/>
  <c r="K41" i="146"/>
  <c r="P41" i="146" s="1"/>
  <c r="Q41" i="146" s="1"/>
  <c r="R41" i="146"/>
  <c r="H44" i="5"/>
  <c r="A41" i="146"/>
  <c r="A40" i="146"/>
  <c r="G40" i="214"/>
  <c r="H40" i="214" s="1"/>
  <c r="E39" i="116"/>
  <c r="F39" i="116"/>
  <c r="D39" i="116"/>
  <c r="C40" i="116" a="1"/>
  <c r="C40" i="116" s="1"/>
  <c r="C42" i="214" a="1"/>
  <c r="C42" i="214" s="1"/>
  <c r="D41" i="214"/>
  <c r="E41" i="214"/>
  <c r="F41" i="214"/>
  <c r="D45" i="5"/>
  <c r="C45" i="5"/>
  <c r="E45" i="5"/>
  <c r="B45" i="5"/>
  <c r="G45" i="5"/>
  <c r="F45" i="5"/>
  <c r="I44" i="5"/>
  <c r="I49" i="284" l="1"/>
  <c r="L50" i="284"/>
  <c r="N50" i="284" a="1"/>
  <c r="N50" i="284" s="1"/>
  <c r="T49" i="284"/>
  <c r="D51" i="284" a="1"/>
  <c r="D51" i="284" s="1"/>
  <c r="F51" i="284" s="1"/>
  <c r="A50" i="284"/>
  <c r="G50" i="284"/>
  <c r="E50" i="284" a="1"/>
  <c r="E50" i="284" s="1"/>
  <c r="M50" i="284" s="1"/>
  <c r="O50" i="284" s="1"/>
  <c r="T50" i="284" s="1"/>
  <c r="F50" i="284"/>
  <c r="K50" i="284"/>
  <c r="P50" i="284" s="1"/>
  <c r="H50" i="284"/>
  <c r="S49" i="284"/>
  <c r="R49" i="284"/>
  <c r="Q49" i="284"/>
  <c r="K51" i="283"/>
  <c r="G51" i="283"/>
  <c r="N51" i="283" a="1"/>
  <c r="N51" i="283" s="1"/>
  <c r="J51" i="283"/>
  <c r="F51" i="283"/>
  <c r="A51" i="283"/>
  <c r="H51" i="283"/>
  <c r="E51" i="283" a="1"/>
  <c r="E51" i="283" s="1"/>
  <c r="M51" i="283" s="1"/>
  <c r="O51" i="283" s="1"/>
  <c r="L51" i="283"/>
  <c r="D52" i="283" a="1"/>
  <c r="D52" i="283" s="1"/>
  <c r="S50" i="283"/>
  <c r="U50" i="283"/>
  <c r="I50" i="283"/>
  <c r="T50" i="283"/>
  <c r="P50" i="283"/>
  <c r="R49" i="283"/>
  <c r="Q49" i="283"/>
  <c r="Q51" i="282"/>
  <c r="R51" i="282"/>
  <c r="S52" i="282"/>
  <c r="L53" i="282"/>
  <c r="H53" i="282"/>
  <c r="E53" i="282" a="1"/>
  <c r="E53" i="282" s="1"/>
  <c r="M53" i="282" s="1"/>
  <c r="O53" i="282" s="1"/>
  <c r="K53" i="282"/>
  <c r="G53" i="282"/>
  <c r="N53" i="282" a="1"/>
  <c r="N53" i="282" s="1"/>
  <c r="J53" i="282"/>
  <c r="F53" i="282"/>
  <c r="A53" i="282"/>
  <c r="D54" i="282" a="1"/>
  <c r="D54" i="282" s="1"/>
  <c r="I52" i="282"/>
  <c r="U52" i="282"/>
  <c r="T52" i="282"/>
  <c r="P52" i="282"/>
  <c r="U48" i="281"/>
  <c r="I48" i="281"/>
  <c r="S48" i="281"/>
  <c r="N49" i="281" a="1"/>
  <c r="N49" i="281" s="1"/>
  <c r="J49" i="281"/>
  <c r="F49" i="281"/>
  <c r="A49" i="281"/>
  <c r="L49" i="281"/>
  <c r="H49" i="281"/>
  <c r="E49" i="281" a="1"/>
  <c r="E49" i="281" s="1"/>
  <c r="M49" i="281" s="1"/>
  <c r="O49" i="281" s="1"/>
  <c r="K49" i="281"/>
  <c r="G49" i="281"/>
  <c r="D50" i="281" a="1"/>
  <c r="D50" i="281" s="1"/>
  <c r="R47" i="281"/>
  <c r="Q47" i="281"/>
  <c r="T48" i="281"/>
  <c r="P48" i="281"/>
  <c r="K50" i="280"/>
  <c r="A50" i="280"/>
  <c r="I49" i="280"/>
  <c r="S49" i="280"/>
  <c r="U49" i="280"/>
  <c r="G50" i="280"/>
  <c r="L50" i="280"/>
  <c r="N50" i="280" a="1"/>
  <c r="N50" i="280" s="1"/>
  <c r="E50" i="280" a="1"/>
  <c r="E50" i="280" s="1"/>
  <c r="M50" i="280" s="1"/>
  <c r="O50" i="280" s="1"/>
  <c r="I50" i="280" s="1"/>
  <c r="F50" i="280"/>
  <c r="D51" i="280" a="1"/>
  <c r="D51" i="280" s="1"/>
  <c r="H51" i="280" s="1"/>
  <c r="H50" i="280"/>
  <c r="R49" i="280"/>
  <c r="Q49" i="280"/>
  <c r="P50" i="280"/>
  <c r="T48" i="279"/>
  <c r="P48" i="279"/>
  <c r="K49" i="279"/>
  <c r="G49" i="279"/>
  <c r="N49" i="279" a="1"/>
  <c r="N49" i="279" s="1"/>
  <c r="J49" i="279"/>
  <c r="F49" i="279"/>
  <c r="A49" i="279"/>
  <c r="L49" i="279"/>
  <c r="H49" i="279"/>
  <c r="E49" i="279" a="1"/>
  <c r="E49" i="279" s="1"/>
  <c r="M49" i="279" s="1"/>
  <c r="O49" i="279" s="1"/>
  <c r="D50" i="279" a="1"/>
  <c r="D50" i="279" s="1"/>
  <c r="S48" i="279"/>
  <c r="U48" i="279"/>
  <c r="I48" i="279"/>
  <c r="R47" i="279"/>
  <c r="Q47" i="279"/>
  <c r="L51" i="278"/>
  <c r="H51" i="278"/>
  <c r="E51" i="278" a="1"/>
  <c r="E51" i="278" s="1"/>
  <c r="M51" i="278" s="1"/>
  <c r="O51" i="278" s="1"/>
  <c r="K51" i="278"/>
  <c r="G51" i="278"/>
  <c r="N51" i="278" a="1"/>
  <c r="N51" i="278" s="1"/>
  <c r="J51" i="278"/>
  <c r="F51" i="278"/>
  <c r="A51" i="278"/>
  <c r="D52" i="278" a="1"/>
  <c r="D52" i="278" s="1"/>
  <c r="U50" i="278"/>
  <c r="I50" i="278"/>
  <c r="S50" i="278"/>
  <c r="R49" i="278"/>
  <c r="Q49" i="278"/>
  <c r="T50" i="278"/>
  <c r="P50" i="278"/>
  <c r="N50" i="277" a="1"/>
  <c r="N50" i="277" s="1"/>
  <c r="J50" i="277"/>
  <c r="F50" i="277"/>
  <c r="A50" i="277"/>
  <c r="L50" i="277"/>
  <c r="H50" i="277"/>
  <c r="E50" i="277" a="1"/>
  <c r="E50" i="277" s="1"/>
  <c r="M50" i="277" s="1"/>
  <c r="O50" i="277" s="1"/>
  <c r="K50" i="277"/>
  <c r="G50" i="277"/>
  <c r="D51" i="277" a="1"/>
  <c r="D51" i="277" s="1"/>
  <c r="T49" i="277"/>
  <c r="P49" i="277"/>
  <c r="U49" i="277"/>
  <c r="I49" i="277"/>
  <c r="R48" i="277"/>
  <c r="Q48" i="277"/>
  <c r="S49" i="277"/>
  <c r="D44" i="275"/>
  <c r="E44" i="275"/>
  <c r="C45" i="275" a="1"/>
  <c r="C45" i="275" s="1"/>
  <c r="I40" i="146"/>
  <c r="T40" i="146"/>
  <c r="D43" i="146" a="1"/>
  <c r="D43" i="146" s="1"/>
  <c r="J43" i="146" s="1"/>
  <c r="F42" i="146"/>
  <c r="O41" i="146"/>
  <c r="U41" i="146" s="1"/>
  <c r="K42" i="146"/>
  <c r="P42" i="146" s="1"/>
  <c r="R42" i="146" s="1"/>
  <c r="E42" i="146" a="1"/>
  <c r="E42" i="146" s="1"/>
  <c r="M42" i="146" s="1"/>
  <c r="A42" i="146"/>
  <c r="L42" i="146"/>
  <c r="H42" i="146"/>
  <c r="G42" i="146"/>
  <c r="N42" i="146" a="1"/>
  <c r="N42" i="146" s="1"/>
  <c r="T41" i="146"/>
  <c r="Q42" i="146"/>
  <c r="H45" i="5"/>
  <c r="F40" i="116"/>
  <c r="D40" i="116"/>
  <c r="E40" i="116"/>
  <c r="C41" i="116" a="1"/>
  <c r="C41" i="116" s="1"/>
  <c r="G41" i="214"/>
  <c r="H41" i="214" s="1"/>
  <c r="D42" i="214"/>
  <c r="E42" i="214"/>
  <c r="F42" i="214"/>
  <c r="C43" i="214" a="1"/>
  <c r="C43" i="214" s="1"/>
  <c r="E46" i="5"/>
  <c r="G46" i="5"/>
  <c r="B46" i="5"/>
  <c r="F46" i="5"/>
  <c r="D46" i="5"/>
  <c r="C46" i="5"/>
  <c r="I45" i="5"/>
  <c r="D52" i="284" l="1" a="1"/>
  <c r="D52" i="284" s="1"/>
  <c r="E52" i="284" s="1" a="1"/>
  <c r="E52" i="284" s="1"/>
  <c r="M52" i="284" s="1"/>
  <c r="G51" i="284"/>
  <c r="J51" i="284"/>
  <c r="S50" i="284"/>
  <c r="E51" i="284" a="1"/>
  <c r="E51" i="284" s="1"/>
  <c r="M51" i="284" s="1"/>
  <c r="O51" i="284" s="1"/>
  <c r="T51" i="284" s="1"/>
  <c r="K51" i="284"/>
  <c r="N51" i="284" a="1"/>
  <c r="N51" i="284" s="1"/>
  <c r="I50" i="284"/>
  <c r="H51" i="284"/>
  <c r="U51" i="284" s="1"/>
  <c r="A51" i="284"/>
  <c r="U50" i="284"/>
  <c r="L51" i="284"/>
  <c r="P51" i="284"/>
  <c r="R50" i="284"/>
  <c r="Q50" i="284"/>
  <c r="R50" i="283"/>
  <c r="Q50" i="283"/>
  <c r="U51" i="283"/>
  <c r="I51" i="283"/>
  <c r="S51" i="283"/>
  <c r="N52" i="283" a="1"/>
  <c r="N52" i="283" s="1"/>
  <c r="J52" i="283"/>
  <c r="F52" i="283"/>
  <c r="A52" i="283"/>
  <c r="L52" i="283"/>
  <c r="H52" i="283"/>
  <c r="E52" i="283" a="1"/>
  <c r="E52" i="283" s="1"/>
  <c r="M52" i="283" s="1"/>
  <c r="O52" i="283" s="1"/>
  <c r="K52" i="283"/>
  <c r="G52" i="283"/>
  <c r="D53" i="283" a="1"/>
  <c r="D53" i="283" s="1"/>
  <c r="T51" i="283"/>
  <c r="P51" i="283"/>
  <c r="Q52" i="282"/>
  <c r="R52" i="282"/>
  <c r="T53" i="282"/>
  <c r="P53" i="282"/>
  <c r="K54" i="282"/>
  <c r="G54" i="282"/>
  <c r="N54" i="282" a="1"/>
  <c r="N54" i="282" s="1"/>
  <c r="J54" i="282"/>
  <c r="F54" i="282"/>
  <c r="A54" i="282"/>
  <c r="L54" i="282"/>
  <c r="H54" i="282"/>
  <c r="E54" i="282" a="1"/>
  <c r="E54" i="282" s="1"/>
  <c r="M54" i="282" s="1"/>
  <c r="O54" i="282" s="1"/>
  <c r="D55" i="282" a="1"/>
  <c r="D55" i="282" s="1"/>
  <c r="S53" i="282"/>
  <c r="U53" i="282"/>
  <c r="I53" i="282"/>
  <c r="R48" i="281"/>
  <c r="Q48" i="281"/>
  <c r="U49" i="281"/>
  <c r="I49" i="281"/>
  <c r="S49" i="281"/>
  <c r="T49" i="281"/>
  <c r="P49" i="281"/>
  <c r="L50" i="281"/>
  <c r="H50" i="281"/>
  <c r="E50" i="281" a="1"/>
  <c r="E50" i="281" s="1"/>
  <c r="M50" i="281" s="1"/>
  <c r="O50" i="281" s="1"/>
  <c r="K50" i="281"/>
  <c r="G50" i="281"/>
  <c r="N50" i="281" a="1"/>
  <c r="N50" i="281" s="1"/>
  <c r="J50" i="281"/>
  <c r="F50" i="281"/>
  <c r="A50" i="281"/>
  <c r="D51" i="281" a="1"/>
  <c r="D51" i="281" s="1"/>
  <c r="U50" i="280"/>
  <c r="J51" i="280"/>
  <c r="E51" i="280" a="1"/>
  <c r="E51" i="280" s="1"/>
  <c r="M51" i="280" s="1"/>
  <c r="O51" i="280" s="1"/>
  <c r="U51" i="280" s="1"/>
  <c r="T50" i="280"/>
  <c r="S50" i="280"/>
  <c r="A51" i="280"/>
  <c r="G51" i="280"/>
  <c r="L51" i="280"/>
  <c r="F51" i="280"/>
  <c r="K51" i="280"/>
  <c r="T51" i="280" s="1"/>
  <c r="D52" i="280" a="1"/>
  <c r="D52" i="280" s="1"/>
  <c r="L52" i="280" s="1"/>
  <c r="N51" i="280" a="1"/>
  <c r="N51" i="280" s="1"/>
  <c r="Q50" i="280"/>
  <c r="R50" i="280"/>
  <c r="N50" i="279" a="1"/>
  <c r="N50" i="279" s="1"/>
  <c r="J50" i="279"/>
  <c r="F50" i="279"/>
  <c r="A50" i="279"/>
  <c r="L50" i="279"/>
  <c r="H50" i="279"/>
  <c r="E50" i="279" a="1"/>
  <c r="E50" i="279" s="1"/>
  <c r="M50" i="279" s="1"/>
  <c r="O50" i="279" s="1"/>
  <c r="K50" i="279"/>
  <c r="G50" i="279"/>
  <c r="D51" i="279" a="1"/>
  <c r="D51" i="279" s="1"/>
  <c r="T49" i="279"/>
  <c r="P49" i="279"/>
  <c r="U49" i="279"/>
  <c r="I49" i="279"/>
  <c r="R48" i="279"/>
  <c r="Q48" i="279"/>
  <c r="S49" i="279"/>
  <c r="T51" i="278"/>
  <c r="P51" i="278"/>
  <c r="L52" i="278"/>
  <c r="H52" i="278"/>
  <c r="E52" i="278" a="1"/>
  <c r="E52" i="278" s="1"/>
  <c r="M52" i="278" s="1"/>
  <c r="O52" i="278" s="1"/>
  <c r="K52" i="278"/>
  <c r="G52" i="278"/>
  <c r="N52" i="278" a="1"/>
  <c r="N52" i="278" s="1"/>
  <c r="J52" i="278"/>
  <c r="F52" i="278"/>
  <c r="A52" i="278"/>
  <c r="D53" i="278" a="1"/>
  <c r="D53" i="278" s="1"/>
  <c r="S51" i="278"/>
  <c r="I51" i="278"/>
  <c r="U51" i="278"/>
  <c r="Q50" i="278"/>
  <c r="R50" i="278"/>
  <c r="R49" i="277"/>
  <c r="Q49" i="277"/>
  <c r="T50" i="277"/>
  <c r="P50" i="277"/>
  <c r="L51" i="277"/>
  <c r="H51" i="277"/>
  <c r="E51" i="277" a="1"/>
  <c r="E51" i="277" s="1"/>
  <c r="M51" i="277" s="1"/>
  <c r="O51" i="277" s="1"/>
  <c r="K51" i="277"/>
  <c r="G51" i="277"/>
  <c r="N51" i="277" a="1"/>
  <c r="N51" i="277" s="1"/>
  <c r="J51" i="277"/>
  <c r="F51" i="277"/>
  <c r="A51" i="277"/>
  <c r="D52" i="277" a="1"/>
  <c r="D52" i="277" s="1"/>
  <c r="U50" i="277"/>
  <c r="I50" i="277"/>
  <c r="S50" i="277"/>
  <c r="D45" i="275"/>
  <c r="E45" i="275"/>
  <c r="O42" i="146"/>
  <c r="U42" i="146" s="1"/>
  <c r="C46" i="275" a="1"/>
  <c r="C46" i="275" s="1"/>
  <c r="I46" i="5"/>
  <c r="I41" i="146"/>
  <c r="S42" i="146"/>
  <c r="D44" i="146" a="1"/>
  <c r="D44" i="146" s="1"/>
  <c r="J44" i="146" s="1"/>
  <c r="H43" i="146"/>
  <c r="N43" i="146" a="1"/>
  <c r="N43" i="146" s="1"/>
  <c r="E43" i="146" a="1"/>
  <c r="E43" i="146" s="1"/>
  <c r="M43" i="146" s="1"/>
  <c r="F43" i="146"/>
  <c r="L43" i="146"/>
  <c r="K43" i="146"/>
  <c r="P43" i="146" s="1"/>
  <c r="R43" i="146" s="1"/>
  <c r="G43" i="146"/>
  <c r="T42" i="146"/>
  <c r="H46" i="5"/>
  <c r="Q43" i="146"/>
  <c r="A43" i="146"/>
  <c r="C42" i="116" a="1"/>
  <c r="C42" i="116" s="1"/>
  <c r="E41" i="116"/>
  <c r="F41" i="116"/>
  <c r="D41" i="116"/>
  <c r="G42" i="214"/>
  <c r="H42" i="214" s="1"/>
  <c r="E43" i="214"/>
  <c r="F43" i="214"/>
  <c r="D43" i="214"/>
  <c r="C44" i="214" a="1"/>
  <c r="C44" i="214" s="1"/>
  <c r="D47" i="5"/>
  <c r="G47" i="5"/>
  <c r="F47" i="5"/>
  <c r="E47" i="5"/>
  <c r="C47" i="5"/>
  <c r="B47" i="5"/>
  <c r="G52" i="284" l="1"/>
  <c r="J52" i="284"/>
  <c r="L52" i="284"/>
  <c r="O52" i="284" s="1"/>
  <c r="D53" i="284" a="1"/>
  <c r="D53" i="284" s="1"/>
  <c r="L53" i="284" s="1"/>
  <c r="F52" i="284"/>
  <c r="H52" i="284"/>
  <c r="I51" i="284"/>
  <c r="K52" i="284"/>
  <c r="P52" i="284" s="1"/>
  <c r="N52" i="284" a="1"/>
  <c r="N52" i="284" s="1"/>
  <c r="S51" i="284"/>
  <c r="A52" i="284"/>
  <c r="S52" i="284"/>
  <c r="Q51" i="284"/>
  <c r="R51" i="284"/>
  <c r="L53" i="283"/>
  <c r="H53" i="283"/>
  <c r="E53" i="283" a="1"/>
  <c r="E53" i="283" s="1"/>
  <c r="M53" i="283" s="1"/>
  <c r="O53" i="283" s="1"/>
  <c r="K53" i="283"/>
  <c r="G53" i="283"/>
  <c r="N53" i="283" a="1"/>
  <c r="N53" i="283" s="1"/>
  <c r="J53" i="283"/>
  <c r="A53" i="283"/>
  <c r="F53" i="283"/>
  <c r="D54" i="283" a="1"/>
  <c r="D54" i="283" s="1"/>
  <c r="U52" i="283"/>
  <c r="I52" i="283"/>
  <c r="S52" i="283"/>
  <c r="R51" i="283"/>
  <c r="Q51" i="283"/>
  <c r="T52" i="283"/>
  <c r="P52" i="283"/>
  <c r="U54" i="282"/>
  <c r="I54" i="282"/>
  <c r="R53" i="282"/>
  <c r="Q53" i="282"/>
  <c r="S54" i="282"/>
  <c r="N55" i="282" a="1"/>
  <c r="N55" i="282" s="1"/>
  <c r="J55" i="282"/>
  <c r="F55" i="282"/>
  <c r="A55" i="282"/>
  <c r="L55" i="282"/>
  <c r="H55" i="282"/>
  <c r="E55" i="282" a="1"/>
  <c r="E55" i="282" s="1"/>
  <c r="M55" i="282" s="1"/>
  <c r="O55" i="282" s="1"/>
  <c r="K55" i="282"/>
  <c r="G55" i="282"/>
  <c r="D56" i="282" a="1"/>
  <c r="D56" i="282" s="1"/>
  <c r="T54" i="282"/>
  <c r="P54" i="282"/>
  <c r="T50" i="281"/>
  <c r="P50" i="281"/>
  <c r="Q49" i="281"/>
  <c r="R49" i="281"/>
  <c r="L51" i="281"/>
  <c r="H51" i="281"/>
  <c r="E51" i="281" a="1"/>
  <c r="E51" i="281" s="1"/>
  <c r="M51" i="281" s="1"/>
  <c r="O51" i="281" s="1"/>
  <c r="K51" i="281"/>
  <c r="G51" i="281"/>
  <c r="N51" i="281" a="1"/>
  <c r="N51" i="281" s="1"/>
  <c r="J51" i="281"/>
  <c r="F51" i="281"/>
  <c r="A51" i="281"/>
  <c r="D52" i="281" a="1"/>
  <c r="D52" i="281" s="1"/>
  <c r="S50" i="281"/>
  <c r="I50" i="281"/>
  <c r="U50" i="281"/>
  <c r="I51" i="280"/>
  <c r="F52" i="280"/>
  <c r="K52" i="280"/>
  <c r="S51" i="280"/>
  <c r="J52" i="280"/>
  <c r="E52" i="280" a="1"/>
  <c r="E52" i="280" s="1"/>
  <c r="M52" i="280" s="1"/>
  <c r="O52" i="280" s="1"/>
  <c r="T52" i="280" s="1"/>
  <c r="D53" i="280" a="1"/>
  <c r="D53" i="280" s="1"/>
  <c r="N53" i="280" s="1" a="1"/>
  <c r="N53" i="280" s="1"/>
  <c r="N52" i="280" a="1"/>
  <c r="N52" i="280" s="1"/>
  <c r="H52" i="280"/>
  <c r="P51" i="280"/>
  <c r="Q51" i="280" s="1"/>
  <c r="A52" i="280"/>
  <c r="G52" i="280"/>
  <c r="P52" i="280"/>
  <c r="R51" i="280"/>
  <c r="R49" i="279"/>
  <c r="Q49" i="279"/>
  <c r="T50" i="279"/>
  <c r="P50" i="279"/>
  <c r="L51" i="279"/>
  <c r="H51" i="279"/>
  <c r="E51" i="279" a="1"/>
  <c r="E51" i="279" s="1"/>
  <c r="M51" i="279" s="1"/>
  <c r="O51" i="279" s="1"/>
  <c r="K51" i="279"/>
  <c r="G51" i="279"/>
  <c r="N51" i="279" a="1"/>
  <c r="N51" i="279" s="1"/>
  <c r="J51" i="279"/>
  <c r="F51" i="279"/>
  <c r="A51" i="279"/>
  <c r="D52" i="279" a="1"/>
  <c r="D52" i="279" s="1"/>
  <c r="U50" i="279"/>
  <c r="I50" i="279"/>
  <c r="S50" i="279"/>
  <c r="K53" i="278"/>
  <c r="G53" i="278"/>
  <c r="N53" i="278" a="1"/>
  <c r="N53" i="278" s="1"/>
  <c r="J53" i="278"/>
  <c r="F53" i="278"/>
  <c r="A53" i="278"/>
  <c r="L53" i="278"/>
  <c r="H53" i="278"/>
  <c r="E53" i="278" a="1"/>
  <c r="E53" i="278" s="1"/>
  <c r="M53" i="278" s="1"/>
  <c r="O53" i="278" s="1"/>
  <c r="D54" i="278" a="1"/>
  <c r="D54" i="278" s="1"/>
  <c r="S52" i="278"/>
  <c r="U52" i="278"/>
  <c r="I52" i="278"/>
  <c r="T52" i="278"/>
  <c r="P52" i="278"/>
  <c r="R51" i="278"/>
  <c r="Q51" i="278"/>
  <c r="T51" i="277"/>
  <c r="P51" i="277"/>
  <c r="Q50" i="277"/>
  <c r="R50" i="277"/>
  <c r="L52" i="277"/>
  <c r="H52" i="277"/>
  <c r="E52" i="277" a="1"/>
  <c r="E52" i="277" s="1"/>
  <c r="M52" i="277" s="1"/>
  <c r="O52" i="277" s="1"/>
  <c r="K52" i="277"/>
  <c r="G52" i="277"/>
  <c r="N52" i="277" a="1"/>
  <c r="N52" i="277" s="1"/>
  <c r="J52" i="277"/>
  <c r="F52" i="277"/>
  <c r="A52" i="277"/>
  <c r="D53" i="277" a="1"/>
  <c r="D53" i="277" s="1"/>
  <c r="S51" i="277"/>
  <c r="I51" i="277"/>
  <c r="U51" i="277"/>
  <c r="O43" i="146"/>
  <c r="U43" i="146" s="1"/>
  <c r="I42" i="146"/>
  <c r="D46" i="275"/>
  <c r="E46" i="275"/>
  <c r="C47" i="275" a="1"/>
  <c r="C47" i="275" s="1"/>
  <c r="I43" i="146"/>
  <c r="N44" i="146" a="1"/>
  <c r="N44" i="146" s="1"/>
  <c r="S43" i="146"/>
  <c r="F44" i="146"/>
  <c r="H44" i="146"/>
  <c r="E44" i="146" a="1"/>
  <c r="E44" i="146" s="1"/>
  <c r="M44" i="146" s="1"/>
  <c r="O44" i="146" s="1"/>
  <c r="L44" i="146"/>
  <c r="K44" i="146"/>
  <c r="P44" i="146" s="1"/>
  <c r="Q44" i="146" s="1"/>
  <c r="G44" i="146"/>
  <c r="D45" i="146" a="1"/>
  <c r="D45" i="146" s="1"/>
  <c r="J45" i="146" s="1"/>
  <c r="T43" i="146"/>
  <c r="H47" i="5"/>
  <c r="I47" i="5"/>
  <c r="A44" i="146"/>
  <c r="F42" i="116"/>
  <c r="E42" i="116"/>
  <c r="D42" i="116"/>
  <c r="C43" i="116" a="1"/>
  <c r="C43" i="116" s="1"/>
  <c r="G43" i="214"/>
  <c r="H43" i="214" s="1"/>
  <c r="C45" i="214" a="1"/>
  <c r="C45" i="214" s="1"/>
  <c r="D44" i="214"/>
  <c r="E44" i="214"/>
  <c r="F44" i="214"/>
  <c r="E48" i="5"/>
  <c r="C48" i="5"/>
  <c r="G48" i="5"/>
  <c r="F48" i="5"/>
  <c r="D48" i="5"/>
  <c r="B48" i="5"/>
  <c r="I52" i="284" l="1"/>
  <c r="U52" i="284"/>
  <c r="J53" i="284"/>
  <c r="K53" i="284"/>
  <c r="T52" i="284"/>
  <c r="E53" i="284" a="1"/>
  <c r="E53" i="284" s="1"/>
  <c r="M53" i="284" s="1"/>
  <c r="O53" i="284" s="1"/>
  <c r="I53" i="284" s="1"/>
  <c r="D54" i="284" a="1"/>
  <c r="D54" i="284" s="1"/>
  <c r="K54" i="284" s="1"/>
  <c r="H53" i="284"/>
  <c r="N53" i="284" a="1"/>
  <c r="N53" i="284" s="1"/>
  <c r="F53" i="284"/>
  <c r="A53" i="284"/>
  <c r="G53" i="284"/>
  <c r="Q52" i="284"/>
  <c r="R52" i="284"/>
  <c r="P53" i="284"/>
  <c r="T53" i="283"/>
  <c r="P53" i="283"/>
  <c r="L54" i="283"/>
  <c r="H54" i="283"/>
  <c r="E54" i="283" a="1"/>
  <c r="E54" i="283" s="1"/>
  <c r="M54" i="283" s="1"/>
  <c r="O54" i="283" s="1"/>
  <c r="K54" i="283"/>
  <c r="G54" i="283"/>
  <c r="N54" i="283" a="1"/>
  <c r="N54" i="283" s="1"/>
  <c r="J54" i="283"/>
  <c r="F54" i="283"/>
  <c r="A54" i="283"/>
  <c r="D55" i="283" a="1"/>
  <c r="D55" i="283" s="1"/>
  <c r="S53" i="283"/>
  <c r="I53" i="283"/>
  <c r="U53" i="283"/>
  <c r="Q52" i="283"/>
  <c r="R52" i="283"/>
  <c r="L56" i="282"/>
  <c r="H56" i="282"/>
  <c r="E56" i="282" a="1"/>
  <c r="E56" i="282" s="1"/>
  <c r="M56" i="282" s="1"/>
  <c r="O56" i="282" s="1"/>
  <c r="K56" i="282"/>
  <c r="G56" i="282"/>
  <c r="N56" i="282" a="1"/>
  <c r="N56" i="282" s="1"/>
  <c r="J56" i="282"/>
  <c r="F56" i="282"/>
  <c r="A56" i="282"/>
  <c r="D57" i="282" a="1"/>
  <c r="D57" i="282" s="1"/>
  <c r="U55" i="282"/>
  <c r="I55" i="282"/>
  <c r="S55" i="282"/>
  <c r="R54" i="282"/>
  <c r="Q54" i="282"/>
  <c r="T55" i="282"/>
  <c r="P55" i="282"/>
  <c r="T51" i="281"/>
  <c r="P51" i="281"/>
  <c r="K52" i="281"/>
  <c r="G52" i="281"/>
  <c r="N52" i="281" a="1"/>
  <c r="N52" i="281" s="1"/>
  <c r="J52" i="281"/>
  <c r="F52" i="281"/>
  <c r="A52" i="281"/>
  <c r="L52" i="281"/>
  <c r="H52" i="281"/>
  <c r="E52" i="281" a="1"/>
  <c r="E52" i="281" s="1"/>
  <c r="M52" i="281" s="1"/>
  <c r="O52" i="281" s="1"/>
  <c r="D53" i="281" a="1"/>
  <c r="D53" i="281" s="1"/>
  <c r="S51" i="281"/>
  <c r="U51" i="281"/>
  <c r="I51" i="281"/>
  <c r="R50" i="281"/>
  <c r="Q50" i="281"/>
  <c r="D54" i="280" a="1"/>
  <c r="D54" i="280" s="1"/>
  <c r="G54" i="280" s="1"/>
  <c r="A53" i="280"/>
  <c r="G53" i="280"/>
  <c r="I52" i="280"/>
  <c r="E53" i="280" a="1"/>
  <c r="E53" i="280" s="1"/>
  <c r="M53" i="280" s="1"/>
  <c r="O53" i="280" s="1"/>
  <c r="T53" i="280" s="1"/>
  <c r="F53" i="280"/>
  <c r="K53" i="280"/>
  <c r="U52" i="280"/>
  <c r="H53" i="280"/>
  <c r="J53" i="280"/>
  <c r="S52" i="280"/>
  <c r="L53" i="280"/>
  <c r="P53" i="280"/>
  <c r="R52" i="280"/>
  <c r="Q52" i="280"/>
  <c r="T51" i="279"/>
  <c r="P51" i="279"/>
  <c r="Q50" i="279"/>
  <c r="R50" i="279"/>
  <c r="L52" i="279"/>
  <c r="H52" i="279"/>
  <c r="E52" i="279" a="1"/>
  <c r="E52" i="279" s="1"/>
  <c r="M52" i="279" s="1"/>
  <c r="O52" i="279" s="1"/>
  <c r="K52" i="279"/>
  <c r="G52" i="279"/>
  <c r="N52" i="279" a="1"/>
  <c r="N52" i="279" s="1"/>
  <c r="J52" i="279"/>
  <c r="F52" i="279"/>
  <c r="A52" i="279"/>
  <c r="D53" i="279" a="1"/>
  <c r="D53" i="279" s="1"/>
  <c r="S51" i="279"/>
  <c r="I51" i="279"/>
  <c r="U51" i="279"/>
  <c r="T53" i="278"/>
  <c r="P53" i="278"/>
  <c r="U53" i="278"/>
  <c r="I53" i="278"/>
  <c r="R52" i="278"/>
  <c r="Q52" i="278"/>
  <c r="S53" i="278"/>
  <c r="N54" i="278" a="1"/>
  <c r="N54" i="278" s="1"/>
  <c r="J54" i="278"/>
  <c r="F54" i="278"/>
  <c r="A54" i="278"/>
  <c r="L54" i="278"/>
  <c r="H54" i="278"/>
  <c r="E54" i="278" a="1"/>
  <c r="E54" i="278" s="1"/>
  <c r="M54" i="278" s="1"/>
  <c r="O54" i="278" s="1"/>
  <c r="K54" i="278"/>
  <c r="G54" i="278"/>
  <c r="D55" i="278" a="1"/>
  <c r="D55" i="278" s="1"/>
  <c r="K53" i="277"/>
  <c r="G53" i="277"/>
  <c r="N53" i="277" a="1"/>
  <c r="N53" i="277" s="1"/>
  <c r="J53" i="277"/>
  <c r="F53" i="277"/>
  <c r="A53" i="277"/>
  <c r="L53" i="277"/>
  <c r="H53" i="277"/>
  <c r="E53" i="277" a="1"/>
  <c r="E53" i="277" s="1"/>
  <c r="M53" i="277" s="1"/>
  <c r="O53" i="277" s="1"/>
  <c r="D54" i="277" a="1"/>
  <c r="D54" i="277" s="1"/>
  <c r="S52" i="277"/>
  <c r="U52" i="277"/>
  <c r="I52" i="277"/>
  <c r="R51" i="277"/>
  <c r="Q51" i="277"/>
  <c r="T52" i="277"/>
  <c r="P52" i="277"/>
  <c r="D47" i="275"/>
  <c r="E47" i="275"/>
  <c r="U44" i="146"/>
  <c r="C48" i="275" a="1"/>
  <c r="C48" i="275" s="1"/>
  <c r="I44" i="146"/>
  <c r="R44" i="146"/>
  <c r="D46" i="146" a="1"/>
  <c r="D46" i="146" s="1"/>
  <c r="J46" i="146" s="1"/>
  <c r="H45" i="146"/>
  <c r="T44" i="146"/>
  <c r="E45" i="146" a="1"/>
  <c r="E45" i="146" s="1"/>
  <c r="M45" i="146" s="1"/>
  <c r="O45" i="146" s="1"/>
  <c r="U45" i="146" s="1"/>
  <c r="F45" i="146"/>
  <c r="L45" i="146"/>
  <c r="K45" i="146"/>
  <c r="P45" i="146" s="1"/>
  <c r="R45" i="146" s="1"/>
  <c r="S44" i="146"/>
  <c r="N45" i="146" a="1"/>
  <c r="N45" i="146" s="1"/>
  <c r="G45" i="146"/>
  <c r="H48" i="5"/>
  <c r="A45" i="146"/>
  <c r="F43" i="116"/>
  <c r="E43" i="116"/>
  <c r="D43" i="116"/>
  <c r="C44" i="116" a="1"/>
  <c r="C44" i="116" s="1"/>
  <c r="G44" i="214"/>
  <c r="H44" i="214" s="1"/>
  <c r="E45" i="214"/>
  <c r="D45" i="214"/>
  <c r="F45" i="214"/>
  <c r="C46" i="214" a="1"/>
  <c r="C46" i="214" s="1"/>
  <c r="I48" i="5"/>
  <c r="D49" i="5"/>
  <c r="C49" i="5"/>
  <c r="E49" i="5"/>
  <c r="G49" i="5"/>
  <c r="B49" i="5"/>
  <c r="F49" i="5"/>
  <c r="D55" i="284" l="1" a="1"/>
  <c r="D55" i="284" s="1"/>
  <c r="N55" i="284" s="1" a="1"/>
  <c r="N55" i="284" s="1"/>
  <c r="A54" i="284"/>
  <c r="G54" i="284"/>
  <c r="T53" i="284"/>
  <c r="U53" i="284"/>
  <c r="H54" i="284"/>
  <c r="J54" i="284"/>
  <c r="S53" i="284"/>
  <c r="L54" i="284"/>
  <c r="N54" i="284" a="1"/>
  <c r="N54" i="284" s="1"/>
  <c r="E54" i="284" a="1"/>
  <c r="E54" i="284" s="1"/>
  <c r="M54" i="284" s="1"/>
  <c r="O54" i="284" s="1"/>
  <c r="I54" i="284" s="1"/>
  <c r="F54" i="284"/>
  <c r="R53" i="284"/>
  <c r="Q53" i="284"/>
  <c r="P54" i="284"/>
  <c r="K55" i="283"/>
  <c r="G55" i="283"/>
  <c r="N55" i="283" a="1"/>
  <c r="N55" i="283" s="1"/>
  <c r="J55" i="283"/>
  <c r="F55" i="283"/>
  <c r="A55" i="283"/>
  <c r="H55" i="283"/>
  <c r="E55" i="283" a="1"/>
  <c r="E55" i="283" s="1"/>
  <c r="M55" i="283" s="1"/>
  <c r="O55" i="283" s="1"/>
  <c r="L55" i="283"/>
  <c r="D56" i="283" a="1"/>
  <c r="D56" i="283" s="1"/>
  <c r="S54" i="283"/>
  <c r="U54" i="283"/>
  <c r="I54" i="283"/>
  <c r="T54" i="283"/>
  <c r="P54" i="283"/>
  <c r="R53" i="283"/>
  <c r="Q53" i="283"/>
  <c r="Q55" i="282"/>
  <c r="R55" i="282"/>
  <c r="T56" i="282"/>
  <c r="P56" i="282"/>
  <c r="L57" i="282"/>
  <c r="H57" i="282"/>
  <c r="E57" i="282" a="1"/>
  <c r="E57" i="282" s="1"/>
  <c r="M57" i="282" s="1"/>
  <c r="O57" i="282" s="1"/>
  <c r="K57" i="282"/>
  <c r="G57" i="282"/>
  <c r="N57" i="282" a="1"/>
  <c r="N57" i="282" s="1"/>
  <c r="J57" i="282"/>
  <c r="F57" i="282"/>
  <c r="A57" i="282"/>
  <c r="D58" i="282" a="1"/>
  <c r="D58" i="282" s="1"/>
  <c r="S56" i="282"/>
  <c r="I56" i="282"/>
  <c r="U56" i="282"/>
  <c r="N53" i="281" a="1"/>
  <c r="N53" i="281" s="1"/>
  <c r="J53" i="281"/>
  <c r="F53" i="281"/>
  <c r="A53" i="281"/>
  <c r="L53" i="281"/>
  <c r="H53" i="281"/>
  <c r="E53" i="281" a="1"/>
  <c r="E53" i="281" s="1"/>
  <c r="M53" i="281" s="1"/>
  <c r="O53" i="281" s="1"/>
  <c r="K53" i="281"/>
  <c r="G53" i="281"/>
  <c r="D54" i="281" a="1"/>
  <c r="D54" i="281" s="1"/>
  <c r="T52" i="281"/>
  <c r="P52" i="281"/>
  <c r="U52" i="281"/>
  <c r="I52" i="281"/>
  <c r="R51" i="281"/>
  <c r="Q51" i="281"/>
  <c r="S52" i="281"/>
  <c r="N54" i="280" a="1"/>
  <c r="N54" i="280" s="1"/>
  <c r="A54" i="280"/>
  <c r="I53" i="280"/>
  <c r="S53" i="280"/>
  <c r="U53" i="280"/>
  <c r="E54" i="280" a="1"/>
  <c r="E54" i="280" s="1"/>
  <c r="M54" i="280" s="1"/>
  <c r="O54" i="280" s="1"/>
  <c r="T54" i="280" s="1"/>
  <c r="L54" i="280"/>
  <c r="K54" i="280"/>
  <c r="J54" i="280"/>
  <c r="H54" i="280"/>
  <c r="I54" i="280" s="1"/>
  <c r="D55" i="280" a="1"/>
  <c r="D55" i="280" s="1"/>
  <c r="A55" i="280" s="1"/>
  <c r="F54" i="280"/>
  <c r="R53" i="280"/>
  <c r="Q53" i="280"/>
  <c r="P54" i="280"/>
  <c r="T52" i="279"/>
  <c r="P52" i="279"/>
  <c r="K53" i="279"/>
  <c r="G53" i="279"/>
  <c r="N53" i="279" a="1"/>
  <c r="N53" i="279" s="1"/>
  <c r="J53" i="279"/>
  <c r="F53" i="279"/>
  <c r="A53" i="279"/>
  <c r="L53" i="279"/>
  <c r="H53" i="279"/>
  <c r="E53" i="279" a="1"/>
  <c r="E53" i="279" s="1"/>
  <c r="M53" i="279" s="1"/>
  <c r="O53" i="279" s="1"/>
  <c r="D54" i="279" a="1"/>
  <c r="D54" i="279" s="1"/>
  <c r="S52" i="279"/>
  <c r="U52" i="279"/>
  <c r="I52" i="279"/>
  <c r="R51" i="279"/>
  <c r="Q51" i="279"/>
  <c r="S54" i="278"/>
  <c r="T54" i="278"/>
  <c r="P54" i="278"/>
  <c r="R53" i="278"/>
  <c r="Q53" i="278"/>
  <c r="L55" i="278"/>
  <c r="H55" i="278"/>
  <c r="E55" i="278" a="1"/>
  <c r="E55" i="278" s="1"/>
  <c r="M55" i="278" s="1"/>
  <c r="O55" i="278" s="1"/>
  <c r="K55" i="278"/>
  <c r="G55" i="278"/>
  <c r="N55" i="278" a="1"/>
  <c r="N55" i="278" s="1"/>
  <c r="J55" i="278"/>
  <c r="F55" i="278"/>
  <c r="A55" i="278"/>
  <c r="D56" i="278" a="1"/>
  <c r="D56" i="278" s="1"/>
  <c r="U54" i="278"/>
  <c r="I54" i="278"/>
  <c r="U53" i="277"/>
  <c r="I53" i="277"/>
  <c r="S53" i="277"/>
  <c r="N54" i="277" a="1"/>
  <c r="N54" i="277" s="1"/>
  <c r="J54" i="277"/>
  <c r="F54" i="277"/>
  <c r="A54" i="277"/>
  <c r="L54" i="277"/>
  <c r="H54" i="277"/>
  <c r="E54" i="277" a="1"/>
  <c r="E54" i="277" s="1"/>
  <c r="M54" i="277" s="1"/>
  <c r="O54" i="277" s="1"/>
  <c r="K54" i="277"/>
  <c r="G54" i="277"/>
  <c r="D55" i="277" a="1"/>
  <c r="D55" i="277" s="1"/>
  <c r="R52" i="277"/>
  <c r="Q52" i="277"/>
  <c r="T53" i="277"/>
  <c r="P53" i="277"/>
  <c r="D48" i="275"/>
  <c r="E48" i="275"/>
  <c r="Q45" i="146"/>
  <c r="C49" i="275" a="1"/>
  <c r="C49" i="275" s="1"/>
  <c r="I45" i="146"/>
  <c r="S45" i="146"/>
  <c r="G46" i="146"/>
  <c r="T45" i="146"/>
  <c r="K46" i="146"/>
  <c r="P46" i="146" s="1"/>
  <c r="R46" i="146" s="1"/>
  <c r="L46" i="146"/>
  <c r="E46" i="146" a="1"/>
  <c r="E46" i="146" s="1"/>
  <c r="M46" i="146" s="1"/>
  <c r="O46" i="146" s="1"/>
  <c r="D47" i="146" a="1"/>
  <c r="D47" i="146" s="1"/>
  <c r="J47" i="146" s="1"/>
  <c r="H46" i="146"/>
  <c r="N46" i="146" a="1"/>
  <c r="N46" i="146" s="1"/>
  <c r="F46" i="146"/>
  <c r="H49" i="5"/>
  <c r="A46" i="146"/>
  <c r="G45" i="214"/>
  <c r="H45" i="214" s="1"/>
  <c r="C45" i="116" a="1"/>
  <c r="C45" i="116" s="1"/>
  <c r="F44" i="116"/>
  <c r="D44" i="116"/>
  <c r="E44" i="116"/>
  <c r="D46" i="214"/>
  <c r="F46" i="214"/>
  <c r="E46" i="214"/>
  <c r="C47" i="214" a="1"/>
  <c r="C47" i="214" s="1"/>
  <c r="B50" i="5"/>
  <c r="E50" i="5"/>
  <c r="D50" i="5"/>
  <c r="G50" i="5"/>
  <c r="C50" i="5"/>
  <c r="F50" i="5"/>
  <c r="I49" i="5"/>
  <c r="J55" i="284" l="1"/>
  <c r="H55" i="284"/>
  <c r="A55" i="284"/>
  <c r="S54" i="284"/>
  <c r="U54" i="284"/>
  <c r="T54" i="284"/>
  <c r="L55" i="284"/>
  <c r="F55" i="284"/>
  <c r="D56" i="284" a="1"/>
  <c r="D56" i="284" s="1"/>
  <c r="N56" i="284" s="1" a="1"/>
  <c r="N56" i="284" s="1"/>
  <c r="G55" i="284"/>
  <c r="E55" i="284" a="1"/>
  <c r="E55" i="284" s="1"/>
  <c r="M55" i="284" s="1"/>
  <c r="O55" i="284" s="1"/>
  <c r="U55" i="284" s="1"/>
  <c r="K55" i="284"/>
  <c r="P55" i="284" s="1"/>
  <c r="R54" i="284"/>
  <c r="Q54" i="284"/>
  <c r="R54" i="283"/>
  <c r="Q54" i="283"/>
  <c r="U55" i="283"/>
  <c r="I55" i="283"/>
  <c r="S55" i="283"/>
  <c r="N56" i="283" a="1"/>
  <c r="N56" i="283" s="1"/>
  <c r="J56" i="283"/>
  <c r="F56" i="283"/>
  <c r="A56" i="283"/>
  <c r="L56" i="283"/>
  <c r="H56" i="283"/>
  <c r="E56" i="283" a="1"/>
  <c r="E56" i="283" s="1"/>
  <c r="M56" i="283" s="1"/>
  <c r="O56" i="283" s="1"/>
  <c r="K56" i="283"/>
  <c r="G56" i="283"/>
  <c r="D57" i="283" a="1"/>
  <c r="D57" i="283" s="1"/>
  <c r="T55" i="283"/>
  <c r="P55" i="283"/>
  <c r="T57" i="282"/>
  <c r="P57" i="282"/>
  <c r="R56" i="282"/>
  <c r="Q56" i="282"/>
  <c r="K58" i="282"/>
  <c r="G58" i="282"/>
  <c r="N58" i="282" a="1"/>
  <c r="N58" i="282" s="1"/>
  <c r="J58" i="282"/>
  <c r="F58" i="282"/>
  <c r="A58" i="282"/>
  <c r="L58" i="282"/>
  <c r="H58" i="282"/>
  <c r="E58" i="282" a="1"/>
  <c r="E58" i="282" s="1"/>
  <c r="M58" i="282" s="1"/>
  <c r="O58" i="282" s="1"/>
  <c r="D59" i="282" a="1"/>
  <c r="D59" i="282" s="1"/>
  <c r="S57" i="282"/>
  <c r="U57" i="282"/>
  <c r="I57" i="282"/>
  <c r="R52" i="281"/>
  <c r="Q52" i="281"/>
  <c r="T53" i="281"/>
  <c r="P53" i="281"/>
  <c r="L54" i="281"/>
  <c r="H54" i="281"/>
  <c r="E54" i="281" a="1"/>
  <c r="E54" i="281" s="1"/>
  <c r="M54" i="281" s="1"/>
  <c r="O54" i="281" s="1"/>
  <c r="K54" i="281"/>
  <c r="G54" i="281"/>
  <c r="N54" i="281" a="1"/>
  <c r="N54" i="281" s="1"/>
  <c r="J54" i="281"/>
  <c r="F54" i="281"/>
  <c r="A54" i="281"/>
  <c r="D55" i="281" a="1"/>
  <c r="D55" i="281" s="1"/>
  <c r="U53" i="281"/>
  <c r="I53" i="281"/>
  <c r="S53" i="281"/>
  <c r="E55" i="280" a="1"/>
  <c r="E55" i="280" s="1"/>
  <c r="M55" i="280" s="1"/>
  <c r="O55" i="280" s="1"/>
  <c r="I55" i="280" s="1"/>
  <c r="N55" i="280" a="1"/>
  <c r="N55" i="280" s="1"/>
  <c r="L55" i="280"/>
  <c r="F55" i="280"/>
  <c r="U54" i="280"/>
  <c r="D56" i="280" a="1"/>
  <c r="D56" i="280" s="1"/>
  <c r="E56" i="280" s="1" a="1"/>
  <c r="E56" i="280" s="1"/>
  <c r="M56" i="280" s="1"/>
  <c r="H55" i="280"/>
  <c r="J55" i="280"/>
  <c r="S54" i="280"/>
  <c r="K55" i="280"/>
  <c r="P55" i="280" s="1"/>
  <c r="G55" i="280"/>
  <c r="R54" i="280"/>
  <c r="Q54" i="280"/>
  <c r="N54" i="279" a="1"/>
  <c r="N54" i="279" s="1"/>
  <c r="J54" i="279"/>
  <c r="F54" i="279"/>
  <c r="A54" i="279"/>
  <c r="L54" i="279"/>
  <c r="H54" i="279"/>
  <c r="E54" i="279" a="1"/>
  <c r="E54" i="279" s="1"/>
  <c r="M54" i="279" s="1"/>
  <c r="O54" i="279" s="1"/>
  <c r="K54" i="279"/>
  <c r="G54" i="279"/>
  <c r="D55" i="279" a="1"/>
  <c r="D55" i="279" s="1"/>
  <c r="T53" i="279"/>
  <c r="P53" i="279"/>
  <c r="U53" i="279"/>
  <c r="I53" i="279"/>
  <c r="R52" i="279"/>
  <c r="Q52" i="279"/>
  <c r="S53" i="279"/>
  <c r="L56" i="278"/>
  <c r="H56" i="278"/>
  <c r="E56" i="278" a="1"/>
  <c r="E56" i="278" s="1"/>
  <c r="M56" i="278" s="1"/>
  <c r="O56" i="278" s="1"/>
  <c r="K56" i="278"/>
  <c r="G56" i="278"/>
  <c r="N56" i="278" a="1"/>
  <c r="N56" i="278" s="1"/>
  <c r="J56" i="278"/>
  <c r="F56" i="278"/>
  <c r="A56" i="278"/>
  <c r="D57" i="278" a="1"/>
  <c r="D57" i="278" s="1"/>
  <c r="S55" i="278"/>
  <c r="I55" i="278"/>
  <c r="U55" i="278"/>
  <c r="Q54" i="278"/>
  <c r="R54" i="278"/>
  <c r="T55" i="278"/>
  <c r="P55" i="278"/>
  <c r="R53" i="277"/>
  <c r="Q53" i="277"/>
  <c r="S54" i="277"/>
  <c r="T54" i="277"/>
  <c r="P54" i="277"/>
  <c r="L55" i="277"/>
  <c r="H55" i="277"/>
  <c r="E55" i="277" a="1"/>
  <c r="E55" i="277" s="1"/>
  <c r="M55" i="277" s="1"/>
  <c r="O55" i="277" s="1"/>
  <c r="K55" i="277"/>
  <c r="G55" i="277"/>
  <c r="N55" i="277" a="1"/>
  <c r="N55" i="277" s="1"/>
  <c r="J55" i="277"/>
  <c r="F55" i="277"/>
  <c r="A55" i="277"/>
  <c r="D56" i="277" a="1"/>
  <c r="D56" i="277" s="1"/>
  <c r="U54" i="277"/>
  <c r="I54" i="277"/>
  <c r="D49" i="275"/>
  <c r="E49" i="275"/>
  <c r="Q46" i="146"/>
  <c r="C50" i="275" a="1"/>
  <c r="C50" i="275" s="1"/>
  <c r="I46" i="146"/>
  <c r="U46" i="146"/>
  <c r="T46" i="146"/>
  <c r="E47" i="146" a="1"/>
  <c r="E47" i="146" s="1"/>
  <c r="M47" i="146" s="1"/>
  <c r="G47" i="146"/>
  <c r="S46" i="146"/>
  <c r="N47" i="146" a="1"/>
  <c r="N47" i="146" s="1"/>
  <c r="F47" i="146"/>
  <c r="L47" i="146"/>
  <c r="K47" i="146"/>
  <c r="P47" i="146" s="1"/>
  <c r="Q47" i="146" s="1"/>
  <c r="D48" i="146" a="1"/>
  <c r="D48" i="146" s="1"/>
  <c r="J48" i="146" s="1"/>
  <c r="H47" i="146"/>
  <c r="H50" i="5"/>
  <c r="A47" i="146"/>
  <c r="D45" i="116"/>
  <c r="F45" i="116"/>
  <c r="E45" i="116"/>
  <c r="C46" i="116" a="1"/>
  <c r="C46" i="116" s="1"/>
  <c r="G46" i="214"/>
  <c r="H46" i="214" s="1"/>
  <c r="C48" i="214" a="1"/>
  <c r="C48" i="214" s="1"/>
  <c r="E47" i="214"/>
  <c r="F47" i="214"/>
  <c r="D47" i="214"/>
  <c r="I50" i="5"/>
  <c r="B51" i="5"/>
  <c r="D51" i="5"/>
  <c r="F51" i="5"/>
  <c r="E51" i="5"/>
  <c r="C51" i="5"/>
  <c r="G51" i="5"/>
  <c r="D57" i="284" l="1" a="1"/>
  <c r="D57" i="284" s="1"/>
  <c r="H57" i="284" s="1"/>
  <c r="F56" i="284"/>
  <c r="H56" i="284"/>
  <c r="I55" i="284"/>
  <c r="T55" i="284"/>
  <c r="A56" i="284"/>
  <c r="E56" i="284" a="1"/>
  <c r="E56" i="284" s="1"/>
  <c r="M56" i="284" s="1"/>
  <c r="O56" i="284" s="1"/>
  <c r="U56" i="284" s="1"/>
  <c r="S55" i="284"/>
  <c r="G56" i="284"/>
  <c r="J56" i="284"/>
  <c r="L56" i="284"/>
  <c r="K56" i="284"/>
  <c r="Q55" i="284"/>
  <c r="R55" i="284"/>
  <c r="P56" i="284"/>
  <c r="L57" i="283"/>
  <c r="H57" i="283"/>
  <c r="E57" i="283" a="1"/>
  <c r="E57" i="283" s="1"/>
  <c r="M57" i="283" s="1"/>
  <c r="O57" i="283" s="1"/>
  <c r="K57" i="283"/>
  <c r="G57" i="283"/>
  <c r="N57" i="283" a="1"/>
  <c r="N57" i="283" s="1"/>
  <c r="J57" i="283"/>
  <c r="A57" i="283"/>
  <c r="F57" i="283"/>
  <c r="D58" i="283" a="1"/>
  <c r="D58" i="283" s="1"/>
  <c r="U56" i="283"/>
  <c r="I56" i="283"/>
  <c r="S56" i="283"/>
  <c r="R55" i="283"/>
  <c r="Q55" i="283"/>
  <c r="T56" i="283"/>
  <c r="P56" i="283"/>
  <c r="U58" i="282"/>
  <c r="I58" i="282"/>
  <c r="S58" i="282"/>
  <c r="N59" i="282" a="1"/>
  <c r="N59" i="282" s="1"/>
  <c r="J59" i="282"/>
  <c r="F59" i="282"/>
  <c r="A59" i="282"/>
  <c r="L59" i="282"/>
  <c r="H59" i="282"/>
  <c r="E59" i="282" a="1"/>
  <c r="E59" i="282" s="1"/>
  <c r="M59" i="282" s="1"/>
  <c r="O59" i="282" s="1"/>
  <c r="K59" i="282"/>
  <c r="G59" i="282"/>
  <c r="D60" i="282" a="1"/>
  <c r="D60" i="282" s="1"/>
  <c r="R57" i="282"/>
  <c r="Q57" i="282"/>
  <c r="T58" i="282"/>
  <c r="P58" i="282"/>
  <c r="T54" i="281"/>
  <c r="P54" i="281"/>
  <c r="Q53" i="281"/>
  <c r="R53" i="281"/>
  <c r="L55" i="281"/>
  <c r="H55" i="281"/>
  <c r="E55" i="281" a="1"/>
  <c r="E55" i="281" s="1"/>
  <c r="M55" i="281" s="1"/>
  <c r="O55" i="281" s="1"/>
  <c r="K55" i="281"/>
  <c r="G55" i="281"/>
  <c r="N55" i="281" a="1"/>
  <c r="N55" i="281" s="1"/>
  <c r="J55" i="281"/>
  <c r="F55" i="281"/>
  <c r="A55" i="281"/>
  <c r="D56" i="281" a="1"/>
  <c r="D56" i="281" s="1"/>
  <c r="S54" i="281"/>
  <c r="I54" i="281"/>
  <c r="U54" i="281"/>
  <c r="D57" i="280" a="1"/>
  <c r="D57" i="280" s="1"/>
  <c r="K57" i="280" s="1"/>
  <c r="H56" i="280"/>
  <c r="F56" i="280"/>
  <c r="T55" i="280"/>
  <c r="S55" i="280"/>
  <c r="G56" i="280"/>
  <c r="N56" i="280" a="1"/>
  <c r="N56" i="280" s="1"/>
  <c r="K56" i="280"/>
  <c r="U55" i="280"/>
  <c r="A56" i="280"/>
  <c r="J56" i="280"/>
  <c r="L56" i="280"/>
  <c r="O56" i="280" s="1"/>
  <c r="S56" i="280"/>
  <c r="P56" i="280"/>
  <c r="Q55" i="280"/>
  <c r="R55" i="280"/>
  <c r="R53" i="279"/>
  <c r="Q53" i="279"/>
  <c r="T54" i="279"/>
  <c r="P54" i="279"/>
  <c r="L55" i="279"/>
  <c r="H55" i="279"/>
  <c r="E55" i="279" a="1"/>
  <c r="E55" i="279" s="1"/>
  <c r="M55" i="279" s="1"/>
  <c r="O55" i="279" s="1"/>
  <c r="K55" i="279"/>
  <c r="G55" i="279"/>
  <c r="N55" i="279" a="1"/>
  <c r="N55" i="279" s="1"/>
  <c r="J55" i="279"/>
  <c r="F55" i="279"/>
  <c r="A55" i="279"/>
  <c r="D56" i="279" a="1"/>
  <c r="D56" i="279" s="1"/>
  <c r="U54" i="279"/>
  <c r="I54" i="279"/>
  <c r="S54" i="279"/>
  <c r="R55" i="278"/>
  <c r="Q55" i="278"/>
  <c r="T56" i="278"/>
  <c r="P56" i="278"/>
  <c r="K57" i="278"/>
  <c r="G57" i="278"/>
  <c r="N57" i="278" a="1"/>
  <c r="N57" i="278" s="1"/>
  <c r="J57" i="278"/>
  <c r="F57" i="278"/>
  <c r="A57" i="278"/>
  <c r="L57" i="278"/>
  <c r="H57" i="278"/>
  <c r="E57" i="278" a="1"/>
  <c r="E57" i="278" s="1"/>
  <c r="M57" i="278" s="1"/>
  <c r="O57" i="278" s="1"/>
  <c r="D58" i="278" a="1"/>
  <c r="D58" i="278" s="1"/>
  <c r="S56" i="278"/>
  <c r="U56" i="278"/>
  <c r="I56" i="278"/>
  <c r="L56" i="277"/>
  <c r="H56" i="277"/>
  <c r="E56" i="277" a="1"/>
  <c r="E56" i="277" s="1"/>
  <c r="M56" i="277" s="1"/>
  <c r="O56" i="277" s="1"/>
  <c r="K56" i="277"/>
  <c r="G56" i="277"/>
  <c r="N56" i="277" a="1"/>
  <c r="N56" i="277" s="1"/>
  <c r="J56" i="277"/>
  <c r="F56" i="277"/>
  <c r="A56" i="277"/>
  <c r="D57" i="277" a="1"/>
  <c r="D57" i="277" s="1"/>
  <c r="S55" i="277"/>
  <c r="I55" i="277"/>
  <c r="U55" i="277"/>
  <c r="T55" i="277"/>
  <c r="P55" i="277"/>
  <c r="Q54" i="277"/>
  <c r="R54" i="277"/>
  <c r="R47" i="146"/>
  <c r="D50" i="275"/>
  <c r="E50" i="275"/>
  <c r="O47" i="146"/>
  <c r="C51" i="275" a="1"/>
  <c r="C51" i="275" s="1"/>
  <c r="U47" i="146"/>
  <c r="I47" i="146"/>
  <c r="D49" i="146" a="1"/>
  <c r="D49" i="146" s="1"/>
  <c r="J49" i="146" s="1"/>
  <c r="S47" i="146"/>
  <c r="G48" i="146"/>
  <c r="N48" i="146" a="1"/>
  <c r="N48" i="146" s="1"/>
  <c r="F48" i="146"/>
  <c r="H48" i="146"/>
  <c r="L48" i="146"/>
  <c r="K48" i="146"/>
  <c r="P48" i="146" s="1"/>
  <c r="R48" i="146" s="1"/>
  <c r="E48" i="146" a="1"/>
  <c r="E48" i="146" s="1"/>
  <c r="M48" i="146" s="1"/>
  <c r="S48" i="146" s="1"/>
  <c r="T47" i="146"/>
  <c r="H51" i="5"/>
  <c r="A48" i="146"/>
  <c r="D46" i="116"/>
  <c r="E46" i="116"/>
  <c r="F46" i="116"/>
  <c r="C47" i="116" a="1"/>
  <c r="C47" i="116" s="1"/>
  <c r="G47" i="214"/>
  <c r="H47" i="214" s="1"/>
  <c r="E48" i="214"/>
  <c r="D48" i="214"/>
  <c r="F48" i="214"/>
  <c r="C49" i="214" a="1"/>
  <c r="C49" i="214" s="1"/>
  <c r="D52" i="5"/>
  <c r="E52" i="5"/>
  <c r="F52" i="5"/>
  <c r="B52" i="5"/>
  <c r="G52" i="5"/>
  <c r="C52" i="5"/>
  <c r="I51" i="5"/>
  <c r="T56" i="284" l="1"/>
  <c r="I56" i="284"/>
  <c r="J57" i="284"/>
  <c r="E57" i="284" a="1"/>
  <c r="E57" i="284" s="1"/>
  <c r="M57" i="284" s="1"/>
  <c r="O57" i="284" s="1"/>
  <c r="I57" i="284" s="1"/>
  <c r="S56" i="284"/>
  <c r="A57" i="284"/>
  <c r="G57" i="284"/>
  <c r="L57" i="284"/>
  <c r="F57" i="284"/>
  <c r="K57" i="284"/>
  <c r="D58" i="284" a="1"/>
  <c r="D58" i="284" s="1"/>
  <c r="K58" i="284" s="1"/>
  <c r="N57" i="284" a="1"/>
  <c r="N57" i="284" s="1"/>
  <c r="S57" i="284" s="1"/>
  <c r="Q56" i="284"/>
  <c r="R56" i="284"/>
  <c r="P57" i="284"/>
  <c r="T57" i="283"/>
  <c r="P57" i="283"/>
  <c r="L58" i="283"/>
  <c r="H58" i="283"/>
  <c r="E58" i="283" a="1"/>
  <c r="E58" i="283" s="1"/>
  <c r="M58" i="283" s="1"/>
  <c r="O58" i="283" s="1"/>
  <c r="K58" i="283"/>
  <c r="G58" i="283"/>
  <c r="N58" i="283" a="1"/>
  <c r="N58" i="283" s="1"/>
  <c r="J58" i="283"/>
  <c r="F58" i="283"/>
  <c r="A58" i="283"/>
  <c r="D59" i="283" a="1"/>
  <c r="D59" i="283" s="1"/>
  <c r="S57" i="283"/>
  <c r="I57" i="283"/>
  <c r="U57" i="283"/>
  <c r="Q56" i="283"/>
  <c r="R56" i="283"/>
  <c r="L60" i="282"/>
  <c r="H60" i="282"/>
  <c r="E60" i="282" a="1"/>
  <c r="E60" i="282" s="1"/>
  <c r="M60" i="282" s="1"/>
  <c r="O60" i="282" s="1"/>
  <c r="K60" i="282"/>
  <c r="G60" i="282"/>
  <c r="N60" i="282" a="1"/>
  <c r="N60" i="282" s="1"/>
  <c r="J60" i="282"/>
  <c r="F60" i="282"/>
  <c r="A60" i="282"/>
  <c r="D61" i="282" a="1"/>
  <c r="D61" i="282" s="1"/>
  <c r="S59" i="282"/>
  <c r="T59" i="282"/>
  <c r="P59" i="282"/>
  <c r="R58" i="282"/>
  <c r="Q58" i="282"/>
  <c r="U59" i="282"/>
  <c r="I59" i="282"/>
  <c r="T55" i="281"/>
  <c r="P55" i="281"/>
  <c r="K56" i="281"/>
  <c r="G56" i="281"/>
  <c r="N56" i="281" a="1"/>
  <c r="N56" i="281" s="1"/>
  <c r="J56" i="281"/>
  <c r="F56" i="281"/>
  <c r="A56" i="281"/>
  <c r="L56" i="281"/>
  <c r="H56" i="281"/>
  <c r="E56" i="281" a="1"/>
  <c r="E56" i="281" s="1"/>
  <c r="M56" i="281" s="1"/>
  <c r="O56" i="281" s="1"/>
  <c r="D57" i="281" a="1"/>
  <c r="D57" i="281" s="1"/>
  <c r="S55" i="281"/>
  <c r="U55" i="281"/>
  <c r="I55" i="281"/>
  <c r="R54" i="281"/>
  <c r="Q54" i="281"/>
  <c r="U56" i="280"/>
  <c r="T56" i="280"/>
  <c r="I56" i="280"/>
  <c r="F57" i="280"/>
  <c r="E57" i="280" a="1"/>
  <c r="E57" i="280" s="1"/>
  <c r="M57" i="280" s="1"/>
  <c r="D58" i="280" a="1"/>
  <c r="D58" i="280" s="1"/>
  <c r="K58" i="280" s="1"/>
  <c r="G57" i="280"/>
  <c r="H57" i="280"/>
  <c r="A57" i="280"/>
  <c r="N57" i="280" a="1"/>
  <c r="N57" i="280" s="1"/>
  <c r="S57" i="280" s="1"/>
  <c r="L57" i="280"/>
  <c r="J57" i="280"/>
  <c r="P57" i="280"/>
  <c r="R56" i="280"/>
  <c r="Q56" i="280"/>
  <c r="T55" i="279"/>
  <c r="P55" i="279"/>
  <c r="Q54" i="279"/>
  <c r="R54" i="279"/>
  <c r="L56" i="279"/>
  <c r="H56" i="279"/>
  <c r="E56" i="279" a="1"/>
  <c r="E56" i="279" s="1"/>
  <c r="M56" i="279" s="1"/>
  <c r="O56" i="279" s="1"/>
  <c r="K56" i="279"/>
  <c r="G56" i="279"/>
  <c r="N56" i="279" a="1"/>
  <c r="N56" i="279" s="1"/>
  <c r="J56" i="279"/>
  <c r="F56" i="279"/>
  <c r="A56" i="279"/>
  <c r="D57" i="279" a="1"/>
  <c r="D57" i="279" s="1"/>
  <c r="S55" i="279"/>
  <c r="I55" i="279"/>
  <c r="U55" i="279"/>
  <c r="U57" i="278"/>
  <c r="I57" i="278"/>
  <c r="R56" i="278"/>
  <c r="Q56" i="278"/>
  <c r="S57" i="278"/>
  <c r="N58" i="278" a="1"/>
  <c r="N58" i="278" s="1"/>
  <c r="J58" i="278"/>
  <c r="F58" i="278"/>
  <c r="A58" i="278"/>
  <c r="L58" i="278"/>
  <c r="H58" i="278"/>
  <c r="E58" i="278" a="1"/>
  <c r="E58" i="278" s="1"/>
  <c r="M58" i="278" s="1"/>
  <c r="O58" i="278" s="1"/>
  <c r="K58" i="278"/>
  <c r="G58" i="278"/>
  <c r="D59" i="278" a="1"/>
  <c r="D59" i="278" s="1"/>
  <c r="T57" i="278"/>
  <c r="P57" i="278"/>
  <c r="R55" i="277"/>
  <c r="Q55" i="277"/>
  <c r="T56" i="277"/>
  <c r="P56" i="277"/>
  <c r="K57" i="277"/>
  <c r="G57" i="277"/>
  <c r="N57" i="277" a="1"/>
  <c r="N57" i="277" s="1"/>
  <c r="J57" i="277"/>
  <c r="F57" i="277"/>
  <c r="A57" i="277"/>
  <c r="L57" i="277"/>
  <c r="H57" i="277"/>
  <c r="E57" i="277" a="1"/>
  <c r="E57" i="277" s="1"/>
  <c r="M57" i="277" s="1"/>
  <c r="O57" i="277" s="1"/>
  <c r="D58" i="277" a="1"/>
  <c r="D58" i="277" s="1"/>
  <c r="S56" i="277"/>
  <c r="U56" i="277"/>
  <c r="I56" i="277"/>
  <c r="D51" i="275"/>
  <c r="E51" i="275"/>
  <c r="C52" i="275" a="1"/>
  <c r="C52" i="275" s="1"/>
  <c r="Q48" i="146"/>
  <c r="D50" i="146" a="1"/>
  <c r="D50" i="146" s="1"/>
  <c r="J50" i="146" s="1"/>
  <c r="O48" i="146"/>
  <c r="U48" i="146" s="1"/>
  <c r="N49" i="146" a="1"/>
  <c r="N49" i="146" s="1"/>
  <c r="H49" i="146"/>
  <c r="G49" i="146"/>
  <c r="F49" i="146"/>
  <c r="K49" i="146"/>
  <c r="P49" i="146" s="1"/>
  <c r="R49" i="146" s="1"/>
  <c r="L49" i="146"/>
  <c r="E49" i="146" a="1"/>
  <c r="E49" i="146" s="1"/>
  <c r="M49" i="146" s="1"/>
  <c r="O49" i="146" s="1"/>
  <c r="T48" i="146"/>
  <c r="H52" i="5"/>
  <c r="G48" i="214"/>
  <c r="H48" i="214" s="1"/>
  <c r="A49" i="146"/>
  <c r="C48" i="116" a="1"/>
  <c r="C48" i="116" s="1"/>
  <c r="D47" i="116"/>
  <c r="E47" i="116"/>
  <c r="F47" i="116"/>
  <c r="D49" i="214"/>
  <c r="E49" i="214"/>
  <c r="F49" i="214"/>
  <c r="C50" i="214" a="1"/>
  <c r="C50" i="214" s="1"/>
  <c r="D53" i="5"/>
  <c r="B53" i="5"/>
  <c r="C53" i="5"/>
  <c r="G53" i="5"/>
  <c r="F53" i="5"/>
  <c r="E53" i="5"/>
  <c r="I52" i="5"/>
  <c r="D59" i="284" l="1" a="1"/>
  <c r="D59" i="284" s="1"/>
  <c r="F59" i="284" s="1"/>
  <c r="A58" i="284"/>
  <c r="G58" i="284"/>
  <c r="U57" i="284"/>
  <c r="H58" i="284"/>
  <c r="U58" i="284" s="1"/>
  <c r="J58" i="284"/>
  <c r="L58" i="284"/>
  <c r="N58" i="284" a="1"/>
  <c r="N58" i="284" s="1"/>
  <c r="T57" i="284"/>
  <c r="E58" i="284" a="1"/>
  <c r="E58" i="284" s="1"/>
  <c r="M58" i="284" s="1"/>
  <c r="O58" i="284" s="1"/>
  <c r="T58" i="284" s="1"/>
  <c r="F58" i="284"/>
  <c r="R57" i="284"/>
  <c r="Q57" i="284"/>
  <c r="P58" i="284"/>
  <c r="K59" i="283"/>
  <c r="G59" i="283"/>
  <c r="N59" i="283" a="1"/>
  <c r="N59" i="283" s="1"/>
  <c r="J59" i="283"/>
  <c r="F59" i="283"/>
  <c r="A59" i="283"/>
  <c r="H59" i="283"/>
  <c r="E59" i="283" a="1"/>
  <c r="E59" i="283" s="1"/>
  <c r="M59" i="283" s="1"/>
  <c r="O59" i="283" s="1"/>
  <c r="L59" i="283"/>
  <c r="D60" i="283" a="1"/>
  <c r="D60" i="283" s="1"/>
  <c r="S58" i="283"/>
  <c r="U58" i="283"/>
  <c r="I58" i="283"/>
  <c r="T58" i="283"/>
  <c r="P58" i="283"/>
  <c r="R57" i="283"/>
  <c r="Q57" i="283"/>
  <c r="T60" i="282"/>
  <c r="P60" i="282"/>
  <c r="L61" i="282"/>
  <c r="H61" i="282"/>
  <c r="E61" i="282" a="1"/>
  <c r="E61" i="282" s="1"/>
  <c r="M61" i="282" s="1"/>
  <c r="O61" i="282" s="1"/>
  <c r="K61" i="282"/>
  <c r="G61" i="282"/>
  <c r="N61" i="282" a="1"/>
  <c r="N61" i="282" s="1"/>
  <c r="J61" i="282"/>
  <c r="F61" i="282"/>
  <c r="A61" i="282"/>
  <c r="D62" i="282" a="1"/>
  <c r="D62" i="282" s="1"/>
  <c r="S60" i="282"/>
  <c r="I60" i="282"/>
  <c r="U60" i="282"/>
  <c r="Q59" i="282"/>
  <c r="R59" i="282"/>
  <c r="N57" i="281" a="1"/>
  <c r="N57" i="281" s="1"/>
  <c r="J57" i="281"/>
  <c r="F57" i="281"/>
  <c r="A57" i="281"/>
  <c r="L57" i="281"/>
  <c r="H57" i="281"/>
  <c r="E57" i="281" a="1"/>
  <c r="E57" i="281" s="1"/>
  <c r="M57" i="281" s="1"/>
  <c r="O57" i="281" s="1"/>
  <c r="K57" i="281"/>
  <c r="G57" i="281"/>
  <c r="D58" i="281" a="1"/>
  <c r="D58" i="281" s="1"/>
  <c r="T56" i="281"/>
  <c r="P56" i="281"/>
  <c r="U56" i="281"/>
  <c r="I56" i="281"/>
  <c r="R55" i="281"/>
  <c r="Q55" i="281"/>
  <c r="S56" i="281"/>
  <c r="E58" i="280" a="1"/>
  <c r="E58" i="280" s="1"/>
  <c r="M58" i="280" s="1"/>
  <c r="O58" i="280" s="1"/>
  <c r="J58" i="280"/>
  <c r="L58" i="280"/>
  <c r="N58" i="280" a="1"/>
  <c r="N58" i="280" s="1"/>
  <c r="D59" i="280" a="1"/>
  <c r="D59" i="280" s="1"/>
  <c r="F59" i="280" s="1"/>
  <c r="A58" i="280"/>
  <c r="G58" i="280"/>
  <c r="H58" i="280"/>
  <c r="F58" i="280"/>
  <c r="O57" i="280"/>
  <c r="R57" i="280"/>
  <c r="Q57" i="280"/>
  <c r="S58" i="280"/>
  <c r="U58" i="280"/>
  <c r="I58" i="280"/>
  <c r="P58" i="280"/>
  <c r="T58" i="280"/>
  <c r="T56" i="279"/>
  <c r="P56" i="279"/>
  <c r="K57" i="279"/>
  <c r="G57" i="279"/>
  <c r="N57" i="279" a="1"/>
  <c r="N57" i="279" s="1"/>
  <c r="J57" i="279"/>
  <c r="F57" i="279"/>
  <c r="A57" i="279"/>
  <c r="L57" i="279"/>
  <c r="H57" i="279"/>
  <c r="E57" i="279" a="1"/>
  <c r="E57" i="279" s="1"/>
  <c r="M57" i="279" s="1"/>
  <c r="O57" i="279" s="1"/>
  <c r="D58" i="279" a="1"/>
  <c r="D58" i="279" s="1"/>
  <c r="S56" i="279"/>
  <c r="U56" i="279"/>
  <c r="I56" i="279"/>
  <c r="R55" i="279"/>
  <c r="Q55" i="279"/>
  <c r="L59" i="278"/>
  <c r="H59" i="278"/>
  <c r="E59" i="278" a="1"/>
  <c r="E59" i="278" s="1"/>
  <c r="M59" i="278" s="1"/>
  <c r="O59" i="278" s="1"/>
  <c r="K59" i="278"/>
  <c r="G59" i="278"/>
  <c r="N59" i="278" a="1"/>
  <c r="N59" i="278" s="1"/>
  <c r="J59" i="278"/>
  <c r="F59" i="278"/>
  <c r="A59" i="278"/>
  <c r="D60" i="278" a="1"/>
  <c r="D60" i="278" s="1"/>
  <c r="U58" i="278"/>
  <c r="I58" i="278"/>
  <c r="S58" i="278"/>
  <c r="R57" i="278"/>
  <c r="Q57" i="278"/>
  <c r="T58" i="278"/>
  <c r="P58" i="278"/>
  <c r="U57" i="277"/>
  <c r="I57" i="277"/>
  <c r="R56" i="277"/>
  <c r="Q56" i="277"/>
  <c r="S57" i="277"/>
  <c r="N58" i="277" a="1"/>
  <c r="N58" i="277" s="1"/>
  <c r="J58" i="277"/>
  <c r="F58" i="277"/>
  <c r="A58" i="277"/>
  <c r="L58" i="277"/>
  <c r="H58" i="277"/>
  <c r="E58" i="277" a="1"/>
  <c r="E58" i="277" s="1"/>
  <c r="M58" i="277" s="1"/>
  <c r="O58" i="277" s="1"/>
  <c r="K58" i="277"/>
  <c r="G58" i="277"/>
  <c r="D59" i="277" a="1"/>
  <c r="D59" i="277" s="1"/>
  <c r="T57" i="277"/>
  <c r="P57" i="277"/>
  <c r="Q49" i="146"/>
  <c r="D52" i="275"/>
  <c r="E52" i="275"/>
  <c r="C53" i="275" a="1"/>
  <c r="C53" i="275" s="1"/>
  <c r="I49" i="146"/>
  <c r="I48" i="146"/>
  <c r="T49" i="146"/>
  <c r="U49" i="146"/>
  <c r="K50" i="146"/>
  <c r="P50" i="146" s="1"/>
  <c r="R50" i="146" s="1"/>
  <c r="S49" i="146"/>
  <c r="F50" i="146"/>
  <c r="L50" i="146"/>
  <c r="H50" i="146"/>
  <c r="N50" i="146" a="1"/>
  <c r="N50" i="146" s="1"/>
  <c r="E50" i="146" a="1"/>
  <c r="E50" i="146" s="1"/>
  <c r="M50" i="146" s="1"/>
  <c r="S50" i="146" s="1"/>
  <c r="G50" i="146"/>
  <c r="D51" i="146" a="1"/>
  <c r="D51" i="146" s="1"/>
  <c r="J51" i="146" s="1"/>
  <c r="H53" i="5"/>
  <c r="G49" i="214"/>
  <c r="H49" i="214" s="1"/>
  <c r="A50" i="146"/>
  <c r="E48" i="116"/>
  <c r="D48" i="116"/>
  <c r="F48" i="116"/>
  <c r="C49" i="116" a="1"/>
  <c r="C49" i="116" s="1"/>
  <c r="C51" i="214" a="1"/>
  <c r="C51" i="214" s="1"/>
  <c r="E50" i="214"/>
  <c r="D50" i="214"/>
  <c r="F50" i="214"/>
  <c r="I53" i="5"/>
  <c r="C54" i="5"/>
  <c r="B54" i="5"/>
  <c r="G54" i="5"/>
  <c r="D54" i="5"/>
  <c r="E54" i="5"/>
  <c r="F54" i="5"/>
  <c r="D60" i="284" l="1" a="1"/>
  <c r="D60" i="284" s="1"/>
  <c r="E60" i="284" s="1" a="1"/>
  <c r="E60" i="284" s="1"/>
  <c r="M60" i="284" s="1"/>
  <c r="H59" i="284"/>
  <c r="J59" i="284"/>
  <c r="G59" i="284"/>
  <c r="L59" i="284"/>
  <c r="N59" i="284" a="1"/>
  <c r="N59" i="284" s="1"/>
  <c r="I58" i="284"/>
  <c r="K59" i="284"/>
  <c r="A59" i="284"/>
  <c r="S58" i="284"/>
  <c r="E59" i="284" a="1"/>
  <c r="E59" i="284" s="1"/>
  <c r="M59" i="284" s="1"/>
  <c r="O59" i="284" s="1"/>
  <c r="U59" i="284" s="1"/>
  <c r="R58" i="284"/>
  <c r="Q58" i="284"/>
  <c r="P59" i="284"/>
  <c r="R58" i="283"/>
  <c r="Q58" i="283"/>
  <c r="U59" i="283"/>
  <c r="I59" i="283"/>
  <c r="S59" i="283"/>
  <c r="N60" i="283" a="1"/>
  <c r="N60" i="283" s="1"/>
  <c r="J60" i="283"/>
  <c r="F60" i="283"/>
  <c r="H60" i="283"/>
  <c r="A60" i="283"/>
  <c r="L60" i="283"/>
  <c r="G60" i="283"/>
  <c r="K60" i="283"/>
  <c r="E60" i="283" a="1"/>
  <c r="E60" i="283" s="1"/>
  <c r="M60" i="283" s="1"/>
  <c r="O60" i="283" s="1"/>
  <c r="D61" i="283" a="1"/>
  <c r="D61" i="283" s="1"/>
  <c r="T59" i="283"/>
  <c r="P59" i="283"/>
  <c r="K62" i="282"/>
  <c r="G62" i="282"/>
  <c r="N62" i="282" a="1"/>
  <c r="N62" i="282" s="1"/>
  <c r="J62" i="282"/>
  <c r="F62" i="282"/>
  <c r="A62" i="282"/>
  <c r="L62" i="282"/>
  <c r="H62" i="282"/>
  <c r="E62" i="282" a="1"/>
  <c r="E62" i="282" s="1"/>
  <c r="M62" i="282" s="1"/>
  <c r="O62" i="282" s="1"/>
  <c r="D63" i="282" a="1"/>
  <c r="D63" i="282" s="1"/>
  <c r="S61" i="282"/>
  <c r="U61" i="282"/>
  <c r="I61" i="282"/>
  <c r="T61" i="282"/>
  <c r="P61" i="282"/>
  <c r="R60" i="282"/>
  <c r="Q60" i="282"/>
  <c r="R56" i="281"/>
  <c r="Q56" i="281"/>
  <c r="T57" i="281"/>
  <c r="P57" i="281"/>
  <c r="L58" i="281"/>
  <c r="H58" i="281"/>
  <c r="E58" i="281" a="1"/>
  <c r="E58" i="281" s="1"/>
  <c r="M58" i="281" s="1"/>
  <c r="O58" i="281" s="1"/>
  <c r="K58" i="281"/>
  <c r="G58" i="281"/>
  <c r="N58" i="281" a="1"/>
  <c r="N58" i="281" s="1"/>
  <c r="J58" i="281"/>
  <c r="F58" i="281"/>
  <c r="A58" i="281"/>
  <c r="D59" i="281" a="1"/>
  <c r="D59" i="281" s="1"/>
  <c r="U57" i="281"/>
  <c r="I57" i="281"/>
  <c r="S57" i="281"/>
  <c r="D60" i="280" a="1"/>
  <c r="D60" i="280" s="1"/>
  <c r="N60" i="280" s="1" a="1"/>
  <c r="N60" i="280" s="1"/>
  <c r="H59" i="280"/>
  <c r="J59" i="280"/>
  <c r="E59" i="280" a="1"/>
  <c r="E59" i="280" s="1"/>
  <c r="M59" i="280" s="1"/>
  <c r="O59" i="280" s="1"/>
  <c r="U59" i="280" s="1"/>
  <c r="K59" i="280"/>
  <c r="P59" i="280" s="1"/>
  <c r="N59" i="280" a="1"/>
  <c r="N59" i="280" s="1"/>
  <c r="T57" i="280"/>
  <c r="I57" i="280"/>
  <c r="L59" i="280"/>
  <c r="A59" i="280"/>
  <c r="G59" i="280"/>
  <c r="U57" i="280"/>
  <c r="R58" i="280"/>
  <c r="Q58" i="280"/>
  <c r="N58" i="279" a="1"/>
  <c r="N58" i="279" s="1"/>
  <c r="J58" i="279"/>
  <c r="F58" i="279"/>
  <c r="A58" i="279"/>
  <c r="L58" i="279"/>
  <c r="H58" i="279"/>
  <c r="E58" i="279" a="1"/>
  <c r="E58" i="279" s="1"/>
  <c r="M58" i="279" s="1"/>
  <c r="O58" i="279" s="1"/>
  <c r="K58" i="279"/>
  <c r="G58" i="279"/>
  <c r="D59" i="279" a="1"/>
  <c r="D59" i="279" s="1"/>
  <c r="T57" i="279"/>
  <c r="P57" i="279"/>
  <c r="U57" i="279"/>
  <c r="I57" i="279"/>
  <c r="R56" i="279"/>
  <c r="Q56" i="279"/>
  <c r="S57" i="279"/>
  <c r="T59" i="278"/>
  <c r="P59" i="278"/>
  <c r="L60" i="278"/>
  <c r="H60" i="278"/>
  <c r="E60" i="278" a="1"/>
  <c r="E60" i="278" s="1"/>
  <c r="M60" i="278" s="1"/>
  <c r="O60" i="278" s="1"/>
  <c r="K60" i="278"/>
  <c r="G60" i="278"/>
  <c r="N60" i="278" a="1"/>
  <c r="N60" i="278" s="1"/>
  <c r="J60" i="278"/>
  <c r="F60" i="278"/>
  <c r="A60" i="278"/>
  <c r="D61" i="278" a="1"/>
  <c r="D61" i="278" s="1"/>
  <c r="S59" i="278"/>
  <c r="I59" i="278"/>
  <c r="U59" i="278"/>
  <c r="Q58" i="278"/>
  <c r="R58" i="278"/>
  <c r="L59" i="277"/>
  <c r="H59" i="277"/>
  <c r="E59" i="277" a="1"/>
  <c r="E59" i="277" s="1"/>
  <c r="M59" i="277" s="1"/>
  <c r="O59" i="277" s="1"/>
  <c r="K59" i="277"/>
  <c r="G59" i="277"/>
  <c r="N59" i="277" a="1"/>
  <c r="N59" i="277" s="1"/>
  <c r="J59" i="277"/>
  <c r="F59" i="277"/>
  <c r="A59" i="277"/>
  <c r="D60" i="277" a="1"/>
  <c r="D60" i="277" s="1"/>
  <c r="U58" i="277"/>
  <c r="I58" i="277"/>
  <c r="S58" i="277"/>
  <c r="R57" i="277"/>
  <c r="Q57" i="277"/>
  <c r="T58" i="277"/>
  <c r="P58" i="277"/>
  <c r="D53" i="275"/>
  <c r="E53" i="275"/>
  <c r="C54" i="275" a="1"/>
  <c r="C54" i="275" s="1"/>
  <c r="Q50" i="146"/>
  <c r="D52" i="146" a="1"/>
  <c r="D52" i="146" s="1"/>
  <c r="J52" i="146" s="1"/>
  <c r="N51" i="146" a="1"/>
  <c r="N51" i="146" s="1"/>
  <c r="G51" i="146"/>
  <c r="O50" i="146"/>
  <c r="U50" i="146" s="1"/>
  <c r="L51" i="146"/>
  <c r="H51" i="146"/>
  <c r="A51" i="146"/>
  <c r="E51" i="146" a="1"/>
  <c r="E51" i="146" s="1"/>
  <c r="M51" i="146" s="1"/>
  <c r="S51" i="146" s="1"/>
  <c r="K51" i="146"/>
  <c r="P51" i="146" s="1"/>
  <c r="R51" i="146" s="1"/>
  <c r="F51" i="146"/>
  <c r="H54" i="5"/>
  <c r="G50" i="214"/>
  <c r="H50" i="214" s="1"/>
  <c r="I54" i="5"/>
  <c r="D49" i="116"/>
  <c r="E49" i="116"/>
  <c r="F49" i="116"/>
  <c r="C50" i="116" a="1"/>
  <c r="C50" i="116" s="1"/>
  <c r="E51" i="214"/>
  <c r="F51" i="214"/>
  <c r="D51" i="214"/>
  <c r="C52" i="214" a="1"/>
  <c r="C52" i="214" s="1"/>
  <c r="F55" i="5"/>
  <c r="D55" i="5"/>
  <c r="B55" i="5"/>
  <c r="G55" i="5"/>
  <c r="E55" i="5"/>
  <c r="C55" i="5"/>
  <c r="D61" i="284" l="1" a="1"/>
  <c r="D61" i="284" s="1"/>
  <c r="H61" i="284" s="1"/>
  <c r="N60" i="284" a="1"/>
  <c r="N60" i="284" s="1"/>
  <c r="H60" i="284"/>
  <c r="S59" i="284"/>
  <c r="A60" i="284"/>
  <c r="G60" i="284"/>
  <c r="L60" i="284"/>
  <c r="O60" i="284" s="1"/>
  <c r="T59" i="284"/>
  <c r="I59" i="284"/>
  <c r="F60" i="284"/>
  <c r="K60" i="284"/>
  <c r="P60" i="284" s="1"/>
  <c r="J60" i="284"/>
  <c r="S60" i="284"/>
  <c r="Q59" i="284"/>
  <c r="R59" i="284"/>
  <c r="J61" i="283"/>
  <c r="E61" i="283" a="1"/>
  <c r="E61" i="283" s="1"/>
  <c r="M61" i="283" s="1"/>
  <c r="O61" i="283" s="1"/>
  <c r="N61" i="283" a="1"/>
  <c r="N61" i="283" s="1"/>
  <c r="H61" i="283"/>
  <c r="A61" i="283"/>
  <c r="L61" i="283"/>
  <c r="G61" i="283"/>
  <c r="K61" i="283"/>
  <c r="F61" i="283"/>
  <c r="D62" i="283" a="1"/>
  <c r="D62" i="283" s="1"/>
  <c r="S60" i="283"/>
  <c r="R59" i="283"/>
  <c r="Q59" i="283"/>
  <c r="P60" i="283"/>
  <c r="T60" i="283"/>
  <c r="U60" i="283"/>
  <c r="I60" i="283"/>
  <c r="U62" i="282"/>
  <c r="I62" i="282"/>
  <c r="R61" i="282"/>
  <c r="Q61" i="282"/>
  <c r="S62" i="282"/>
  <c r="N63" i="282" a="1"/>
  <c r="N63" i="282" s="1"/>
  <c r="J63" i="282"/>
  <c r="F63" i="282"/>
  <c r="A63" i="282"/>
  <c r="L63" i="282"/>
  <c r="H63" i="282"/>
  <c r="E63" i="282" a="1"/>
  <c r="E63" i="282" s="1"/>
  <c r="M63" i="282" s="1"/>
  <c r="O63" i="282" s="1"/>
  <c r="K63" i="282"/>
  <c r="G63" i="282"/>
  <c r="D64" i="282" a="1"/>
  <c r="D64" i="282" s="1"/>
  <c r="T62" i="282"/>
  <c r="P62" i="282"/>
  <c r="T58" i="281"/>
  <c r="P58" i="281"/>
  <c r="Q57" i="281"/>
  <c r="R57" i="281"/>
  <c r="L59" i="281"/>
  <c r="H59" i="281"/>
  <c r="E59" i="281" a="1"/>
  <c r="E59" i="281" s="1"/>
  <c r="M59" i="281" s="1"/>
  <c r="O59" i="281" s="1"/>
  <c r="K59" i="281"/>
  <c r="G59" i="281"/>
  <c r="N59" i="281" a="1"/>
  <c r="N59" i="281" s="1"/>
  <c r="J59" i="281"/>
  <c r="F59" i="281"/>
  <c r="A59" i="281"/>
  <c r="D60" i="281" a="1"/>
  <c r="D60" i="281" s="1"/>
  <c r="S58" i="281"/>
  <c r="I58" i="281"/>
  <c r="U58" i="281"/>
  <c r="D61" i="280" a="1"/>
  <c r="D61" i="280" s="1"/>
  <c r="L61" i="280" s="1"/>
  <c r="E60" i="280" a="1"/>
  <c r="E60" i="280" s="1"/>
  <c r="M60" i="280" s="1"/>
  <c r="O60" i="280" s="1"/>
  <c r="T60" i="280" s="1"/>
  <c r="J60" i="280"/>
  <c r="S59" i="280"/>
  <c r="I59" i="280"/>
  <c r="A60" i="280"/>
  <c r="L60" i="280"/>
  <c r="T59" i="280"/>
  <c r="K60" i="280"/>
  <c r="F60" i="280"/>
  <c r="G60" i="280"/>
  <c r="H60" i="280"/>
  <c r="P60" i="280"/>
  <c r="Q59" i="280"/>
  <c r="R59" i="280"/>
  <c r="R57" i="279"/>
  <c r="Q57" i="279"/>
  <c r="T58" i="279"/>
  <c r="P58" i="279"/>
  <c r="L59" i="279"/>
  <c r="H59" i="279"/>
  <c r="E59" i="279" a="1"/>
  <c r="E59" i="279" s="1"/>
  <c r="M59" i="279" s="1"/>
  <c r="O59" i="279" s="1"/>
  <c r="K59" i="279"/>
  <c r="G59" i="279"/>
  <c r="N59" i="279" a="1"/>
  <c r="N59" i="279" s="1"/>
  <c r="J59" i="279"/>
  <c r="F59" i="279"/>
  <c r="A59" i="279"/>
  <c r="D60" i="279" a="1"/>
  <c r="D60" i="279" s="1"/>
  <c r="U58" i="279"/>
  <c r="I58" i="279"/>
  <c r="S58" i="279"/>
  <c r="K61" i="278"/>
  <c r="G61" i="278"/>
  <c r="N61" i="278" a="1"/>
  <c r="N61" i="278" s="1"/>
  <c r="J61" i="278"/>
  <c r="F61" i="278"/>
  <c r="A61" i="278"/>
  <c r="L61" i="278"/>
  <c r="H61" i="278"/>
  <c r="E61" i="278" a="1"/>
  <c r="E61" i="278" s="1"/>
  <c r="M61" i="278" s="1"/>
  <c r="O61" i="278" s="1"/>
  <c r="D62" i="278" a="1"/>
  <c r="D62" i="278" s="1"/>
  <c r="S60" i="278"/>
  <c r="U60" i="278"/>
  <c r="I60" i="278"/>
  <c r="T60" i="278"/>
  <c r="P60" i="278"/>
  <c r="R59" i="278"/>
  <c r="Q59" i="278"/>
  <c r="T59" i="277"/>
  <c r="P59" i="277"/>
  <c r="L60" i="277"/>
  <c r="H60" i="277"/>
  <c r="E60" i="277" a="1"/>
  <c r="E60" i="277" s="1"/>
  <c r="M60" i="277" s="1"/>
  <c r="O60" i="277" s="1"/>
  <c r="K60" i="277"/>
  <c r="G60" i="277"/>
  <c r="N60" i="277" a="1"/>
  <c r="N60" i="277" s="1"/>
  <c r="J60" i="277"/>
  <c r="F60" i="277"/>
  <c r="A60" i="277"/>
  <c r="D61" i="277" a="1"/>
  <c r="D61" i="277" s="1"/>
  <c r="S59" i="277"/>
  <c r="I59" i="277"/>
  <c r="U59" i="277"/>
  <c r="Q58" i="277"/>
  <c r="R58" i="277"/>
  <c r="D54" i="275"/>
  <c r="E54" i="275"/>
  <c r="T50" i="146"/>
  <c r="C55" i="275" a="1"/>
  <c r="C55" i="275" s="1"/>
  <c r="I50" i="146"/>
  <c r="Q51" i="146"/>
  <c r="A52" i="146"/>
  <c r="N52" i="146" a="1"/>
  <c r="N52" i="146" s="1"/>
  <c r="E52" i="146" a="1"/>
  <c r="E52" i="146" s="1"/>
  <c r="M52" i="146" s="1"/>
  <c r="O51" i="146"/>
  <c r="U51" i="146" s="1"/>
  <c r="L52" i="146"/>
  <c r="G52" i="146"/>
  <c r="D53" i="146" a="1"/>
  <c r="D53" i="146" s="1"/>
  <c r="J53" i="146" s="1"/>
  <c r="T51" i="146"/>
  <c r="H52" i="146"/>
  <c r="F52" i="146"/>
  <c r="K52" i="146"/>
  <c r="P52" i="146" s="1"/>
  <c r="Q52" i="146" s="1"/>
  <c r="H55" i="5"/>
  <c r="C51" i="116" a="1"/>
  <c r="C51" i="116" s="1"/>
  <c r="E50" i="116"/>
  <c r="D50" i="116"/>
  <c r="F50" i="116"/>
  <c r="G51" i="214"/>
  <c r="H51" i="214" s="1"/>
  <c r="D52" i="214"/>
  <c r="E52" i="214"/>
  <c r="F52" i="214"/>
  <c r="C53" i="214" a="1"/>
  <c r="C53" i="214" s="1"/>
  <c r="I55" i="5"/>
  <c r="F56" i="5"/>
  <c r="G56" i="5"/>
  <c r="D56" i="5"/>
  <c r="C56" i="5"/>
  <c r="E56" i="5"/>
  <c r="B56" i="5"/>
  <c r="U60" i="284" l="1"/>
  <c r="T60" i="284"/>
  <c r="I60" i="284"/>
  <c r="J61" i="284"/>
  <c r="E61" i="284" a="1"/>
  <c r="E61" i="284" s="1"/>
  <c r="M61" i="284" s="1"/>
  <c r="O61" i="284" s="1"/>
  <c r="U61" i="284" s="1"/>
  <c r="A61" i="284"/>
  <c r="G61" i="284"/>
  <c r="L61" i="284"/>
  <c r="F61" i="284"/>
  <c r="K61" i="284"/>
  <c r="D62" i="284" a="1"/>
  <c r="D62" i="284" s="1"/>
  <c r="G62" i="284" s="1"/>
  <c r="N61" i="284" a="1"/>
  <c r="N61" i="284" s="1"/>
  <c r="P61" i="284"/>
  <c r="R60" i="284"/>
  <c r="Q60" i="284"/>
  <c r="T61" i="283"/>
  <c r="P61" i="283"/>
  <c r="I61" i="283"/>
  <c r="U61" i="283"/>
  <c r="L62" i="283"/>
  <c r="H62" i="283"/>
  <c r="E62" i="283" a="1"/>
  <c r="E62" i="283" s="1"/>
  <c r="M62" i="283" s="1"/>
  <c r="O62" i="283" s="1"/>
  <c r="G62" i="283"/>
  <c r="K62" i="283"/>
  <c r="F62" i="283"/>
  <c r="J62" i="283"/>
  <c r="N62" i="283" a="1"/>
  <c r="N62" i="283" s="1"/>
  <c r="A62" i="283"/>
  <c r="D63" i="283" a="1"/>
  <c r="D63" i="283" s="1"/>
  <c r="S61" i="283"/>
  <c r="Q60" i="283"/>
  <c r="R60" i="283"/>
  <c r="L64" i="282"/>
  <c r="H64" i="282"/>
  <c r="E64" i="282" a="1"/>
  <c r="E64" i="282" s="1"/>
  <c r="M64" i="282" s="1"/>
  <c r="O64" i="282" s="1"/>
  <c r="K64" i="282"/>
  <c r="G64" i="282"/>
  <c r="N64" i="282" a="1"/>
  <c r="N64" i="282" s="1"/>
  <c r="J64" i="282"/>
  <c r="F64" i="282"/>
  <c r="A64" i="282"/>
  <c r="D65" i="282" a="1"/>
  <c r="D65" i="282" s="1"/>
  <c r="U63" i="282"/>
  <c r="I63" i="282"/>
  <c r="S63" i="282"/>
  <c r="R62" i="282"/>
  <c r="Q62" i="282"/>
  <c r="T63" i="282"/>
  <c r="P63" i="282"/>
  <c r="T59" i="281"/>
  <c r="P59" i="281"/>
  <c r="K60" i="281"/>
  <c r="G60" i="281"/>
  <c r="N60" i="281" a="1"/>
  <c r="N60" i="281" s="1"/>
  <c r="J60" i="281"/>
  <c r="F60" i="281"/>
  <c r="A60" i="281"/>
  <c r="L60" i="281"/>
  <c r="H60" i="281"/>
  <c r="E60" i="281" a="1"/>
  <c r="E60" i="281" s="1"/>
  <c r="M60" i="281" s="1"/>
  <c r="O60" i="281" s="1"/>
  <c r="D61" i="281" a="1"/>
  <c r="D61" i="281" s="1"/>
  <c r="S59" i="281"/>
  <c r="U59" i="281"/>
  <c r="I59" i="281"/>
  <c r="R58" i="281"/>
  <c r="Q58" i="281"/>
  <c r="D62" i="280" a="1"/>
  <c r="D62" i="280" s="1"/>
  <c r="H62" i="280" s="1"/>
  <c r="F61" i="280"/>
  <c r="H61" i="280"/>
  <c r="I60" i="280"/>
  <c r="J61" i="280"/>
  <c r="K61" i="280"/>
  <c r="U60" i="280"/>
  <c r="N61" i="280" a="1"/>
  <c r="N61" i="280" s="1"/>
  <c r="E61" i="280" a="1"/>
  <c r="E61" i="280" s="1"/>
  <c r="M61" i="280" s="1"/>
  <c r="O61" i="280" s="1"/>
  <c r="I61" i="280" s="1"/>
  <c r="S60" i="280"/>
  <c r="A61" i="280"/>
  <c r="G61" i="280"/>
  <c r="P61" i="280"/>
  <c r="Q60" i="280"/>
  <c r="R60" i="280"/>
  <c r="T59" i="279"/>
  <c r="P59" i="279"/>
  <c r="Q58" i="279"/>
  <c r="R58" i="279"/>
  <c r="L60" i="279"/>
  <c r="H60" i="279"/>
  <c r="E60" i="279" a="1"/>
  <c r="E60" i="279" s="1"/>
  <c r="M60" i="279" s="1"/>
  <c r="O60" i="279" s="1"/>
  <c r="K60" i="279"/>
  <c r="G60" i="279"/>
  <c r="N60" i="279" a="1"/>
  <c r="N60" i="279" s="1"/>
  <c r="J60" i="279"/>
  <c r="F60" i="279"/>
  <c r="A60" i="279"/>
  <c r="D61" i="279" a="1"/>
  <c r="D61" i="279" s="1"/>
  <c r="S59" i="279"/>
  <c r="I59" i="279"/>
  <c r="U59" i="279"/>
  <c r="U61" i="278"/>
  <c r="I61" i="278"/>
  <c r="R60" i="278"/>
  <c r="Q60" i="278"/>
  <c r="S61" i="278"/>
  <c r="N62" i="278" a="1"/>
  <c r="N62" i="278" s="1"/>
  <c r="J62" i="278"/>
  <c r="F62" i="278"/>
  <c r="A62" i="278"/>
  <c r="L62" i="278"/>
  <c r="H62" i="278"/>
  <c r="E62" i="278" a="1"/>
  <c r="E62" i="278" s="1"/>
  <c r="M62" i="278" s="1"/>
  <c r="O62" i="278" s="1"/>
  <c r="K62" i="278"/>
  <c r="G62" i="278"/>
  <c r="D63" i="278" a="1"/>
  <c r="D63" i="278" s="1"/>
  <c r="T61" i="278"/>
  <c r="P61" i="278"/>
  <c r="K61" i="277"/>
  <c r="G61" i="277"/>
  <c r="N61" i="277" a="1"/>
  <c r="N61" i="277" s="1"/>
  <c r="J61" i="277"/>
  <c r="F61" i="277"/>
  <c r="A61" i="277"/>
  <c r="L61" i="277"/>
  <c r="H61" i="277"/>
  <c r="E61" i="277" a="1"/>
  <c r="E61" i="277" s="1"/>
  <c r="M61" i="277" s="1"/>
  <c r="O61" i="277" s="1"/>
  <c r="D62" i="277" a="1"/>
  <c r="D62" i="277" s="1"/>
  <c r="S60" i="277"/>
  <c r="U60" i="277"/>
  <c r="I60" i="277"/>
  <c r="T60" i="277"/>
  <c r="P60" i="277"/>
  <c r="R59" i="277"/>
  <c r="Q59" i="277"/>
  <c r="O52" i="146"/>
  <c r="D55" i="275"/>
  <c r="E55" i="275"/>
  <c r="I51" i="146"/>
  <c r="C56" i="275" a="1"/>
  <c r="C56" i="275" s="1"/>
  <c r="I52" i="146"/>
  <c r="U52" i="146"/>
  <c r="T52" i="146"/>
  <c r="D54" i="146" a="1"/>
  <c r="D54" i="146" s="1"/>
  <c r="J54" i="146" s="1"/>
  <c r="R52" i="146"/>
  <c r="L53" i="146"/>
  <c r="G53" i="146"/>
  <c r="S52" i="146"/>
  <c r="A53" i="146"/>
  <c r="F53" i="146"/>
  <c r="H53" i="146"/>
  <c r="N53" i="146" a="1"/>
  <c r="N53" i="146" s="1"/>
  <c r="E53" i="146" a="1"/>
  <c r="E53" i="146" s="1"/>
  <c r="M53" i="146" s="1"/>
  <c r="O53" i="146" s="1"/>
  <c r="K53" i="146"/>
  <c r="P53" i="146" s="1"/>
  <c r="R53" i="146" s="1"/>
  <c r="H56" i="5"/>
  <c r="F51" i="116"/>
  <c r="E51" i="116"/>
  <c r="D51" i="116"/>
  <c r="C52" i="116" a="1"/>
  <c r="C52" i="116" s="1"/>
  <c r="G52" i="214"/>
  <c r="H52" i="214" s="1"/>
  <c r="C54" i="214" a="1"/>
  <c r="C54" i="214" s="1"/>
  <c r="E53" i="214"/>
  <c r="D53" i="214"/>
  <c r="F53" i="214"/>
  <c r="I56" i="5"/>
  <c r="S61" i="284" l="1"/>
  <c r="L62" i="284"/>
  <c r="N62" i="284" a="1"/>
  <c r="N62" i="284" s="1"/>
  <c r="T61" i="284"/>
  <c r="I61" i="284"/>
  <c r="E62" i="284" a="1"/>
  <c r="E62" i="284" s="1"/>
  <c r="M62" i="284" s="1"/>
  <c r="O62" i="284" s="1"/>
  <c r="U62" i="284" s="1"/>
  <c r="F62" i="284"/>
  <c r="K62" i="284"/>
  <c r="P62" i="284" s="1"/>
  <c r="H62" i="284"/>
  <c r="J62" i="284"/>
  <c r="D63" i="284" a="1"/>
  <c r="D63" i="284" s="1"/>
  <c r="A63" i="284" s="1"/>
  <c r="A62" i="284"/>
  <c r="R61" i="284"/>
  <c r="Q61" i="284"/>
  <c r="S62" i="283"/>
  <c r="K63" i="283"/>
  <c r="G63" i="283"/>
  <c r="H63" i="283"/>
  <c r="A63" i="283"/>
  <c r="L63" i="283"/>
  <c r="F63" i="283"/>
  <c r="J63" i="283"/>
  <c r="N63" i="283" a="1"/>
  <c r="N63" i="283" s="1"/>
  <c r="E63" i="283" a="1"/>
  <c r="E63" i="283" s="1"/>
  <c r="M63" i="283" s="1"/>
  <c r="O63" i="283" s="1"/>
  <c r="D64" i="283" a="1"/>
  <c r="D64" i="283" s="1"/>
  <c r="U62" i="283"/>
  <c r="I62" i="283"/>
  <c r="R61" i="283"/>
  <c r="Q61" i="283"/>
  <c r="P62" i="283"/>
  <c r="T62" i="283"/>
  <c r="Q63" i="282"/>
  <c r="R63" i="282"/>
  <c r="T64" i="282"/>
  <c r="P64" i="282"/>
  <c r="L65" i="282"/>
  <c r="H65" i="282"/>
  <c r="E65" i="282" a="1"/>
  <c r="E65" i="282" s="1"/>
  <c r="M65" i="282" s="1"/>
  <c r="O65" i="282" s="1"/>
  <c r="K65" i="282"/>
  <c r="G65" i="282"/>
  <c r="N65" i="282" a="1"/>
  <c r="N65" i="282" s="1"/>
  <c r="J65" i="282"/>
  <c r="F65" i="282"/>
  <c r="A65" i="282"/>
  <c r="D66" i="282" a="1"/>
  <c r="D66" i="282" s="1"/>
  <c r="S64" i="282"/>
  <c r="I64" i="282"/>
  <c r="U64" i="282"/>
  <c r="N61" i="281" a="1"/>
  <c r="N61" i="281" s="1"/>
  <c r="J61" i="281"/>
  <c r="F61" i="281"/>
  <c r="A61" i="281"/>
  <c r="L61" i="281"/>
  <c r="H61" i="281"/>
  <c r="E61" i="281" a="1"/>
  <c r="E61" i="281" s="1"/>
  <c r="M61" i="281" s="1"/>
  <c r="O61" i="281" s="1"/>
  <c r="K61" i="281"/>
  <c r="G61" i="281"/>
  <c r="D62" i="281" a="1"/>
  <c r="D62" i="281" s="1"/>
  <c r="T60" i="281"/>
  <c r="P60" i="281"/>
  <c r="U60" i="281"/>
  <c r="I60" i="281"/>
  <c r="R59" i="281"/>
  <c r="Q59" i="281"/>
  <c r="S60" i="281"/>
  <c r="U61" i="280"/>
  <c r="F62" i="280"/>
  <c r="K62" i="280"/>
  <c r="T61" i="280"/>
  <c r="S61" i="280"/>
  <c r="A62" i="280"/>
  <c r="G62" i="280"/>
  <c r="L62" i="280"/>
  <c r="J62" i="280"/>
  <c r="E62" i="280" a="1"/>
  <c r="E62" i="280" s="1"/>
  <c r="M62" i="280" s="1"/>
  <c r="O62" i="280" s="1"/>
  <c r="I62" i="280" s="1"/>
  <c r="D63" i="280" a="1"/>
  <c r="D63" i="280" s="1"/>
  <c r="K63" i="280" s="1"/>
  <c r="N62" i="280" a="1"/>
  <c r="N62" i="280" s="1"/>
  <c r="R61" i="280"/>
  <c r="Q61" i="280"/>
  <c r="P62" i="280"/>
  <c r="T60" i="279"/>
  <c r="P60" i="279"/>
  <c r="K61" i="279"/>
  <c r="G61" i="279"/>
  <c r="N61" i="279" a="1"/>
  <c r="N61" i="279" s="1"/>
  <c r="J61" i="279"/>
  <c r="F61" i="279"/>
  <c r="A61" i="279"/>
  <c r="L61" i="279"/>
  <c r="H61" i="279"/>
  <c r="E61" i="279" a="1"/>
  <c r="E61" i="279" s="1"/>
  <c r="M61" i="279" s="1"/>
  <c r="O61" i="279" s="1"/>
  <c r="D62" i="279" a="1"/>
  <c r="D62" i="279" s="1"/>
  <c r="S60" i="279"/>
  <c r="U60" i="279"/>
  <c r="I60" i="279"/>
  <c r="R59" i="279"/>
  <c r="Q59" i="279"/>
  <c r="L63" i="278"/>
  <c r="H63" i="278"/>
  <c r="E63" i="278" a="1"/>
  <c r="E63" i="278" s="1"/>
  <c r="M63" i="278" s="1"/>
  <c r="O63" i="278" s="1"/>
  <c r="K63" i="278"/>
  <c r="G63" i="278"/>
  <c r="N63" i="278" a="1"/>
  <c r="N63" i="278" s="1"/>
  <c r="J63" i="278"/>
  <c r="F63" i="278"/>
  <c r="A63" i="278"/>
  <c r="D64" i="278" a="1"/>
  <c r="D64" i="278" s="1"/>
  <c r="U62" i="278"/>
  <c r="I62" i="278"/>
  <c r="S62" i="278"/>
  <c r="R61" i="278"/>
  <c r="Q61" i="278"/>
  <c r="T62" i="278"/>
  <c r="P62" i="278"/>
  <c r="U61" i="277"/>
  <c r="I61" i="277"/>
  <c r="R60" i="277"/>
  <c r="Q60" i="277"/>
  <c r="S61" i="277"/>
  <c r="N62" i="277" a="1"/>
  <c r="N62" i="277" s="1"/>
  <c r="J62" i="277"/>
  <c r="F62" i="277"/>
  <c r="A62" i="277"/>
  <c r="L62" i="277"/>
  <c r="H62" i="277"/>
  <c r="E62" i="277" a="1"/>
  <c r="E62" i="277" s="1"/>
  <c r="M62" i="277" s="1"/>
  <c r="O62" i="277" s="1"/>
  <c r="K62" i="277"/>
  <c r="G62" i="277"/>
  <c r="D63" i="277" a="1"/>
  <c r="D63" i="277" s="1"/>
  <c r="T61" i="277"/>
  <c r="P61" i="277"/>
  <c r="D56" i="275"/>
  <c r="E56" i="275"/>
  <c r="U53" i="146"/>
  <c r="C57" i="275" a="1"/>
  <c r="C57" i="275" s="1"/>
  <c r="Q53" i="146"/>
  <c r="I53" i="146"/>
  <c r="S53" i="146"/>
  <c r="D55" i="146" a="1"/>
  <c r="D55" i="146" s="1"/>
  <c r="J55" i="146" s="1"/>
  <c r="N54" i="146" a="1"/>
  <c r="N54" i="146" s="1"/>
  <c r="H54" i="146"/>
  <c r="A54" i="146"/>
  <c r="E54" i="146" a="1"/>
  <c r="E54" i="146" s="1"/>
  <c r="M54" i="146" s="1"/>
  <c r="G54" i="146"/>
  <c r="T53" i="146"/>
  <c r="L54" i="146"/>
  <c r="F54" i="146"/>
  <c r="K54" i="146"/>
  <c r="P54" i="146" s="1"/>
  <c r="Q54" i="146" s="1"/>
  <c r="F52" i="116"/>
  <c r="E52" i="116"/>
  <c r="D52" i="116"/>
  <c r="C53" i="116" a="1"/>
  <c r="C53" i="116" s="1"/>
  <c r="G53" i="214"/>
  <c r="H53" i="214" s="1"/>
  <c r="E54" i="214"/>
  <c r="D54" i="214"/>
  <c r="F54" i="214"/>
  <c r="C55" i="214" a="1"/>
  <c r="C55" i="214" s="1"/>
  <c r="T62" i="284" l="1"/>
  <c r="E63" i="284" a="1"/>
  <c r="E63" i="284" s="1"/>
  <c r="M63" i="284" s="1"/>
  <c r="O63" i="284" s="1"/>
  <c r="U63" i="284" s="1"/>
  <c r="F63" i="284"/>
  <c r="D64" i="284" a="1"/>
  <c r="D64" i="284" s="1"/>
  <c r="L64" i="284" s="1"/>
  <c r="H63" i="284"/>
  <c r="J63" i="284"/>
  <c r="G63" i="284"/>
  <c r="L63" i="284"/>
  <c r="N63" i="284" a="1"/>
  <c r="N63" i="284" s="1"/>
  <c r="I62" i="284"/>
  <c r="K63" i="284"/>
  <c r="P63" i="284" s="1"/>
  <c r="S62" i="284"/>
  <c r="R62" i="284"/>
  <c r="Q62" i="284"/>
  <c r="Q62" i="283"/>
  <c r="R62" i="283"/>
  <c r="U63" i="283"/>
  <c r="I63" i="283"/>
  <c r="N64" i="283" a="1"/>
  <c r="N64" i="283" s="1"/>
  <c r="J64" i="283"/>
  <c r="F64" i="283"/>
  <c r="A64" i="283"/>
  <c r="E64" i="283" a="1"/>
  <c r="E64" i="283" s="1"/>
  <c r="M64" i="283" s="1"/>
  <c r="O64" i="283" s="1"/>
  <c r="H64" i="283"/>
  <c r="L64" i="283"/>
  <c r="G64" i="283"/>
  <c r="K64" i="283"/>
  <c r="D65" i="283" a="1"/>
  <c r="D65" i="283" s="1"/>
  <c r="P63" i="283"/>
  <c r="T63" i="283"/>
  <c r="S63" i="283"/>
  <c r="T65" i="282"/>
  <c r="P65" i="282"/>
  <c r="R64" i="282"/>
  <c r="Q64" i="282"/>
  <c r="K66" i="282"/>
  <c r="G66" i="282"/>
  <c r="N66" i="282" a="1"/>
  <c r="N66" i="282" s="1"/>
  <c r="J66" i="282"/>
  <c r="F66" i="282"/>
  <c r="A66" i="282"/>
  <c r="L66" i="282"/>
  <c r="H66" i="282"/>
  <c r="E66" i="282" a="1"/>
  <c r="E66" i="282" s="1"/>
  <c r="M66" i="282" s="1"/>
  <c r="O66" i="282" s="1"/>
  <c r="D67" i="282" a="1"/>
  <c r="D67" i="282" s="1"/>
  <c r="S65" i="282"/>
  <c r="U65" i="282"/>
  <c r="I65" i="282"/>
  <c r="R60" i="281"/>
  <c r="Q60" i="281"/>
  <c r="T61" i="281"/>
  <c r="P61" i="281"/>
  <c r="L62" i="281"/>
  <c r="H62" i="281"/>
  <c r="E62" i="281" a="1"/>
  <c r="E62" i="281" s="1"/>
  <c r="M62" i="281" s="1"/>
  <c r="O62" i="281" s="1"/>
  <c r="K62" i="281"/>
  <c r="G62" i="281"/>
  <c r="N62" i="281" a="1"/>
  <c r="N62" i="281" s="1"/>
  <c r="J62" i="281"/>
  <c r="F62" i="281"/>
  <c r="A62" i="281"/>
  <c r="D63" i="281" a="1"/>
  <c r="D63" i="281" s="1"/>
  <c r="U61" i="281"/>
  <c r="I61" i="281"/>
  <c r="S61" i="281"/>
  <c r="S62" i="280"/>
  <c r="H63" i="280"/>
  <c r="N63" i="280" a="1"/>
  <c r="N63" i="280" s="1"/>
  <c r="T62" i="280"/>
  <c r="U62" i="280"/>
  <c r="E63" i="280" a="1"/>
  <c r="E63" i="280" s="1"/>
  <c r="M63" i="280" s="1"/>
  <c r="O63" i="280" s="1"/>
  <c r="I63" i="280" s="1"/>
  <c r="J63" i="280"/>
  <c r="D64" i="280" a="1"/>
  <c r="D64" i="280" s="1"/>
  <c r="A64" i="280" s="1"/>
  <c r="A63" i="280"/>
  <c r="G63" i="280"/>
  <c r="L63" i="280"/>
  <c r="F63" i="280"/>
  <c r="R62" i="280"/>
  <c r="Q62" i="280"/>
  <c r="P63" i="280"/>
  <c r="N62" i="279" a="1"/>
  <c r="N62" i="279" s="1"/>
  <c r="J62" i="279"/>
  <c r="F62" i="279"/>
  <c r="A62" i="279"/>
  <c r="L62" i="279"/>
  <c r="H62" i="279"/>
  <c r="E62" i="279" a="1"/>
  <c r="E62" i="279" s="1"/>
  <c r="M62" i="279" s="1"/>
  <c r="O62" i="279" s="1"/>
  <c r="K62" i="279"/>
  <c r="G62" i="279"/>
  <c r="D63" i="279" a="1"/>
  <c r="D63" i="279" s="1"/>
  <c r="T61" i="279"/>
  <c r="P61" i="279"/>
  <c r="U61" i="279"/>
  <c r="I61" i="279"/>
  <c r="R60" i="279"/>
  <c r="Q60" i="279"/>
  <c r="S61" i="279"/>
  <c r="T63" i="278"/>
  <c r="P63" i="278"/>
  <c r="L64" i="278"/>
  <c r="H64" i="278"/>
  <c r="E64" i="278" a="1"/>
  <c r="E64" i="278" s="1"/>
  <c r="M64" i="278" s="1"/>
  <c r="O64" i="278" s="1"/>
  <c r="K64" i="278"/>
  <c r="G64" i="278"/>
  <c r="N64" i="278" a="1"/>
  <c r="N64" i="278" s="1"/>
  <c r="J64" i="278"/>
  <c r="F64" i="278"/>
  <c r="A64" i="278"/>
  <c r="D65" i="278" a="1"/>
  <c r="D65" i="278" s="1"/>
  <c r="S63" i="278"/>
  <c r="I63" i="278"/>
  <c r="U63" i="278"/>
  <c r="Q62" i="278"/>
  <c r="R62" i="278"/>
  <c r="L63" i="277"/>
  <c r="H63" i="277"/>
  <c r="E63" i="277" a="1"/>
  <c r="E63" i="277" s="1"/>
  <c r="M63" i="277" s="1"/>
  <c r="O63" i="277" s="1"/>
  <c r="K63" i="277"/>
  <c r="G63" i="277"/>
  <c r="N63" i="277" a="1"/>
  <c r="N63" i="277" s="1"/>
  <c r="J63" i="277"/>
  <c r="F63" i="277"/>
  <c r="A63" i="277"/>
  <c r="D64" i="277" a="1"/>
  <c r="D64" i="277" s="1"/>
  <c r="U62" i="277"/>
  <c r="I62" i="277"/>
  <c r="S62" i="277"/>
  <c r="R61" i="277"/>
  <c r="Q61" i="277"/>
  <c r="T62" i="277"/>
  <c r="P62" i="277"/>
  <c r="D57" i="275"/>
  <c r="E57" i="275"/>
  <c r="S54" i="146"/>
  <c r="R54" i="146"/>
  <c r="C58" i="275" a="1"/>
  <c r="C58" i="275" s="1"/>
  <c r="A55" i="146"/>
  <c r="L55" i="146"/>
  <c r="H55" i="146"/>
  <c r="N55" i="146" a="1"/>
  <c r="N55" i="146" s="1"/>
  <c r="G55" i="146"/>
  <c r="O54" i="146"/>
  <c r="I54" i="146" s="1"/>
  <c r="E55" i="146" a="1"/>
  <c r="E55" i="146" s="1"/>
  <c r="M55" i="146" s="1"/>
  <c r="O55" i="146" s="1"/>
  <c r="U55" i="146" s="1"/>
  <c r="K55" i="146"/>
  <c r="P55" i="146" s="1"/>
  <c r="Q55" i="146" s="1"/>
  <c r="F55" i="146"/>
  <c r="D56" i="146" a="1"/>
  <c r="D56" i="146" s="1"/>
  <c r="J56" i="146" s="1"/>
  <c r="D53" i="116"/>
  <c r="F53" i="116"/>
  <c r="E53" i="116"/>
  <c r="C54" i="116" a="1"/>
  <c r="C54" i="116" s="1"/>
  <c r="G54" i="214"/>
  <c r="H54" i="214" s="1"/>
  <c r="F55" i="214"/>
  <c r="D55" i="214"/>
  <c r="E55" i="214"/>
  <c r="C56" i="214" a="1"/>
  <c r="C56" i="214" s="1"/>
  <c r="T63" i="284" l="1"/>
  <c r="I63" i="284"/>
  <c r="F64" i="284"/>
  <c r="K64" i="284"/>
  <c r="J64" i="284"/>
  <c r="E64" i="284" a="1"/>
  <c r="E64" i="284" s="1"/>
  <c r="M64" i="284" s="1"/>
  <c r="O64" i="284" s="1"/>
  <c r="U64" i="284" s="1"/>
  <c r="D65" i="284" a="1"/>
  <c r="D65" i="284" s="1"/>
  <c r="L65" i="284" s="1"/>
  <c r="N64" i="284" a="1"/>
  <c r="N64" i="284" s="1"/>
  <c r="H64" i="284"/>
  <c r="S63" i="284"/>
  <c r="A64" i="284"/>
  <c r="G64" i="284"/>
  <c r="Q63" i="284"/>
  <c r="R63" i="284"/>
  <c r="P64" i="284"/>
  <c r="P64" i="283"/>
  <c r="T64" i="283"/>
  <c r="R63" i="283"/>
  <c r="Q63" i="283"/>
  <c r="K65" i="283"/>
  <c r="F65" i="283"/>
  <c r="J65" i="283"/>
  <c r="E65" i="283" a="1"/>
  <c r="E65" i="283" s="1"/>
  <c r="M65" i="283" s="1"/>
  <c r="O65" i="283" s="1"/>
  <c r="N65" i="283" a="1"/>
  <c r="N65" i="283" s="1"/>
  <c r="H65" i="283"/>
  <c r="A65" i="283"/>
  <c r="L65" i="283"/>
  <c r="G65" i="283"/>
  <c r="D66" i="283" a="1"/>
  <c r="D66" i="283" s="1"/>
  <c r="U64" i="283"/>
  <c r="I64" i="283"/>
  <c r="S64" i="283"/>
  <c r="U66" i="282"/>
  <c r="I66" i="282"/>
  <c r="S66" i="282"/>
  <c r="N67" i="282" a="1"/>
  <c r="N67" i="282" s="1"/>
  <c r="J67" i="282"/>
  <c r="F67" i="282"/>
  <c r="A67" i="282"/>
  <c r="L67" i="282"/>
  <c r="H67" i="282"/>
  <c r="E67" i="282" a="1"/>
  <c r="E67" i="282" s="1"/>
  <c r="M67" i="282" s="1"/>
  <c r="O67" i="282" s="1"/>
  <c r="K67" i="282"/>
  <c r="G67" i="282"/>
  <c r="D68" i="282" a="1"/>
  <c r="D68" i="282" s="1"/>
  <c r="R65" i="282"/>
  <c r="Q65" i="282"/>
  <c r="T66" i="282"/>
  <c r="P66" i="282"/>
  <c r="T62" i="281"/>
  <c r="P62" i="281"/>
  <c r="Q61" i="281"/>
  <c r="R61" i="281"/>
  <c r="L63" i="281"/>
  <c r="H63" i="281"/>
  <c r="E63" i="281" a="1"/>
  <c r="E63" i="281" s="1"/>
  <c r="M63" i="281" s="1"/>
  <c r="O63" i="281" s="1"/>
  <c r="K63" i="281"/>
  <c r="G63" i="281"/>
  <c r="N63" i="281" a="1"/>
  <c r="N63" i="281" s="1"/>
  <c r="J63" i="281"/>
  <c r="F63" i="281"/>
  <c r="A63" i="281"/>
  <c r="D64" i="281" a="1"/>
  <c r="D64" i="281" s="1"/>
  <c r="S62" i="281"/>
  <c r="I62" i="281"/>
  <c r="U62" i="281"/>
  <c r="D65" i="280" a="1"/>
  <c r="D65" i="280" s="1"/>
  <c r="E65" i="280" s="1" a="1"/>
  <c r="E65" i="280" s="1"/>
  <c r="M65" i="280" s="1"/>
  <c r="H64" i="280"/>
  <c r="J64" i="280"/>
  <c r="U63" i="280"/>
  <c r="T63" i="280"/>
  <c r="E64" i="280" a="1"/>
  <c r="E64" i="280" s="1"/>
  <c r="M64" i="280" s="1"/>
  <c r="O64" i="280" s="1"/>
  <c r="U64" i="280" s="1"/>
  <c r="F64" i="280"/>
  <c r="G64" i="280"/>
  <c r="L64" i="280"/>
  <c r="N64" i="280" a="1"/>
  <c r="N64" i="280" s="1"/>
  <c r="S64" i="280" s="1"/>
  <c r="K64" i="280"/>
  <c r="T64" i="280" s="1"/>
  <c r="S63" i="280"/>
  <c r="R63" i="280"/>
  <c r="Q63" i="280"/>
  <c r="P64" i="280"/>
  <c r="R61" i="279"/>
  <c r="Q61" i="279"/>
  <c r="T62" i="279"/>
  <c r="P62" i="279"/>
  <c r="L63" i="279"/>
  <c r="H63" i="279"/>
  <c r="E63" i="279" a="1"/>
  <c r="E63" i="279" s="1"/>
  <c r="M63" i="279" s="1"/>
  <c r="O63" i="279" s="1"/>
  <c r="K63" i="279"/>
  <c r="G63" i="279"/>
  <c r="N63" i="279" a="1"/>
  <c r="N63" i="279" s="1"/>
  <c r="J63" i="279"/>
  <c r="F63" i="279"/>
  <c r="A63" i="279"/>
  <c r="D64" i="279" a="1"/>
  <c r="D64" i="279" s="1"/>
  <c r="U62" i="279"/>
  <c r="I62" i="279"/>
  <c r="S62" i="279"/>
  <c r="N65" i="278" a="1"/>
  <c r="N65" i="278" s="1"/>
  <c r="J65" i="278"/>
  <c r="F65" i="278"/>
  <c r="E65" i="278" a="1"/>
  <c r="E65" i="278" s="1"/>
  <c r="M65" i="278" s="1"/>
  <c r="O65" i="278" s="1"/>
  <c r="H65" i="278"/>
  <c r="A65" i="278"/>
  <c r="L65" i="278"/>
  <c r="G65" i="278"/>
  <c r="K65" i="278"/>
  <c r="D66" i="278" a="1"/>
  <c r="D66" i="278" s="1"/>
  <c r="S64" i="278"/>
  <c r="U64" i="278"/>
  <c r="I64" i="278"/>
  <c r="T64" i="278"/>
  <c r="P64" i="278"/>
  <c r="R63" i="278"/>
  <c r="Q63" i="278"/>
  <c r="T63" i="277"/>
  <c r="P63" i="277"/>
  <c r="L64" i="277"/>
  <c r="H64" i="277"/>
  <c r="E64" i="277" a="1"/>
  <c r="E64" i="277" s="1"/>
  <c r="M64" i="277" s="1"/>
  <c r="O64" i="277" s="1"/>
  <c r="K64" i="277"/>
  <c r="G64" i="277"/>
  <c r="N64" i="277" a="1"/>
  <c r="N64" i="277" s="1"/>
  <c r="J64" i="277"/>
  <c r="F64" i="277"/>
  <c r="A64" i="277"/>
  <c r="D65" i="277" a="1"/>
  <c r="D65" i="277" s="1"/>
  <c r="S63" i="277"/>
  <c r="I63" i="277"/>
  <c r="U63" i="277"/>
  <c r="Q62" i="277"/>
  <c r="R62" i="277"/>
  <c r="D58" i="275"/>
  <c r="E58" i="275"/>
  <c r="C59" i="275" a="1"/>
  <c r="C59" i="275" s="1"/>
  <c r="I55" i="146"/>
  <c r="R55" i="146"/>
  <c r="D57" i="146" a="1"/>
  <c r="D57" i="146" s="1"/>
  <c r="J57" i="146" s="1"/>
  <c r="S55" i="146"/>
  <c r="F56" i="146"/>
  <c r="G56" i="146"/>
  <c r="U54" i="146"/>
  <c r="T54" i="146"/>
  <c r="N56" i="146" a="1"/>
  <c r="N56" i="146" s="1"/>
  <c r="K56" i="146"/>
  <c r="P56" i="146" s="1"/>
  <c r="Q56" i="146" s="1"/>
  <c r="A56" i="146"/>
  <c r="H56" i="146"/>
  <c r="E56" i="146" a="1"/>
  <c r="E56" i="146" s="1"/>
  <c r="M56" i="146" s="1"/>
  <c r="O56" i="146" s="1"/>
  <c r="L56" i="146"/>
  <c r="T55" i="146"/>
  <c r="G55" i="214"/>
  <c r="H55" i="214" s="1"/>
  <c r="C55" i="116" a="1"/>
  <c r="C55" i="116" s="1"/>
  <c r="E54" i="116"/>
  <c r="D54" i="116"/>
  <c r="F54" i="116"/>
  <c r="C57" i="214" a="1"/>
  <c r="C57" i="214" s="1"/>
  <c r="E56" i="214"/>
  <c r="D56" i="214"/>
  <c r="F56" i="214"/>
  <c r="S64" i="284" l="1"/>
  <c r="J65" i="284"/>
  <c r="E65" i="284" a="1"/>
  <c r="E65" i="284" s="1"/>
  <c r="M65" i="284" s="1"/>
  <c r="O65" i="284" s="1"/>
  <c r="U65" i="284" s="1"/>
  <c r="T64" i="284"/>
  <c r="I64" i="284"/>
  <c r="F65" i="284"/>
  <c r="K65" i="284"/>
  <c r="T65" i="284" s="1"/>
  <c r="D66" i="284" a="1"/>
  <c r="D66" i="284" s="1"/>
  <c r="K66" i="284" s="1"/>
  <c r="N65" i="284" a="1"/>
  <c r="N65" i="284" s="1"/>
  <c r="H65" i="284"/>
  <c r="I65" i="284" s="1"/>
  <c r="A65" i="284"/>
  <c r="G65" i="284"/>
  <c r="R64" i="284"/>
  <c r="Q64" i="284"/>
  <c r="L66" i="283"/>
  <c r="H66" i="283"/>
  <c r="E66" i="283" a="1"/>
  <c r="E66" i="283" s="1"/>
  <c r="M66" i="283" s="1"/>
  <c r="O66" i="283" s="1"/>
  <c r="G66" i="283"/>
  <c r="K66" i="283"/>
  <c r="F66" i="283"/>
  <c r="J66" i="283"/>
  <c r="N66" i="283" a="1"/>
  <c r="N66" i="283" s="1"/>
  <c r="A66" i="283"/>
  <c r="D67" i="283" a="1"/>
  <c r="D67" i="283" s="1"/>
  <c r="I65" i="283"/>
  <c r="U65" i="283"/>
  <c r="S65" i="283"/>
  <c r="T65" i="283"/>
  <c r="P65" i="283"/>
  <c r="Q64" i="283"/>
  <c r="R64" i="283"/>
  <c r="R66" i="282"/>
  <c r="Q66" i="282"/>
  <c r="S67" i="282"/>
  <c r="T67" i="282"/>
  <c r="P67" i="282"/>
  <c r="L68" i="282"/>
  <c r="H68" i="282"/>
  <c r="E68" i="282" a="1"/>
  <c r="E68" i="282" s="1"/>
  <c r="M68" i="282" s="1"/>
  <c r="O68" i="282" s="1"/>
  <c r="K68" i="282"/>
  <c r="G68" i="282"/>
  <c r="N68" i="282" a="1"/>
  <c r="N68" i="282" s="1"/>
  <c r="J68" i="282"/>
  <c r="F68" i="282"/>
  <c r="A68" i="282"/>
  <c r="D69" i="282" a="1"/>
  <c r="D69" i="282" s="1"/>
  <c r="U67" i="282"/>
  <c r="I67" i="282"/>
  <c r="T63" i="281"/>
  <c r="P63" i="281"/>
  <c r="K64" i="281"/>
  <c r="G64" i="281"/>
  <c r="N64" i="281" a="1"/>
  <c r="N64" i="281" s="1"/>
  <c r="J64" i="281"/>
  <c r="F64" i="281"/>
  <c r="A64" i="281"/>
  <c r="L64" i="281"/>
  <c r="H64" i="281"/>
  <c r="E64" i="281" a="1"/>
  <c r="E64" i="281" s="1"/>
  <c r="M64" i="281" s="1"/>
  <c r="O64" i="281" s="1"/>
  <c r="D65" i="281" a="1"/>
  <c r="D65" i="281" s="1"/>
  <c r="S63" i="281"/>
  <c r="U63" i="281"/>
  <c r="I63" i="281"/>
  <c r="R62" i="281"/>
  <c r="Q62" i="281"/>
  <c r="D66" i="280" a="1"/>
  <c r="D66" i="280" s="1"/>
  <c r="L66" i="280" s="1"/>
  <c r="N65" i="280" a="1"/>
  <c r="N65" i="280" s="1"/>
  <c r="H65" i="280"/>
  <c r="F65" i="280"/>
  <c r="G65" i="280"/>
  <c r="L65" i="280"/>
  <c r="O65" i="280" s="1"/>
  <c r="I64" i="280"/>
  <c r="A65" i="280"/>
  <c r="K65" i="280"/>
  <c r="J65" i="280"/>
  <c r="S65" i="280"/>
  <c r="Q64" i="280"/>
  <c r="R64" i="280"/>
  <c r="T63" i="279"/>
  <c r="P63" i="279"/>
  <c r="Q62" i="279"/>
  <c r="R62" i="279"/>
  <c r="L64" i="279"/>
  <c r="H64" i="279"/>
  <c r="E64" i="279" a="1"/>
  <c r="E64" i="279" s="1"/>
  <c r="M64" i="279" s="1"/>
  <c r="O64" i="279" s="1"/>
  <c r="K64" i="279"/>
  <c r="G64" i="279"/>
  <c r="N64" i="279" a="1"/>
  <c r="N64" i="279" s="1"/>
  <c r="J64" i="279"/>
  <c r="F64" i="279"/>
  <c r="A64" i="279"/>
  <c r="D65" i="279" a="1"/>
  <c r="D65" i="279" s="1"/>
  <c r="S63" i="279"/>
  <c r="I63" i="279"/>
  <c r="U63" i="279"/>
  <c r="R64" i="278"/>
  <c r="Q64" i="278"/>
  <c r="K66" i="278"/>
  <c r="F66" i="278"/>
  <c r="J66" i="278"/>
  <c r="E66" i="278" a="1"/>
  <c r="E66" i="278" s="1"/>
  <c r="M66" i="278" s="1"/>
  <c r="O66" i="278" s="1"/>
  <c r="N66" i="278" a="1"/>
  <c r="N66" i="278" s="1"/>
  <c r="H66" i="278"/>
  <c r="A66" i="278"/>
  <c r="L66" i="278"/>
  <c r="G66" i="278"/>
  <c r="D67" i="278" a="1"/>
  <c r="D67" i="278" s="1"/>
  <c r="P65" i="278"/>
  <c r="T65" i="278"/>
  <c r="U65" i="278"/>
  <c r="I65" i="278"/>
  <c r="S65" i="278"/>
  <c r="K65" i="277"/>
  <c r="G65" i="277"/>
  <c r="N65" i="277" a="1"/>
  <c r="N65" i="277" s="1"/>
  <c r="J65" i="277"/>
  <c r="F65" i="277"/>
  <c r="A65" i="277"/>
  <c r="L65" i="277"/>
  <c r="H65" i="277"/>
  <c r="E65" i="277" a="1"/>
  <c r="E65" i="277" s="1"/>
  <c r="M65" i="277" s="1"/>
  <c r="O65" i="277" s="1"/>
  <c r="D66" i="277" a="1"/>
  <c r="D66" i="277" s="1"/>
  <c r="S64" i="277"/>
  <c r="U64" i="277"/>
  <c r="I64" i="277"/>
  <c r="T64" i="277"/>
  <c r="P64" i="277"/>
  <c r="R63" i="277"/>
  <c r="Q63" i="277"/>
  <c r="D59" i="275"/>
  <c r="E59" i="275"/>
  <c r="U56" i="146"/>
  <c r="C60" i="275" a="1"/>
  <c r="C60" i="275" s="1"/>
  <c r="R56" i="146"/>
  <c r="I56" i="146"/>
  <c r="A57" i="146"/>
  <c r="H57" i="146"/>
  <c r="N57" i="146" a="1"/>
  <c r="N57" i="146" s="1"/>
  <c r="D58" i="146" a="1"/>
  <c r="D58" i="146" s="1"/>
  <c r="J58" i="146" s="1"/>
  <c r="T56" i="146"/>
  <c r="L57" i="146"/>
  <c r="G57" i="146"/>
  <c r="E57" i="146" a="1"/>
  <c r="E57" i="146" s="1"/>
  <c r="M57" i="146" s="1"/>
  <c r="S56" i="146"/>
  <c r="F57" i="146"/>
  <c r="K57" i="146"/>
  <c r="P57" i="146" s="1"/>
  <c r="R57" i="146" s="1"/>
  <c r="Q57" i="146"/>
  <c r="G56" i="214"/>
  <c r="H56" i="214" s="1"/>
  <c r="D55" i="116"/>
  <c r="F55" i="116"/>
  <c r="E55" i="116"/>
  <c r="C56" i="116" a="1"/>
  <c r="C56" i="116" s="1"/>
  <c r="E57" i="214"/>
  <c r="F57" i="214"/>
  <c r="D57" i="214"/>
  <c r="C58" i="214" a="1"/>
  <c r="C58" i="214" s="1"/>
  <c r="D67" i="284" l="1" a="1"/>
  <c r="D67" i="284" s="1"/>
  <c r="N67" i="284" s="1" a="1"/>
  <c r="N67" i="284" s="1"/>
  <c r="A66" i="284"/>
  <c r="G66" i="284"/>
  <c r="H66" i="284"/>
  <c r="J66" i="284"/>
  <c r="S65" i="284"/>
  <c r="L66" i="284"/>
  <c r="N66" i="284" a="1"/>
  <c r="N66" i="284" s="1"/>
  <c r="P65" i="284"/>
  <c r="E66" i="284" a="1"/>
  <c r="E66" i="284" s="1"/>
  <c r="M66" i="284" s="1"/>
  <c r="O66" i="284" s="1"/>
  <c r="T66" i="284" s="1"/>
  <c r="F66" i="284"/>
  <c r="R65" i="284"/>
  <c r="Q65" i="284"/>
  <c r="P66" i="284"/>
  <c r="S66" i="283"/>
  <c r="K67" i="283"/>
  <c r="G67" i="283"/>
  <c r="H67" i="283"/>
  <c r="A67" i="283"/>
  <c r="L67" i="283"/>
  <c r="F67" i="283"/>
  <c r="J67" i="283"/>
  <c r="N67" i="283" a="1"/>
  <c r="N67" i="283" s="1"/>
  <c r="E67" i="283" a="1"/>
  <c r="E67" i="283" s="1"/>
  <c r="M67" i="283" s="1"/>
  <c r="O67" i="283" s="1"/>
  <c r="D68" i="283" a="1"/>
  <c r="D68" i="283" s="1"/>
  <c r="U66" i="283"/>
  <c r="I66" i="283"/>
  <c r="R65" i="283"/>
  <c r="Q65" i="283"/>
  <c r="P66" i="283"/>
  <c r="T66" i="283"/>
  <c r="L69" i="282"/>
  <c r="H69" i="282"/>
  <c r="E69" i="282" a="1"/>
  <c r="E69" i="282" s="1"/>
  <c r="M69" i="282" s="1"/>
  <c r="O69" i="282" s="1"/>
  <c r="K69" i="282"/>
  <c r="G69" i="282"/>
  <c r="N69" i="282" a="1"/>
  <c r="N69" i="282" s="1"/>
  <c r="J69" i="282"/>
  <c r="F69" i="282"/>
  <c r="A69" i="282"/>
  <c r="D70" i="282" a="1"/>
  <c r="D70" i="282" s="1"/>
  <c r="S68" i="282"/>
  <c r="I68" i="282"/>
  <c r="U68" i="282"/>
  <c r="T68" i="282"/>
  <c r="P68" i="282"/>
  <c r="Q67" i="282"/>
  <c r="R67" i="282"/>
  <c r="N65" i="281" a="1"/>
  <c r="N65" i="281" s="1"/>
  <c r="J65" i="281"/>
  <c r="F65" i="281"/>
  <c r="A65" i="281"/>
  <c r="L65" i="281"/>
  <c r="H65" i="281"/>
  <c r="E65" i="281" a="1"/>
  <c r="E65" i="281" s="1"/>
  <c r="M65" i="281" s="1"/>
  <c r="O65" i="281" s="1"/>
  <c r="K65" i="281"/>
  <c r="G65" i="281"/>
  <c r="D66" i="281" a="1"/>
  <c r="D66" i="281" s="1"/>
  <c r="T64" i="281"/>
  <c r="P64" i="281"/>
  <c r="U64" i="281"/>
  <c r="I64" i="281"/>
  <c r="R63" i="281"/>
  <c r="Q63" i="281"/>
  <c r="S64" i="281"/>
  <c r="T65" i="280"/>
  <c r="U65" i="280"/>
  <c r="I65" i="280"/>
  <c r="F66" i="280"/>
  <c r="K66" i="280"/>
  <c r="P65" i="280"/>
  <c r="J66" i="280"/>
  <c r="E66" i="280" a="1"/>
  <c r="E66" i="280" s="1"/>
  <c r="M66" i="280" s="1"/>
  <c r="O66" i="280" s="1"/>
  <c r="D67" i="280" a="1"/>
  <c r="D67" i="280" s="1"/>
  <c r="K67" i="280" s="1"/>
  <c r="N66" i="280" a="1"/>
  <c r="N66" i="280" s="1"/>
  <c r="H66" i="280"/>
  <c r="I66" i="280" s="1"/>
  <c r="A66" i="280"/>
  <c r="G66" i="280"/>
  <c r="S66" i="280"/>
  <c r="U66" i="280"/>
  <c r="P66" i="280"/>
  <c r="T66" i="280"/>
  <c r="R65" i="280"/>
  <c r="Q65" i="280"/>
  <c r="T64" i="279"/>
  <c r="P64" i="279"/>
  <c r="K65" i="279"/>
  <c r="G65" i="279"/>
  <c r="N65" i="279" a="1"/>
  <c r="N65" i="279" s="1"/>
  <c r="J65" i="279"/>
  <c r="F65" i="279"/>
  <c r="A65" i="279"/>
  <c r="L65" i="279"/>
  <c r="H65" i="279"/>
  <c r="E65" i="279" a="1"/>
  <c r="E65" i="279" s="1"/>
  <c r="M65" i="279" s="1"/>
  <c r="O65" i="279" s="1"/>
  <c r="D66" i="279" a="1"/>
  <c r="D66" i="279" s="1"/>
  <c r="S64" i="279"/>
  <c r="U64" i="279"/>
  <c r="I64" i="279"/>
  <c r="R63" i="279"/>
  <c r="Q63" i="279"/>
  <c r="I66" i="278"/>
  <c r="U66" i="278"/>
  <c r="S66" i="278"/>
  <c r="T66" i="278"/>
  <c r="P66" i="278"/>
  <c r="L67" i="278"/>
  <c r="H67" i="278"/>
  <c r="E67" i="278" a="1"/>
  <c r="E67" i="278" s="1"/>
  <c r="M67" i="278" s="1"/>
  <c r="O67" i="278" s="1"/>
  <c r="G67" i="278"/>
  <c r="K67" i="278"/>
  <c r="F67" i="278"/>
  <c r="J67" i="278"/>
  <c r="N67" i="278" a="1"/>
  <c r="N67" i="278" s="1"/>
  <c r="A67" i="278"/>
  <c r="D68" i="278" a="1"/>
  <c r="D68" i="278" s="1"/>
  <c r="Q65" i="278"/>
  <c r="R65" i="278"/>
  <c r="U65" i="277"/>
  <c r="I65" i="277"/>
  <c r="R64" i="277"/>
  <c r="Q64" i="277"/>
  <c r="S65" i="277"/>
  <c r="N66" i="277" a="1"/>
  <c r="N66" i="277" s="1"/>
  <c r="J66" i="277"/>
  <c r="F66" i="277"/>
  <c r="A66" i="277"/>
  <c r="L66" i="277"/>
  <c r="H66" i="277"/>
  <c r="E66" i="277" a="1"/>
  <c r="E66" i="277" s="1"/>
  <c r="M66" i="277" s="1"/>
  <c r="O66" i="277" s="1"/>
  <c r="K66" i="277"/>
  <c r="G66" i="277"/>
  <c r="D67" i="277" a="1"/>
  <c r="D67" i="277" s="1"/>
  <c r="T65" i="277"/>
  <c r="P65" i="277"/>
  <c r="D60" i="275"/>
  <c r="E60" i="275"/>
  <c r="S57" i="146"/>
  <c r="C61" i="275" a="1"/>
  <c r="C61" i="275" s="1"/>
  <c r="A58" i="146"/>
  <c r="L58" i="146"/>
  <c r="E58" i="146" a="1"/>
  <c r="E58" i="146" s="1"/>
  <c r="M58" i="146" s="1"/>
  <c r="K58" i="146"/>
  <c r="P58" i="146" s="1"/>
  <c r="O57" i="146"/>
  <c r="U57" i="146" s="1"/>
  <c r="D59" i="146" a="1"/>
  <c r="D59" i="146" s="1"/>
  <c r="J59" i="146" s="1"/>
  <c r="N58" i="146" a="1"/>
  <c r="N58" i="146" s="1"/>
  <c r="H58" i="146"/>
  <c r="G58" i="146"/>
  <c r="F58" i="146"/>
  <c r="Q58" i="146"/>
  <c r="R58" i="146"/>
  <c r="D56" i="116"/>
  <c r="E56" i="116"/>
  <c r="F56" i="116"/>
  <c r="C57" i="116" a="1"/>
  <c r="C57" i="116" s="1"/>
  <c r="G57" i="214"/>
  <c r="H57" i="214" s="1"/>
  <c r="D58" i="214"/>
  <c r="F58" i="214"/>
  <c r="E58" i="214"/>
  <c r="C59" i="214" a="1"/>
  <c r="C59" i="214" s="1"/>
  <c r="D68" i="284" l="1" a="1"/>
  <c r="D68" i="284" s="1"/>
  <c r="L68" i="284" s="1"/>
  <c r="H67" i="284"/>
  <c r="J67" i="284"/>
  <c r="U66" i="284"/>
  <c r="K67" i="284"/>
  <c r="T67" i="284" s="1"/>
  <c r="A67" i="284"/>
  <c r="S66" i="284"/>
  <c r="E67" i="284" a="1"/>
  <c r="E67" i="284" s="1"/>
  <c r="M67" i="284" s="1"/>
  <c r="O67" i="284" s="1"/>
  <c r="U67" i="284" s="1"/>
  <c r="F67" i="284"/>
  <c r="I66" i="284"/>
  <c r="G67" i="284"/>
  <c r="L67" i="284"/>
  <c r="R66" i="284"/>
  <c r="Q66" i="284"/>
  <c r="P67" i="284"/>
  <c r="Q66" i="283"/>
  <c r="R66" i="283"/>
  <c r="U67" i="283"/>
  <c r="I67" i="283"/>
  <c r="N68" i="283" a="1"/>
  <c r="N68" i="283" s="1"/>
  <c r="J68" i="283"/>
  <c r="F68" i="283"/>
  <c r="A68" i="283"/>
  <c r="E68" i="283" a="1"/>
  <c r="E68" i="283" s="1"/>
  <c r="M68" i="283" s="1"/>
  <c r="O68" i="283" s="1"/>
  <c r="H68" i="283"/>
  <c r="L68" i="283"/>
  <c r="G68" i="283"/>
  <c r="K68" i="283"/>
  <c r="D69" i="283" a="1"/>
  <c r="D69" i="283" s="1"/>
  <c r="P67" i="283"/>
  <c r="T67" i="283"/>
  <c r="S67" i="283"/>
  <c r="R68" i="282"/>
  <c r="Q68" i="282"/>
  <c r="T69" i="282"/>
  <c r="P69" i="282"/>
  <c r="K70" i="282"/>
  <c r="G70" i="282"/>
  <c r="N70" i="282" a="1"/>
  <c r="N70" i="282" s="1"/>
  <c r="J70" i="282"/>
  <c r="F70" i="282"/>
  <c r="A70" i="282"/>
  <c r="L70" i="282"/>
  <c r="H70" i="282"/>
  <c r="E70" i="282" a="1"/>
  <c r="E70" i="282" s="1"/>
  <c r="M70" i="282" s="1"/>
  <c r="O70" i="282" s="1"/>
  <c r="D71" i="282" a="1"/>
  <c r="D71" i="282" s="1"/>
  <c r="S69" i="282"/>
  <c r="U69" i="282"/>
  <c r="I69" i="282"/>
  <c r="R64" i="281"/>
  <c r="Q64" i="281"/>
  <c r="T65" i="281"/>
  <c r="P65" i="281"/>
  <c r="L66" i="281"/>
  <c r="H66" i="281"/>
  <c r="E66" i="281" a="1"/>
  <c r="E66" i="281" s="1"/>
  <c r="M66" i="281" s="1"/>
  <c r="O66" i="281" s="1"/>
  <c r="K66" i="281"/>
  <c r="G66" i="281"/>
  <c r="N66" i="281" a="1"/>
  <c r="N66" i="281" s="1"/>
  <c r="J66" i="281"/>
  <c r="F66" i="281"/>
  <c r="A66" i="281"/>
  <c r="D67" i="281" a="1"/>
  <c r="D67" i="281" s="1"/>
  <c r="U65" i="281"/>
  <c r="I65" i="281"/>
  <c r="S65" i="281"/>
  <c r="D68" i="280" a="1"/>
  <c r="D68" i="280" s="1"/>
  <c r="A68" i="280" s="1"/>
  <c r="G67" i="280"/>
  <c r="L67" i="280"/>
  <c r="J67" i="280"/>
  <c r="E67" i="280" a="1"/>
  <c r="E67" i="280" s="1"/>
  <c r="M67" i="280" s="1"/>
  <c r="O67" i="280" s="1"/>
  <c r="I67" i="280" s="1"/>
  <c r="N67" i="280" a="1"/>
  <c r="N67" i="280" s="1"/>
  <c r="A67" i="280"/>
  <c r="H67" i="280"/>
  <c r="F67" i="280"/>
  <c r="R66" i="280"/>
  <c r="Q66" i="280"/>
  <c r="P67" i="280"/>
  <c r="N66" i="279" a="1"/>
  <c r="N66" i="279" s="1"/>
  <c r="J66" i="279"/>
  <c r="F66" i="279"/>
  <c r="A66" i="279"/>
  <c r="L66" i="279"/>
  <c r="H66" i="279"/>
  <c r="E66" i="279" a="1"/>
  <c r="E66" i="279" s="1"/>
  <c r="M66" i="279" s="1"/>
  <c r="O66" i="279" s="1"/>
  <c r="K66" i="279"/>
  <c r="G66" i="279"/>
  <c r="D67" i="279" a="1"/>
  <c r="D67" i="279" s="1"/>
  <c r="T65" i="279"/>
  <c r="P65" i="279"/>
  <c r="U65" i="279"/>
  <c r="I65" i="279"/>
  <c r="R64" i="279"/>
  <c r="Q64" i="279"/>
  <c r="S65" i="279"/>
  <c r="K68" i="278"/>
  <c r="G68" i="278"/>
  <c r="H68" i="278"/>
  <c r="A68" i="278"/>
  <c r="L68" i="278"/>
  <c r="F68" i="278"/>
  <c r="J68" i="278"/>
  <c r="N68" i="278" a="1"/>
  <c r="N68" i="278" s="1"/>
  <c r="E68" i="278" a="1"/>
  <c r="E68" i="278" s="1"/>
  <c r="M68" i="278" s="1"/>
  <c r="O68" i="278" s="1"/>
  <c r="D69" i="278" a="1"/>
  <c r="D69" i="278" s="1"/>
  <c r="U67" i="278"/>
  <c r="I67" i="278"/>
  <c r="P67" i="278"/>
  <c r="T67" i="278"/>
  <c r="S67" i="278"/>
  <c r="R66" i="278"/>
  <c r="Q66" i="278"/>
  <c r="L67" i="277"/>
  <c r="H67" i="277"/>
  <c r="E67" i="277" a="1"/>
  <c r="E67" i="277" s="1"/>
  <c r="M67" i="277" s="1"/>
  <c r="O67" i="277" s="1"/>
  <c r="K67" i="277"/>
  <c r="G67" i="277"/>
  <c r="N67" i="277" a="1"/>
  <c r="N67" i="277" s="1"/>
  <c r="J67" i="277"/>
  <c r="F67" i="277"/>
  <c r="A67" i="277"/>
  <c r="D68" i="277" a="1"/>
  <c r="D68" i="277" s="1"/>
  <c r="U66" i="277"/>
  <c r="I66" i="277"/>
  <c r="S66" i="277"/>
  <c r="R65" i="277"/>
  <c r="Q65" i="277"/>
  <c r="T66" i="277"/>
  <c r="P66" i="277"/>
  <c r="D61" i="275"/>
  <c r="E61" i="275"/>
  <c r="T57" i="146"/>
  <c r="O58" i="146"/>
  <c r="T58" i="146" s="1"/>
  <c r="C62" i="275" a="1"/>
  <c r="C62" i="275" s="1"/>
  <c r="I58" i="146"/>
  <c r="I57" i="146"/>
  <c r="S58" i="146"/>
  <c r="D60" i="146" a="1"/>
  <c r="D60" i="146" s="1"/>
  <c r="J60" i="146" s="1"/>
  <c r="A59" i="146"/>
  <c r="N59" i="146" a="1"/>
  <c r="N59" i="146" s="1"/>
  <c r="E59" i="146" a="1"/>
  <c r="E59" i="146" s="1"/>
  <c r="M59" i="146" s="1"/>
  <c r="G59" i="146"/>
  <c r="F59" i="146"/>
  <c r="K59" i="146"/>
  <c r="P59" i="146" s="1"/>
  <c r="Q59" i="146" s="1"/>
  <c r="L59" i="146"/>
  <c r="H59" i="146"/>
  <c r="U58" i="146"/>
  <c r="R59" i="146"/>
  <c r="C58" i="116" a="1"/>
  <c r="C58" i="116" s="1"/>
  <c r="F57" i="116"/>
  <c r="E57" i="116"/>
  <c r="D57" i="116"/>
  <c r="G58" i="214"/>
  <c r="H58" i="214" s="1"/>
  <c r="E59" i="214"/>
  <c r="F59" i="214"/>
  <c r="D59" i="214"/>
  <c r="C60" i="214" a="1"/>
  <c r="C60" i="214" s="1"/>
  <c r="D69" i="284" l="1" a="1"/>
  <c r="D69" i="284" s="1"/>
  <c r="E69" i="284" s="1" a="1"/>
  <c r="E69" i="284" s="1"/>
  <c r="M69" i="284" s="1"/>
  <c r="N68" i="284" a="1"/>
  <c r="N68" i="284" s="1"/>
  <c r="H68" i="284"/>
  <c r="S67" i="284"/>
  <c r="I67" i="284"/>
  <c r="F68" i="284"/>
  <c r="K68" i="284"/>
  <c r="J68" i="284"/>
  <c r="E68" i="284" a="1"/>
  <c r="E68" i="284" s="1"/>
  <c r="M68" i="284" s="1"/>
  <c r="O68" i="284" s="1"/>
  <c r="T68" i="284" s="1"/>
  <c r="A68" i="284"/>
  <c r="G68" i="284"/>
  <c r="P68" i="284"/>
  <c r="Q67" i="284"/>
  <c r="R67" i="284"/>
  <c r="P68" i="283"/>
  <c r="T68" i="283"/>
  <c r="R67" i="283"/>
  <c r="Q67" i="283"/>
  <c r="K69" i="283"/>
  <c r="F69" i="283"/>
  <c r="J69" i="283"/>
  <c r="E69" i="283" a="1"/>
  <c r="E69" i="283" s="1"/>
  <c r="M69" i="283" s="1"/>
  <c r="O69" i="283" s="1"/>
  <c r="N69" i="283" a="1"/>
  <c r="N69" i="283" s="1"/>
  <c r="H69" i="283"/>
  <c r="A69" i="283"/>
  <c r="L69" i="283"/>
  <c r="G69" i="283"/>
  <c r="D70" i="283" a="1"/>
  <c r="D70" i="283" s="1"/>
  <c r="U68" i="283"/>
  <c r="I68" i="283"/>
  <c r="S68" i="283"/>
  <c r="U70" i="282"/>
  <c r="I70" i="282"/>
  <c r="R69" i="282"/>
  <c r="Q69" i="282"/>
  <c r="S70" i="282"/>
  <c r="N71" i="282" a="1"/>
  <c r="N71" i="282" s="1"/>
  <c r="J71" i="282"/>
  <c r="F71" i="282"/>
  <c r="A71" i="282"/>
  <c r="L71" i="282"/>
  <c r="H71" i="282"/>
  <c r="E71" i="282" a="1"/>
  <c r="E71" i="282" s="1"/>
  <c r="M71" i="282" s="1"/>
  <c r="O71" i="282" s="1"/>
  <c r="K71" i="282"/>
  <c r="G71" i="282"/>
  <c r="D72" i="282" a="1"/>
  <c r="D72" i="282" s="1"/>
  <c r="T70" i="282"/>
  <c r="P70" i="282"/>
  <c r="T66" i="281"/>
  <c r="P66" i="281"/>
  <c r="Q65" i="281"/>
  <c r="R65" i="281"/>
  <c r="L67" i="281"/>
  <c r="H67" i="281"/>
  <c r="E67" i="281" a="1"/>
  <c r="E67" i="281" s="1"/>
  <c r="M67" i="281" s="1"/>
  <c r="O67" i="281" s="1"/>
  <c r="K67" i="281"/>
  <c r="G67" i="281"/>
  <c r="N67" i="281" a="1"/>
  <c r="N67" i="281" s="1"/>
  <c r="J67" i="281"/>
  <c r="F67" i="281"/>
  <c r="A67" i="281"/>
  <c r="D68" i="281" a="1"/>
  <c r="D68" i="281" s="1"/>
  <c r="S66" i="281"/>
  <c r="I66" i="281"/>
  <c r="U66" i="281"/>
  <c r="D69" i="280" a="1"/>
  <c r="D69" i="280" s="1"/>
  <c r="H69" i="280" s="1"/>
  <c r="H68" i="280"/>
  <c r="J68" i="280"/>
  <c r="T67" i="280"/>
  <c r="E68" i="280" a="1"/>
  <c r="E68" i="280" s="1"/>
  <c r="M68" i="280" s="1"/>
  <c r="O68" i="280" s="1"/>
  <c r="U68" i="280" s="1"/>
  <c r="F68" i="280"/>
  <c r="U67" i="280"/>
  <c r="G68" i="280"/>
  <c r="L68" i="280"/>
  <c r="N68" i="280" a="1"/>
  <c r="N68" i="280" s="1"/>
  <c r="K68" i="280"/>
  <c r="S67" i="280"/>
  <c r="R67" i="280"/>
  <c r="Q67" i="280"/>
  <c r="P68" i="280"/>
  <c r="R65" i="279"/>
  <c r="Q65" i="279"/>
  <c r="T66" i="279"/>
  <c r="P66" i="279"/>
  <c r="L67" i="279"/>
  <c r="H67" i="279"/>
  <c r="E67" i="279" a="1"/>
  <c r="E67" i="279" s="1"/>
  <c r="M67" i="279" s="1"/>
  <c r="O67" i="279" s="1"/>
  <c r="K67" i="279"/>
  <c r="G67" i="279"/>
  <c r="N67" i="279" a="1"/>
  <c r="N67" i="279" s="1"/>
  <c r="J67" i="279"/>
  <c r="F67" i="279"/>
  <c r="A67" i="279"/>
  <c r="D68" i="279" a="1"/>
  <c r="D68" i="279" s="1"/>
  <c r="U66" i="279"/>
  <c r="I66" i="279"/>
  <c r="S66" i="279"/>
  <c r="Q67" i="278"/>
  <c r="R67" i="278"/>
  <c r="S68" i="278"/>
  <c r="U68" i="278"/>
  <c r="I68" i="278"/>
  <c r="N69" i="278" a="1"/>
  <c r="N69" i="278" s="1"/>
  <c r="J69" i="278"/>
  <c r="F69" i="278"/>
  <c r="A69" i="278"/>
  <c r="E69" i="278" a="1"/>
  <c r="E69" i="278" s="1"/>
  <c r="M69" i="278" s="1"/>
  <c r="O69" i="278" s="1"/>
  <c r="H69" i="278"/>
  <c r="L69" i="278"/>
  <c r="G69" i="278"/>
  <c r="K69" i="278"/>
  <c r="D70" i="278" a="1"/>
  <c r="D70" i="278" s="1"/>
  <c r="P68" i="278"/>
  <c r="T68" i="278"/>
  <c r="Q66" i="277"/>
  <c r="R66" i="277"/>
  <c r="T67" i="277"/>
  <c r="P67" i="277"/>
  <c r="L68" i="277"/>
  <c r="H68" i="277"/>
  <c r="E68" i="277" a="1"/>
  <c r="E68" i="277" s="1"/>
  <c r="M68" i="277" s="1"/>
  <c r="O68" i="277" s="1"/>
  <c r="K68" i="277"/>
  <c r="G68" i="277"/>
  <c r="N68" i="277" a="1"/>
  <c r="N68" i="277" s="1"/>
  <c r="J68" i="277"/>
  <c r="F68" i="277"/>
  <c r="A68" i="277"/>
  <c r="D69" i="277" a="1"/>
  <c r="D69" i="277" s="1"/>
  <c r="S67" i="277"/>
  <c r="I67" i="277"/>
  <c r="U67" i="277"/>
  <c r="D62" i="275"/>
  <c r="E62" i="275"/>
  <c r="C63" i="275" a="1"/>
  <c r="C63" i="275" s="1"/>
  <c r="O59" i="146"/>
  <c r="T59" i="146" s="1"/>
  <c r="L60" i="146"/>
  <c r="K60" i="146"/>
  <c r="P60" i="146" s="1"/>
  <c r="R60" i="146" s="1"/>
  <c r="S59" i="146"/>
  <c r="D61" i="146" a="1"/>
  <c r="D61" i="146" s="1"/>
  <c r="J61" i="146" s="1"/>
  <c r="F60" i="146"/>
  <c r="A60" i="146"/>
  <c r="H60" i="146"/>
  <c r="G60" i="146"/>
  <c r="N60" i="146" a="1"/>
  <c r="N60" i="146" s="1"/>
  <c r="E60" i="146" a="1"/>
  <c r="E60" i="146" s="1"/>
  <c r="M60" i="146" s="1"/>
  <c r="E58" i="116"/>
  <c r="D58" i="116"/>
  <c r="F58" i="116"/>
  <c r="C59" i="116" a="1"/>
  <c r="C59" i="116" s="1"/>
  <c r="G59" i="214"/>
  <c r="H59" i="214" s="1"/>
  <c r="C61" i="214" a="1"/>
  <c r="C61" i="214" s="1"/>
  <c r="E60" i="214"/>
  <c r="D60" i="214"/>
  <c r="F60" i="214"/>
  <c r="U68" i="284" l="1"/>
  <c r="A69" i="284"/>
  <c r="G69" i="284"/>
  <c r="L69" i="284"/>
  <c r="O69" i="284" s="1"/>
  <c r="D70" i="284" a="1"/>
  <c r="D70" i="284" s="1"/>
  <c r="J70" i="284" s="1"/>
  <c r="N69" i="284" a="1"/>
  <c r="N69" i="284" s="1"/>
  <c r="H69" i="284"/>
  <c r="I68" i="284"/>
  <c r="F69" i="284"/>
  <c r="K69" i="284"/>
  <c r="P69" i="284" s="1"/>
  <c r="S68" i="284"/>
  <c r="J69" i="284"/>
  <c r="R68" i="284"/>
  <c r="Q68" i="284"/>
  <c r="S69" i="284"/>
  <c r="L70" i="283"/>
  <c r="H70" i="283"/>
  <c r="E70" i="283" a="1"/>
  <c r="E70" i="283" s="1"/>
  <c r="M70" i="283" s="1"/>
  <c r="O70" i="283" s="1"/>
  <c r="G70" i="283"/>
  <c r="K70" i="283"/>
  <c r="F70" i="283"/>
  <c r="J70" i="283"/>
  <c r="N70" i="283" a="1"/>
  <c r="N70" i="283" s="1"/>
  <c r="A70" i="283"/>
  <c r="D71" i="283" a="1"/>
  <c r="D71" i="283" s="1"/>
  <c r="I69" i="283"/>
  <c r="U69" i="283"/>
  <c r="S69" i="283"/>
  <c r="T69" i="283"/>
  <c r="P69" i="283"/>
  <c r="Q68" i="283"/>
  <c r="R68" i="283"/>
  <c r="L72" i="282"/>
  <c r="H72" i="282"/>
  <c r="E72" i="282" a="1"/>
  <c r="E72" i="282" s="1"/>
  <c r="M72" i="282" s="1"/>
  <c r="O72" i="282" s="1"/>
  <c r="K72" i="282"/>
  <c r="G72" i="282"/>
  <c r="N72" i="282" a="1"/>
  <c r="N72" i="282" s="1"/>
  <c r="J72" i="282"/>
  <c r="F72" i="282"/>
  <c r="A72" i="282"/>
  <c r="D73" i="282" a="1"/>
  <c r="D73" i="282" s="1"/>
  <c r="U71" i="282"/>
  <c r="I71" i="282"/>
  <c r="S71" i="282"/>
  <c r="R70" i="282"/>
  <c r="Q70" i="282"/>
  <c r="T71" i="282"/>
  <c r="P71" i="282"/>
  <c r="T67" i="281"/>
  <c r="P67" i="281"/>
  <c r="K68" i="281"/>
  <c r="G68" i="281"/>
  <c r="N68" i="281" a="1"/>
  <c r="N68" i="281" s="1"/>
  <c r="J68" i="281"/>
  <c r="F68" i="281"/>
  <c r="A68" i="281"/>
  <c r="L68" i="281"/>
  <c r="H68" i="281"/>
  <c r="E68" i="281" a="1"/>
  <c r="E68" i="281" s="1"/>
  <c r="M68" i="281" s="1"/>
  <c r="O68" i="281" s="1"/>
  <c r="D69" i="281" a="1"/>
  <c r="D69" i="281" s="1"/>
  <c r="S67" i="281"/>
  <c r="U67" i="281"/>
  <c r="I67" i="281"/>
  <c r="R66" i="281"/>
  <c r="Q66" i="281"/>
  <c r="T68" i="280"/>
  <c r="I68" i="280"/>
  <c r="A69" i="280"/>
  <c r="K69" i="280"/>
  <c r="S68" i="280"/>
  <c r="F69" i="280"/>
  <c r="G69" i="280"/>
  <c r="L69" i="280"/>
  <c r="J69" i="280"/>
  <c r="E69" i="280" a="1"/>
  <c r="E69" i="280" s="1"/>
  <c r="M69" i="280" s="1"/>
  <c r="O69" i="280" s="1"/>
  <c r="U69" i="280" s="1"/>
  <c r="D70" i="280" a="1"/>
  <c r="D70" i="280" s="1"/>
  <c r="L70" i="280" s="1"/>
  <c r="N69" i="280" a="1"/>
  <c r="N69" i="280" s="1"/>
  <c r="Q68" i="280"/>
  <c r="R68" i="280"/>
  <c r="P69" i="280"/>
  <c r="T67" i="279"/>
  <c r="P67" i="279"/>
  <c r="Q66" i="279"/>
  <c r="R66" i="279"/>
  <c r="L68" i="279"/>
  <c r="H68" i="279"/>
  <c r="E68" i="279" a="1"/>
  <c r="E68" i="279" s="1"/>
  <c r="M68" i="279" s="1"/>
  <c r="O68" i="279" s="1"/>
  <c r="K68" i="279"/>
  <c r="G68" i="279"/>
  <c r="N68" i="279" a="1"/>
  <c r="N68" i="279" s="1"/>
  <c r="J68" i="279"/>
  <c r="F68" i="279"/>
  <c r="A68" i="279"/>
  <c r="D69" i="279" a="1"/>
  <c r="D69" i="279" s="1"/>
  <c r="S67" i="279"/>
  <c r="I67" i="279"/>
  <c r="U67" i="279"/>
  <c r="P69" i="278"/>
  <c r="T69" i="278"/>
  <c r="R68" i="278"/>
  <c r="Q68" i="278"/>
  <c r="K70" i="278"/>
  <c r="F70" i="278"/>
  <c r="J70" i="278"/>
  <c r="E70" i="278" a="1"/>
  <c r="E70" i="278" s="1"/>
  <c r="M70" i="278" s="1"/>
  <c r="O70" i="278" s="1"/>
  <c r="N70" i="278" a="1"/>
  <c r="N70" i="278" s="1"/>
  <c r="H70" i="278"/>
  <c r="A70" i="278"/>
  <c r="L70" i="278"/>
  <c r="G70" i="278"/>
  <c r="D71" i="278" a="1"/>
  <c r="D71" i="278" s="1"/>
  <c r="U69" i="278"/>
  <c r="I69" i="278"/>
  <c r="S69" i="278"/>
  <c r="T68" i="277"/>
  <c r="P68" i="277"/>
  <c r="R67" i="277"/>
  <c r="Q67" i="277"/>
  <c r="K69" i="277"/>
  <c r="G69" i="277"/>
  <c r="N69" i="277" a="1"/>
  <c r="N69" i="277" s="1"/>
  <c r="J69" i="277"/>
  <c r="F69" i="277"/>
  <c r="A69" i="277"/>
  <c r="L69" i="277"/>
  <c r="H69" i="277"/>
  <c r="E69" i="277" a="1"/>
  <c r="E69" i="277" s="1"/>
  <c r="M69" i="277" s="1"/>
  <c r="O69" i="277" s="1"/>
  <c r="D70" i="277" a="1"/>
  <c r="D70" i="277" s="1"/>
  <c r="S68" i="277"/>
  <c r="U68" i="277"/>
  <c r="I68" i="277"/>
  <c r="D63" i="275"/>
  <c r="E63" i="275"/>
  <c r="Q60" i="146"/>
  <c r="C64" i="275" a="1"/>
  <c r="C64" i="275" s="1"/>
  <c r="I59" i="146"/>
  <c r="U59" i="146"/>
  <c r="O60" i="146"/>
  <c r="T60" i="146" s="1"/>
  <c r="L61" i="146"/>
  <c r="A61" i="146"/>
  <c r="F61" i="146"/>
  <c r="G61" i="146"/>
  <c r="K61" i="146"/>
  <c r="P61" i="146" s="1"/>
  <c r="R61" i="146" s="1"/>
  <c r="H61" i="146"/>
  <c r="S60" i="146"/>
  <c r="D62" i="146" a="1"/>
  <c r="D62" i="146" s="1"/>
  <c r="J62" i="146" s="1"/>
  <c r="E61" i="146" a="1"/>
  <c r="E61" i="146" s="1"/>
  <c r="M61" i="146" s="1"/>
  <c r="O61" i="146" s="1"/>
  <c r="N61" i="146" a="1"/>
  <c r="N61" i="146" s="1"/>
  <c r="E59" i="116"/>
  <c r="F59" i="116"/>
  <c r="D59" i="116"/>
  <c r="C60" i="116" a="1"/>
  <c r="C60" i="116" s="1"/>
  <c r="G60" i="214"/>
  <c r="H60" i="214" s="1"/>
  <c r="E61" i="214"/>
  <c r="F61" i="214"/>
  <c r="D61" i="214"/>
  <c r="C62" i="214" a="1"/>
  <c r="C62" i="214" s="1"/>
  <c r="U69" i="284" l="1"/>
  <c r="I69" i="284"/>
  <c r="L70" i="284"/>
  <c r="N70" i="284" a="1"/>
  <c r="N70" i="284" s="1"/>
  <c r="T69" i="284"/>
  <c r="D71" i="284" a="1"/>
  <c r="D71" i="284" s="1"/>
  <c r="J71" i="284" s="1"/>
  <c r="A70" i="284"/>
  <c r="G70" i="284"/>
  <c r="E70" i="284" a="1"/>
  <c r="E70" i="284" s="1"/>
  <c r="M70" i="284" s="1"/>
  <c r="O70" i="284" s="1"/>
  <c r="U70" i="284" s="1"/>
  <c r="F70" i="284"/>
  <c r="K70" i="284"/>
  <c r="T70" i="284" s="1"/>
  <c r="H70" i="284"/>
  <c r="R69" i="284"/>
  <c r="Q69" i="284"/>
  <c r="P70" i="284"/>
  <c r="S70" i="283"/>
  <c r="K71" i="283"/>
  <c r="G71" i="283"/>
  <c r="H71" i="283"/>
  <c r="A71" i="283"/>
  <c r="L71" i="283"/>
  <c r="F71" i="283"/>
  <c r="J71" i="283"/>
  <c r="N71" i="283" a="1"/>
  <c r="N71" i="283" s="1"/>
  <c r="E71" i="283" a="1"/>
  <c r="E71" i="283" s="1"/>
  <c r="M71" i="283" s="1"/>
  <c r="O71" i="283" s="1"/>
  <c r="D72" i="283" a="1"/>
  <c r="D72" i="283" s="1"/>
  <c r="U70" i="283"/>
  <c r="I70" i="283"/>
  <c r="R69" i="283"/>
  <c r="Q69" i="283"/>
  <c r="P70" i="283"/>
  <c r="T70" i="283"/>
  <c r="T72" i="282"/>
  <c r="P72" i="282"/>
  <c r="L73" i="282"/>
  <c r="H73" i="282"/>
  <c r="E73" i="282" a="1"/>
  <c r="E73" i="282" s="1"/>
  <c r="M73" i="282" s="1"/>
  <c r="O73" i="282" s="1"/>
  <c r="K73" i="282"/>
  <c r="G73" i="282"/>
  <c r="N73" i="282" a="1"/>
  <c r="N73" i="282" s="1"/>
  <c r="J73" i="282"/>
  <c r="F73" i="282"/>
  <c r="A73" i="282"/>
  <c r="D74" i="282" a="1"/>
  <c r="D74" i="282" s="1"/>
  <c r="S72" i="282"/>
  <c r="I72" i="282"/>
  <c r="U72" i="282"/>
  <c r="Q71" i="282"/>
  <c r="R71" i="282"/>
  <c r="N69" i="281" a="1"/>
  <c r="N69" i="281" s="1"/>
  <c r="J69" i="281"/>
  <c r="F69" i="281"/>
  <c r="A69" i="281"/>
  <c r="L69" i="281"/>
  <c r="H69" i="281"/>
  <c r="E69" i="281" a="1"/>
  <c r="E69" i="281" s="1"/>
  <c r="M69" i="281" s="1"/>
  <c r="O69" i="281" s="1"/>
  <c r="K69" i="281"/>
  <c r="G69" i="281"/>
  <c r="D70" i="281" a="1"/>
  <c r="D70" i="281" s="1"/>
  <c r="T68" i="281"/>
  <c r="P68" i="281"/>
  <c r="U68" i="281"/>
  <c r="I68" i="281"/>
  <c r="R67" i="281"/>
  <c r="Q67" i="281"/>
  <c r="S68" i="281"/>
  <c r="S69" i="280"/>
  <c r="J70" i="280"/>
  <c r="E70" i="280" a="1"/>
  <c r="E70" i="280" s="1"/>
  <c r="M70" i="280" s="1"/>
  <c r="O70" i="280" s="1"/>
  <c r="U70" i="280" s="1"/>
  <c r="T69" i="280"/>
  <c r="N70" i="280" a="1"/>
  <c r="N70" i="280" s="1"/>
  <c r="I69" i="280"/>
  <c r="F70" i="280"/>
  <c r="K70" i="280"/>
  <c r="D71" i="280" a="1"/>
  <c r="D71" i="280" s="1"/>
  <c r="G71" i="280" s="1"/>
  <c r="H70" i="280"/>
  <c r="A70" i="280"/>
  <c r="G70" i="280"/>
  <c r="P70" i="280"/>
  <c r="R69" i="280"/>
  <c r="Q69" i="280"/>
  <c r="T68" i="279"/>
  <c r="P68" i="279"/>
  <c r="K69" i="279"/>
  <c r="G69" i="279"/>
  <c r="N69" i="279" a="1"/>
  <c r="N69" i="279" s="1"/>
  <c r="J69" i="279"/>
  <c r="F69" i="279"/>
  <c r="A69" i="279"/>
  <c r="L69" i="279"/>
  <c r="H69" i="279"/>
  <c r="E69" i="279" a="1"/>
  <c r="E69" i="279" s="1"/>
  <c r="M69" i="279" s="1"/>
  <c r="O69" i="279" s="1"/>
  <c r="D70" i="279" a="1"/>
  <c r="D70" i="279" s="1"/>
  <c r="S68" i="279"/>
  <c r="U68" i="279"/>
  <c r="I68" i="279"/>
  <c r="R67" i="279"/>
  <c r="Q67" i="279"/>
  <c r="L71" i="278"/>
  <c r="H71" i="278"/>
  <c r="E71" i="278" a="1"/>
  <c r="E71" i="278" s="1"/>
  <c r="M71" i="278" s="1"/>
  <c r="O71" i="278" s="1"/>
  <c r="G71" i="278"/>
  <c r="K71" i="278"/>
  <c r="F71" i="278"/>
  <c r="J71" i="278"/>
  <c r="N71" i="278" a="1"/>
  <c r="N71" i="278" s="1"/>
  <c r="A71" i="278"/>
  <c r="D72" i="278" a="1"/>
  <c r="D72" i="278" s="1"/>
  <c r="I70" i="278"/>
  <c r="U70" i="278"/>
  <c r="S70" i="278"/>
  <c r="T70" i="278"/>
  <c r="P70" i="278"/>
  <c r="Q69" i="278"/>
  <c r="R69" i="278"/>
  <c r="U69" i="277"/>
  <c r="I69" i="277"/>
  <c r="S69" i="277"/>
  <c r="N70" i="277" a="1"/>
  <c r="N70" i="277" s="1"/>
  <c r="J70" i="277"/>
  <c r="F70" i="277"/>
  <c r="A70" i="277"/>
  <c r="L70" i="277"/>
  <c r="H70" i="277"/>
  <c r="E70" i="277" a="1"/>
  <c r="E70" i="277" s="1"/>
  <c r="M70" i="277" s="1"/>
  <c r="O70" i="277" s="1"/>
  <c r="K70" i="277"/>
  <c r="G70" i="277"/>
  <c r="D71" i="277" a="1"/>
  <c r="D71" i="277" s="1"/>
  <c r="R68" i="277"/>
  <c r="Q68" i="277"/>
  <c r="T69" i="277"/>
  <c r="P69" i="277"/>
  <c r="D64" i="275"/>
  <c r="E64" i="275"/>
  <c r="Q61" i="146"/>
  <c r="U60" i="146"/>
  <c r="I60" i="146"/>
  <c r="C65" i="275" a="1"/>
  <c r="C65" i="275" s="1"/>
  <c r="I61" i="146"/>
  <c r="S61" i="146"/>
  <c r="U61" i="146"/>
  <c r="T61" i="146"/>
  <c r="A62" i="146"/>
  <c r="F62" i="146"/>
  <c r="K62" i="146"/>
  <c r="P62" i="146" s="1"/>
  <c r="R62" i="146" s="1"/>
  <c r="H62" i="146"/>
  <c r="G62" i="146"/>
  <c r="D63" i="146" a="1"/>
  <c r="D63" i="146" s="1"/>
  <c r="J63" i="146" s="1"/>
  <c r="E62" i="146" a="1"/>
  <c r="E62" i="146" s="1"/>
  <c r="M62" i="146" s="1"/>
  <c r="N62" i="146" a="1"/>
  <c r="N62" i="146" s="1"/>
  <c r="L62" i="146"/>
  <c r="Q62" i="146"/>
  <c r="C61" i="116" a="1"/>
  <c r="C61" i="116" s="1"/>
  <c r="E60" i="116"/>
  <c r="D60" i="116"/>
  <c r="F60" i="116"/>
  <c r="G61" i="214"/>
  <c r="H61" i="214" s="1"/>
  <c r="D62" i="214"/>
  <c r="E62" i="214"/>
  <c r="F62" i="214"/>
  <c r="C63" i="214" a="1"/>
  <c r="C63" i="214" s="1"/>
  <c r="G71" i="284" l="1"/>
  <c r="L71" i="284"/>
  <c r="N71" i="284" a="1"/>
  <c r="N71" i="284" s="1"/>
  <c r="I70" i="284"/>
  <c r="K71" i="284"/>
  <c r="A71" i="284"/>
  <c r="S70" i="284"/>
  <c r="E71" i="284" a="1"/>
  <c r="E71" i="284" s="1"/>
  <c r="M71" i="284" s="1"/>
  <c r="O71" i="284" s="1"/>
  <c r="I71" i="284" s="1"/>
  <c r="F71" i="284"/>
  <c r="D72" i="284" a="1"/>
  <c r="D72" i="284" s="1"/>
  <c r="H72" i="284" s="1"/>
  <c r="H71" i="284"/>
  <c r="R70" i="284"/>
  <c r="Q70" i="284"/>
  <c r="P71" i="284"/>
  <c r="Q70" i="283"/>
  <c r="R70" i="283"/>
  <c r="U71" i="283"/>
  <c r="I71" i="283"/>
  <c r="N72" i="283" a="1"/>
  <c r="N72" i="283" s="1"/>
  <c r="J72" i="283"/>
  <c r="F72" i="283"/>
  <c r="A72" i="283"/>
  <c r="E72" i="283" a="1"/>
  <c r="E72" i="283" s="1"/>
  <c r="M72" i="283" s="1"/>
  <c r="O72" i="283" s="1"/>
  <c r="H72" i="283"/>
  <c r="L72" i="283"/>
  <c r="G72" i="283"/>
  <c r="K72" i="283"/>
  <c r="D73" i="283" a="1"/>
  <c r="D73" i="283" s="1"/>
  <c r="P71" i="283"/>
  <c r="T71" i="283"/>
  <c r="S71" i="283"/>
  <c r="K74" i="282"/>
  <c r="G74" i="282"/>
  <c r="N74" i="282" a="1"/>
  <c r="N74" i="282" s="1"/>
  <c r="J74" i="282"/>
  <c r="F74" i="282"/>
  <c r="A74" i="282"/>
  <c r="L74" i="282"/>
  <c r="H74" i="282"/>
  <c r="E74" i="282" a="1"/>
  <c r="E74" i="282" s="1"/>
  <c r="M74" i="282" s="1"/>
  <c r="O74" i="282" s="1"/>
  <c r="D75" i="282" a="1"/>
  <c r="D75" i="282" s="1"/>
  <c r="S73" i="282"/>
  <c r="U73" i="282"/>
  <c r="I73" i="282"/>
  <c r="T73" i="282"/>
  <c r="P73" i="282"/>
  <c r="R72" i="282"/>
  <c r="Q72" i="282"/>
  <c r="R68" i="281"/>
  <c r="Q68" i="281"/>
  <c r="T69" i="281"/>
  <c r="P69" i="281"/>
  <c r="K70" i="281"/>
  <c r="G70" i="281"/>
  <c r="J70" i="281"/>
  <c r="N70" i="281" a="1"/>
  <c r="N70" i="281" s="1"/>
  <c r="E70" i="281" a="1"/>
  <c r="E70" i="281" s="1"/>
  <c r="M70" i="281" s="1"/>
  <c r="O70" i="281" s="1"/>
  <c r="H70" i="281"/>
  <c r="L70" i="281"/>
  <c r="F70" i="281"/>
  <c r="A70" i="281"/>
  <c r="D71" i="281" a="1"/>
  <c r="D71" i="281" s="1"/>
  <c r="U69" i="281"/>
  <c r="I69" i="281"/>
  <c r="S69" i="281"/>
  <c r="S70" i="280"/>
  <c r="L71" i="280"/>
  <c r="N71" i="280" a="1"/>
  <c r="N71" i="280" s="1"/>
  <c r="I70" i="280"/>
  <c r="E71" i="280" a="1"/>
  <c r="E71" i="280" s="1"/>
  <c r="M71" i="280" s="1"/>
  <c r="O71" i="280" s="1"/>
  <c r="T71" i="280" s="1"/>
  <c r="F71" i="280"/>
  <c r="K71" i="280"/>
  <c r="T70" i="280"/>
  <c r="H71" i="280"/>
  <c r="I71" i="280" s="1"/>
  <c r="J71" i="280"/>
  <c r="D72" i="280" a="1"/>
  <c r="D72" i="280" s="1"/>
  <c r="F72" i="280" s="1"/>
  <c r="A71" i="280"/>
  <c r="R70" i="280"/>
  <c r="Q70" i="280"/>
  <c r="P71" i="280"/>
  <c r="N70" i="279" a="1"/>
  <c r="N70" i="279" s="1"/>
  <c r="J70" i="279"/>
  <c r="F70" i="279"/>
  <c r="A70" i="279"/>
  <c r="L70" i="279"/>
  <c r="H70" i="279"/>
  <c r="E70" i="279" a="1"/>
  <c r="E70" i="279" s="1"/>
  <c r="M70" i="279" s="1"/>
  <c r="O70" i="279" s="1"/>
  <c r="K70" i="279"/>
  <c r="G70" i="279"/>
  <c r="D71" i="279" a="1"/>
  <c r="D71" i="279" s="1"/>
  <c r="T69" i="279"/>
  <c r="P69" i="279"/>
  <c r="U69" i="279"/>
  <c r="I69" i="279"/>
  <c r="R68" i="279"/>
  <c r="Q68" i="279"/>
  <c r="S69" i="279"/>
  <c r="S71" i="278"/>
  <c r="K72" i="278"/>
  <c r="G72" i="278"/>
  <c r="H72" i="278"/>
  <c r="A72" i="278"/>
  <c r="L72" i="278"/>
  <c r="F72" i="278"/>
  <c r="J72" i="278"/>
  <c r="N72" i="278" a="1"/>
  <c r="N72" i="278" s="1"/>
  <c r="E72" i="278" a="1"/>
  <c r="E72" i="278" s="1"/>
  <c r="M72" i="278" s="1"/>
  <c r="O72" i="278" s="1"/>
  <c r="D73" i="278" a="1"/>
  <c r="D73" i="278" s="1"/>
  <c r="U71" i="278"/>
  <c r="I71" i="278"/>
  <c r="R70" i="278"/>
  <c r="Q70" i="278"/>
  <c r="P71" i="278"/>
  <c r="T71" i="278"/>
  <c r="L71" i="277"/>
  <c r="H71" i="277"/>
  <c r="E71" i="277" a="1"/>
  <c r="E71" i="277" s="1"/>
  <c r="M71" i="277" s="1"/>
  <c r="O71" i="277" s="1"/>
  <c r="K71" i="277"/>
  <c r="G71" i="277"/>
  <c r="N71" i="277" a="1"/>
  <c r="N71" i="277" s="1"/>
  <c r="J71" i="277"/>
  <c r="F71" i="277"/>
  <c r="A71" i="277"/>
  <c r="D72" i="277" a="1"/>
  <c r="D72" i="277" s="1"/>
  <c r="S70" i="277"/>
  <c r="T70" i="277"/>
  <c r="P70" i="277"/>
  <c r="R69" i="277"/>
  <c r="Q69" i="277"/>
  <c r="U70" i="277"/>
  <c r="I70" i="277"/>
  <c r="D65" i="275"/>
  <c r="E65" i="275"/>
  <c r="O62" i="146"/>
  <c r="C66" i="275" a="1"/>
  <c r="C66" i="275" s="1"/>
  <c r="I62" i="146"/>
  <c r="U62" i="146"/>
  <c r="T62" i="146"/>
  <c r="A63" i="146"/>
  <c r="F63" i="146"/>
  <c r="S62" i="146"/>
  <c r="H63" i="146"/>
  <c r="E63" i="146" a="1"/>
  <c r="E63" i="146" s="1"/>
  <c r="M63" i="146" s="1"/>
  <c r="G63" i="146"/>
  <c r="L63" i="146"/>
  <c r="K63" i="146"/>
  <c r="P63" i="146" s="1"/>
  <c r="R63" i="146" s="1"/>
  <c r="N63" i="146" a="1"/>
  <c r="N63" i="146" s="1"/>
  <c r="D64" i="146" a="1"/>
  <c r="D64" i="146" s="1"/>
  <c r="J64" i="146" s="1"/>
  <c r="E61" i="116"/>
  <c r="F61" i="116"/>
  <c r="D61" i="116"/>
  <c r="C62" i="116" a="1"/>
  <c r="C62" i="116" s="1"/>
  <c r="G62" i="214"/>
  <c r="H62" i="214" s="1"/>
  <c r="C64" i="214" a="1"/>
  <c r="C64" i="214" s="1"/>
  <c r="E63" i="214"/>
  <c r="F63" i="214"/>
  <c r="D63" i="214"/>
  <c r="U71" i="284" l="1"/>
  <c r="J72" i="284"/>
  <c r="E72" i="284" a="1"/>
  <c r="E72" i="284" s="1"/>
  <c r="M72" i="284" s="1"/>
  <c r="O72" i="284" s="1"/>
  <c r="T72" i="284" s="1"/>
  <c r="S71" i="284"/>
  <c r="A72" i="284"/>
  <c r="G72" i="284"/>
  <c r="L72" i="284"/>
  <c r="T71" i="284"/>
  <c r="F72" i="284"/>
  <c r="K72" i="284"/>
  <c r="D73" i="284" a="1"/>
  <c r="D73" i="284" s="1"/>
  <c r="E73" i="284" s="1" a="1"/>
  <c r="E73" i="284" s="1"/>
  <c r="M73" i="284" s="1"/>
  <c r="N72" i="284" a="1"/>
  <c r="N72" i="284" s="1"/>
  <c r="P72" i="284"/>
  <c r="Q71" i="284"/>
  <c r="R71" i="284"/>
  <c r="P72" i="283"/>
  <c r="T72" i="283"/>
  <c r="R71" i="283"/>
  <c r="Q71" i="283"/>
  <c r="K73" i="283"/>
  <c r="F73" i="283"/>
  <c r="J73" i="283"/>
  <c r="E73" i="283" a="1"/>
  <c r="E73" i="283" s="1"/>
  <c r="M73" i="283" s="1"/>
  <c r="O73" i="283" s="1"/>
  <c r="N73" i="283" a="1"/>
  <c r="N73" i="283" s="1"/>
  <c r="H73" i="283"/>
  <c r="A73" i="283"/>
  <c r="L73" i="283"/>
  <c r="G73" i="283"/>
  <c r="D74" i="283" a="1"/>
  <c r="D74" i="283" s="1"/>
  <c r="U72" i="283"/>
  <c r="I72" i="283"/>
  <c r="S72" i="283"/>
  <c r="U74" i="282"/>
  <c r="I74" i="282"/>
  <c r="R73" i="282"/>
  <c r="Q73" i="282"/>
  <c r="S74" i="282"/>
  <c r="N75" i="282" a="1"/>
  <c r="N75" i="282" s="1"/>
  <c r="J75" i="282"/>
  <c r="F75" i="282"/>
  <c r="A75" i="282"/>
  <c r="L75" i="282"/>
  <c r="H75" i="282"/>
  <c r="E75" i="282" a="1"/>
  <c r="E75" i="282" s="1"/>
  <c r="M75" i="282" s="1"/>
  <c r="O75" i="282" s="1"/>
  <c r="K75" i="282"/>
  <c r="G75" i="282"/>
  <c r="D76" i="282" a="1"/>
  <c r="D76" i="282" s="1"/>
  <c r="T74" i="282"/>
  <c r="P74" i="282"/>
  <c r="S70" i="281"/>
  <c r="Q69" i="281"/>
  <c r="R69" i="281"/>
  <c r="N71" i="281" a="1"/>
  <c r="N71" i="281" s="1"/>
  <c r="J71" i="281"/>
  <c r="F71" i="281"/>
  <c r="A71" i="281"/>
  <c r="L71" i="281"/>
  <c r="G71" i="281"/>
  <c r="K71" i="281"/>
  <c r="E71" i="281" a="1"/>
  <c r="E71" i="281" s="1"/>
  <c r="M71" i="281" s="1"/>
  <c r="O71" i="281" s="1"/>
  <c r="H71" i="281"/>
  <c r="D72" i="281" a="1"/>
  <c r="D72" i="281" s="1"/>
  <c r="I70" i="281"/>
  <c r="U70" i="281"/>
  <c r="T70" i="281"/>
  <c r="P70" i="281"/>
  <c r="D73" i="280" a="1"/>
  <c r="D73" i="280" s="1"/>
  <c r="H73" i="280" s="1"/>
  <c r="H72" i="280"/>
  <c r="J72" i="280"/>
  <c r="U71" i="280"/>
  <c r="K72" i="280"/>
  <c r="T72" i="280" s="1"/>
  <c r="L72" i="280"/>
  <c r="N72" i="280" a="1"/>
  <c r="N72" i="280" s="1"/>
  <c r="G72" i="280"/>
  <c r="A72" i="280"/>
  <c r="S71" i="280"/>
  <c r="E72" i="280" a="1"/>
  <c r="E72" i="280" s="1"/>
  <c r="M72" i="280" s="1"/>
  <c r="O72" i="280" s="1"/>
  <c r="I72" i="280" s="1"/>
  <c r="R71" i="280"/>
  <c r="Q71" i="280"/>
  <c r="P72" i="280"/>
  <c r="R69" i="279"/>
  <c r="Q69" i="279"/>
  <c r="T70" i="279"/>
  <c r="P70" i="279"/>
  <c r="K71" i="279"/>
  <c r="G71" i="279"/>
  <c r="L71" i="279"/>
  <c r="F71" i="279"/>
  <c r="J71" i="279"/>
  <c r="N71" i="279" a="1"/>
  <c r="N71" i="279" s="1"/>
  <c r="E71" i="279" a="1"/>
  <c r="E71" i="279" s="1"/>
  <c r="M71" i="279" s="1"/>
  <c r="O71" i="279" s="1"/>
  <c r="H71" i="279"/>
  <c r="A71" i="279"/>
  <c r="D72" i="279" a="1"/>
  <c r="D72" i="279" s="1"/>
  <c r="U70" i="279"/>
  <c r="I70" i="279"/>
  <c r="S70" i="279"/>
  <c r="S72" i="278"/>
  <c r="Q71" i="278"/>
  <c r="R71" i="278"/>
  <c r="U72" i="278"/>
  <c r="I72" i="278"/>
  <c r="L73" i="278"/>
  <c r="H73" i="278"/>
  <c r="E73" i="278" a="1"/>
  <c r="E73" i="278" s="1"/>
  <c r="M73" i="278" s="1"/>
  <c r="O73" i="278" s="1"/>
  <c r="N73" i="278" a="1"/>
  <c r="N73" i="278" s="1"/>
  <c r="J73" i="278"/>
  <c r="F73" i="278"/>
  <c r="A73" i="278"/>
  <c r="K73" i="278"/>
  <c r="G73" i="278"/>
  <c r="D74" i="278" a="1"/>
  <c r="D74" i="278" s="1"/>
  <c r="T72" i="278"/>
  <c r="P72" i="278"/>
  <c r="T71" i="277"/>
  <c r="P71" i="277"/>
  <c r="L72" i="277"/>
  <c r="H72" i="277"/>
  <c r="E72" i="277" a="1"/>
  <c r="E72" i="277" s="1"/>
  <c r="M72" i="277" s="1"/>
  <c r="O72" i="277" s="1"/>
  <c r="K72" i="277"/>
  <c r="G72" i="277"/>
  <c r="N72" i="277" a="1"/>
  <c r="N72" i="277" s="1"/>
  <c r="J72" i="277"/>
  <c r="F72" i="277"/>
  <c r="A72" i="277"/>
  <c r="D73" i="277" a="1"/>
  <c r="D73" i="277" s="1"/>
  <c r="S71" i="277"/>
  <c r="I71" i="277"/>
  <c r="U71" i="277"/>
  <c r="Q70" i="277"/>
  <c r="R70" i="277"/>
  <c r="D66" i="275"/>
  <c r="E66" i="275"/>
  <c r="C67" i="275" a="1"/>
  <c r="C67" i="275" s="1"/>
  <c r="Q63" i="146"/>
  <c r="O63" i="146"/>
  <c r="U63" i="146" s="1"/>
  <c r="A64" i="146"/>
  <c r="H64" i="146"/>
  <c r="S63" i="146"/>
  <c r="F64" i="146"/>
  <c r="L64" i="146"/>
  <c r="G64" i="146"/>
  <c r="N64" i="146" a="1"/>
  <c r="N64" i="146" s="1"/>
  <c r="K64" i="146"/>
  <c r="P64" i="146" s="1"/>
  <c r="Q64" i="146" s="1"/>
  <c r="D65" i="146" a="1"/>
  <c r="D65" i="146" s="1"/>
  <c r="J65" i="146" s="1"/>
  <c r="E64" i="146" a="1"/>
  <c r="E64" i="146" s="1"/>
  <c r="M64" i="146" s="1"/>
  <c r="T63" i="146"/>
  <c r="G63" i="214"/>
  <c r="H63" i="214" s="1"/>
  <c r="D62" i="116"/>
  <c r="F62" i="116"/>
  <c r="E62" i="116"/>
  <c r="C63" i="116" a="1"/>
  <c r="C63" i="116" s="1"/>
  <c r="E64" i="214"/>
  <c r="D64" i="214"/>
  <c r="F64" i="214"/>
  <c r="C65" i="214" a="1"/>
  <c r="C65" i="214" s="1"/>
  <c r="D74" i="284" l="1" a="1"/>
  <c r="D74" i="284" s="1"/>
  <c r="G74" i="284" s="1"/>
  <c r="N73" i="284" a="1"/>
  <c r="N73" i="284" s="1"/>
  <c r="H73" i="284"/>
  <c r="U72" i="284"/>
  <c r="A73" i="284"/>
  <c r="G73" i="284"/>
  <c r="L73" i="284"/>
  <c r="O73" i="284" s="1"/>
  <c r="I72" i="284"/>
  <c r="F73" i="284"/>
  <c r="K73" i="284"/>
  <c r="S72" i="284"/>
  <c r="J73" i="284"/>
  <c r="S73" i="284"/>
  <c r="P73" i="284"/>
  <c r="R72" i="284"/>
  <c r="Q72" i="284"/>
  <c r="L74" i="283"/>
  <c r="H74" i="283"/>
  <c r="E74" i="283" a="1"/>
  <c r="E74" i="283" s="1"/>
  <c r="M74" i="283" s="1"/>
  <c r="O74" i="283" s="1"/>
  <c r="G74" i="283"/>
  <c r="K74" i="283"/>
  <c r="F74" i="283"/>
  <c r="J74" i="283"/>
  <c r="N74" i="283" a="1"/>
  <c r="N74" i="283" s="1"/>
  <c r="A74" i="283"/>
  <c r="D75" i="283" a="1"/>
  <c r="D75" i="283" s="1"/>
  <c r="I73" i="283"/>
  <c r="U73" i="283"/>
  <c r="S73" i="283"/>
  <c r="T73" i="283"/>
  <c r="P73" i="283"/>
  <c r="Q72" i="283"/>
  <c r="R72" i="283"/>
  <c r="U75" i="282"/>
  <c r="I75" i="282"/>
  <c r="K76" i="282"/>
  <c r="G76" i="282"/>
  <c r="L76" i="282"/>
  <c r="F76" i="282"/>
  <c r="J76" i="282"/>
  <c r="N76" i="282" a="1"/>
  <c r="N76" i="282" s="1"/>
  <c r="E76" i="282" a="1"/>
  <c r="E76" i="282" s="1"/>
  <c r="M76" i="282" s="1"/>
  <c r="O76" i="282" s="1"/>
  <c r="H76" i="282"/>
  <c r="A76" i="282"/>
  <c r="D77" i="282" a="1"/>
  <c r="D77" i="282" s="1"/>
  <c r="S75" i="282"/>
  <c r="R74" i="282"/>
  <c r="Q74" i="282"/>
  <c r="T75" i="282"/>
  <c r="P75" i="282"/>
  <c r="N72" i="281" a="1"/>
  <c r="N72" i="281" s="1"/>
  <c r="H72" i="281"/>
  <c r="A72" i="281"/>
  <c r="L72" i="281"/>
  <c r="G72" i="281"/>
  <c r="K72" i="281"/>
  <c r="F72" i="281"/>
  <c r="J72" i="281"/>
  <c r="E72" i="281" a="1"/>
  <c r="E72" i="281" s="1"/>
  <c r="M72" i="281" s="1"/>
  <c r="O72" i="281" s="1"/>
  <c r="D73" i="281" a="1"/>
  <c r="D73" i="281" s="1"/>
  <c r="U71" i="281"/>
  <c r="I71" i="281"/>
  <c r="S71" i="281"/>
  <c r="P71" i="281"/>
  <c r="T71" i="281"/>
  <c r="R70" i="281"/>
  <c r="Q70" i="281"/>
  <c r="U72" i="280"/>
  <c r="A73" i="280"/>
  <c r="E73" i="280" a="1"/>
  <c r="E73" i="280" s="1"/>
  <c r="M73" i="280" s="1"/>
  <c r="O73" i="280" s="1"/>
  <c r="U73" i="280" s="1"/>
  <c r="N73" i="280" a="1"/>
  <c r="N73" i="280" s="1"/>
  <c r="G73" i="280"/>
  <c r="L73" i="280"/>
  <c r="F73" i="280"/>
  <c r="K73" i="280"/>
  <c r="S72" i="280"/>
  <c r="D74" i="280" a="1"/>
  <c r="D74" i="280" s="1"/>
  <c r="K74" i="280" s="1"/>
  <c r="J73" i="280"/>
  <c r="Q72" i="280"/>
  <c r="R72" i="280"/>
  <c r="P73" i="280"/>
  <c r="N72" i="279" a="1"/>
  <c r="N72" i="279" s="1"/>
  <c r="J72" i="279"/>
  <c r="F72" i="279"/>
  <c r="A72" i="279"/>
  <c r="H72" i="279"/>
  <c r="L72" i="279"/>
  <c r="G72" i="279"/>
  <c r="K72" i="279"/>
  <c r="E72" i="279" a="1"/>
  <c r="E72" i="279" s="1"/>
  <c r="M72" i="279" s="1"/>
  <c r="O72" i="279" s="1"/>
  <c r="D73" i="279" a="1"/>
  <c r="D73" i="279" s="1"/>
  <c r="S71" i="279"/>
  <c r="U71" i="279"/>
  <c r="I71" i="279"/>
  <c r="Q70" i="279"/>
  <c r="R70" i="279"/>
  <c r="P71" i="279"/>
  <c r="T71" i="279"/>
  <c r="K74" i="278"/>
  <c r="G74" i="278"/>
  <c r="H74" i="278"/>
  <c r="N74" i="278" a="1"/>
  <c r="N74" i="278" s="1"/>
  <c r="F74" i="278"/>
  <c r="L74" i="278"/>
  <c r="E74" i="278" a="1"/>
  <c r="E74" i="278" s="1"/>
  <c r="M74" i="278" s="1"/>
  <c r="O74" i="278" s="1"/>
  <c r="A74" i="278"/>
  <c r="J74" i="278"/>
  <c r="D75" i="278" a="1"/>
  <c r="D75" i="278" s="1"/>
  <c r="U73" i="278"/>
  <c r="I73" i="278"/>
  <c r="R72" i="278"/>
  <c r="Q72" i="278"/>
  <c r="P73" i="278"/>
  <c r="T73" i="278"/>
  <c r="S73" i="278"/>
  <c r="K73" i="277"/>
  <c r="G73" i="277"/>
  <c r="N73" i="277" a="1"/>
  <c r="N73" i="277" s="1"/>
  <c r="J73" i="277"/>
  <c r="F73" i="277"/>
  <c r="A73" i="277"/>
  <c r="L73" i="277"/>
  <c r="H73" i="277"/>
  <c r="E73" i="277" a="1"/>
  <c r="E73" i="277" s="1"/>
  <c r="M73" i="277" s="1"/>
  <c r="O73" i="277" s="1"/>
  <c r="D74" i="277" a="1"/>
  <c r="D74" i="277" s="1"/>
  <c r="S72" i="277"/>
  <c r="U72" i="277"/>
  <c r="I72" i="277"/>
  <c r="T72" i="277"/>
  <c r="P72" i="277"/>
  <c r="R71" i="277"/>
  <c r="Q71" i="277"/>
  <c r="S64" i="146"/>
  <c r="D67" i="275"/>
  <c r="E67" i="275"/>
  <c r="C68" i="275" a="1"/>
  <c r="C68" i="275" s="1"/>
  <c r="I63" i="146"/>
  <c r="R64" i="146"/>
  <c r="D66" i="146" a="1"/>
  <c r="D66" i="146" s="1"/>
  <c r="J66" i="146" s="1"/>
  <c r="N65" i="146" a="1"/>
  <c r="N65" i="146" s="1"/>
  <c r="A65" i="146"/>
  <c r="F65" i="146"/>
  <c r="K65" i="146"/>
  <c r="P65" i="146" s="1"/>
  <c r="Q65" i="146" s="1"/>
  <c r="O64" i="146"/>
  <c r="U64" i="146" s="1"/>
  <c r="H65" i="146"/>
  <c r="L65" i="146"/>
  <c r="E65" i="146" a="1"/>
  <c r="E65" i="146" s="1"/>
  <c r="M65" i="146" s="1"/>
  <c r="G65" i="146"/>
  <c r="G64" i="214"/>
  <c r="H64" i="214" s="1"/>
  <c r="C64" i="116" a="1"/>
  <c r="C64" i="116" s="1"/>
  <c r="F63" i="116"/>
  <c r="D63" i="116"/>
  <c r="E63" i="116"/>
  <c r="D65" i="214"/>
  <c r="E65" i="214"/>
  <c r="F65" i="214"/>
  <c r="C66" i="214" a="1"/>
  <c r="C66" i="214" s="1"/>
  <c r="I73" i="284" l="1"/>
  <c r="T73" i="284"/>
  <c r="U73" i="284"/>
  <c r="L74" i="284"/>
  <c r="N74" i="284" a="1"/>
  <c r="N74" i="284" s="1"/>
  <c r="E74" i="284" a="1"/>
  <c r="E74" i="284" s="1"/>
  <c r="M74" i="284" s="1"/>
  <c r="O74" i="284" s="1"/>
  <c r="I74" i="284" s="1"/>
  <c r="F74" i="284"/>
  <c r="K74" i="284"/>
  <c r="H74" i="284"/>
  <c r="J74" i="284"/>
  <c r="D75" i="284" a="1"/>
  <c r="D75" i="284" s="1"/>
  <c r="N75" i="284" s="1" a="1"/>
  <c r="N75" i="284" s="1"/>
  <c r="A74" i="284"/>
  <c r="P74" i="284"/>
  <c r="R73" i="284"/>
  <c r="Q73" i="284"/>
  <c r="R73" i="283"/>
  <c r="Q73" i="283"/>
  <c r="S74" i="283"/>
  <c r="K75" i="283"/>
  <c r="G75" i="283"/>
  <c r="H75" i="283"/>
  <c r="A75" i="283"/>
  <c r="L75" i="283"/>
  <c r="F75" i="283"/>
  <c r="J75" i="283"/>
  <c r="N75" i="283" a="1"/>
  <c r="N75" i="283" s="1"/>
  <c r="E75" i="283" a="1"/>
  <c r="E75" i="283" s="1"/>
  <c r="M75" i="283" s="1"/>
  <c r="O75" i="283" s="1"/>
  <c r="D76" i="283" a="1"/>
  <c r="D76" i="283" s="1"/>
  <c r="U74" i="283"/>
  <c r="I74" i="283"/>
  <c r="P74" i="283"/>
  <c r="T74" i="283"/>
  <c r="N77" i="282" a="1"/>
  <c r="N77" i="282" s="1"/>
  <c r="J77" i="282"/>
  <c r="F77" i="282"/>
  <c r="A77" i="282"/>
  <c r="H77" i="282"/>
  <c r="L77" i="282"/>
  <c r="G77" i="282"/>
  <c r="K77" i="282"/>
  <c r="E77" i="282" a="1"/>
  <c r="E77" i="282" s="1"/>
  <c r="M77" i="282" s="1"/>
  <c r="O77" i="282" s="1"/>
  <c r="D78" i="282" a="1"/>
  <c r="D78" i="282" s="1"/>
  <c r="S76" i="282"/>
  <c r="P76" i="282"/>
  <c r="T76" i="282"/>
  <c r="Q75" i="282"/>
  <c r="R75" i="282"/>
  <c r="U76" i="282"/>
  <c r="I76" i="282"/>
  <c r="Q71" i="281"/>
  <c r="R71" i="281"/>
  <c r="L73" i="281"/>
  <c r="H73" i="281"/>
  <c r="E73" i="281" a="1"/>
  <c r="E73" i="281" s="1"/>
  <c r="M73" i="281" s="1"/>
  <c r="O73" i="281" s="1"/>
  <c r="N73" i="281" a="1"/>
  <c r="N73" i="281" s="1"/>
  <c r="J73" i="281"/>
  <c r="F73" i="281"/>
  <c r="G73" i="281"/>
  <c r="A73" i="281"/>
  <c r="K73" i="281"/>
  <c r="D74" i="281" a="1"/>
  <c r="D74" i="281" s="1"/>
  <c r="T72" i="281"/>
  <c r="P72" i="281"/>
  <c r="I72" i="281"/>
  <c r="U72" i="281"/>
  <c r="S72" i="281"/>
  <c r="D75" i="280" a="1"/>
  <c r="D75" i="280" s="1"/>
  <c r="G75" i="280" s="1"/>
  <c r="H74" i="280"/>
  <c r="I73" i="280"/>
  <c r="J74" i="280"/>
  <c r="E74" i="280" a="1"/>
  <c r="E74" i="280" s="1"/>
  <c r="M74" i="280" s="1"/>
  <c r="O74" i="280" s="1"/>
  <c r="U74" i="280" s="1"/>
  <c r="T73" i="280"/>
  <c r="N74" i="280" a="1"/>
  <c r="N74" i="280" s="1"/>
  <c r="S73" i="280"/>
  <c r="A74" i="280"/>
  <c r="G74" i="280"/>
  <c r="L74" i="280"/>
  <c r="F74" i="280"/>
  <c r="R73" i="280"/>
  <c r="Q73" i="280"/>
  <c r="P74" i="280"/>
  <c r="R71" i="279"/>
  <c r="Q71" i="279"/>
  <c r="P72" i="279"/>
  <c r="T72" i="279"/>
  <c r="J73" i="279"/>
  <c r="E73" i="279" a="1"/>
  <c r="E73" i="279" s="1"/>
  <c r="M73" i="279" s="1"/>
  <c r="O73" i="279" s="1"/>
  <c r="N73" i="279" a="1"/>
  <c r="N73" i="279" s="1"/>
  <c r="H73" i="279"/>
  <c r="A73" i="279"/>
  <c r="L73" i="279"/>
  <c r="G73" i="279"/>
  <c r="K73" i="279"/>
  <c r="F73" i="279"/>
  <c r="D74" i="279" a="1"/>
  <c r="D74" i="279" s="1"/>
  <c r="U72" i="279"/>
  <c r="I72" i="279"/>
  <c r="S72" i="279"/>
  <c r="S74" i="278"/>
  <c r="I74" i="278"/>
  <c r="U74" i="278"/>
  <c r="N75" i="278" a="1"/>
  <c r="N75" i="278" s="1"/>
  <c r="J75" i="278"/>
  <c r="F75" i="278"/>
  <c r="A75" i="278"/>
  <c r="L75" i="278"/>
  <c r="H75" i="278"/>
  <c r="E75" i="278" a="1"/>
  <c r="E75" i="278" s="1"/>
  <c r="M75" i="278" s="1"/>
  <c r="O75" i="278" s="1"/>
  <c r="G75" i="278"/>
  <c r="K75" i="278"/>
  <c r="D76" i="278" a="1"/>
  <c r="D76" i="278" s="1"/>
  <c r="Q73" i="278"/>
  <c r="R73" i="278"/>
  <c r="T74" i="278"/>
  <c r="P74" i="278"/>
  <c r="U73" i="277"/>
  <c r="I73" i="277"/>
  <c r="R72" i="277"/>
  <c r="Q72" i="277"/>
  <c r="S73" i="277"/>
  <c r="N74" i="277" a="1"/>
  <c r="N74" i="277" s="1"/>
  <c r="J74" i="277"/>
  <c r="F74" i="277"/>
  <c r="A74" i="277"/>
  <c r="L74" i="277"/>
  <c r="H74" i="277"/>
  <c r="E74" i="277" a="1"/>
  <c r="E74" i="277" s="1"/>
  <c r="M74" i="277" s="1"/>
  <c r="O74" i="277" s="1"/>
  <c r="K74" i="277"/>
  <c r="G74" i="277"/>
  <c r="D75" i="277" a="1"/>
  <c r="D75" i="277" s="1"/>
  <c r="T73" i="277"/>
  <c r="P73" i="277"/>
  <c r="D68" i="275"/>
  <c r="E68" i="275"/>
  <c r="S65" i="146"/>
  <c r="T64" i="146"/>
  <c r="C69" i="275" a="1"/>
  <c r="C69" i="275" s="1"/>
  <c r="I64" i="146"/>
  <c r="D67" i="146" a="1"/>
  <c r="D67" i="146" s="1"/>
  <c r="J67" i="146" s="1"/>
  <c r="L66" i="146"/>
  <c r="F66" i="146"/>
  <c r="G66" i="146"/>
  <c r="N66" i="146" a="1"/>
  <c r="N66" i="146" s="1"/>
  <c r="H66" i="146"/>
  <c r="R65" i="146"/>
  <c r="K66" i="146"/>
  <c r="P66" i="146" s="1"/>
  <c r="A66" i="146"/>
  <c r="O65" i="146"/>
  <c r="I65" i="146" s="1"/>
  <c r="E66" i="146" a="1"/>
  <c r="E66" i="146" s="1"/>
  <c r="M66" i="146" s="1"/>
  <c r="Q66" i="146"/>
  <c r="R66" i="146"/>
  <c r="G65" i="214"/>
  <c r="H65" i="214" s="1"/>
  <c r="E64" i="116"/>
  <c r="D64" i="116"/>
  <c r="F64" i="116"/>
  <c r="C65" i="116" a="1"/>
  <c r="C65" i="116" s="1"/>
  <c r="C67" i="214" a="1"/>
  <c r="C67" i="214" s="1"/>
  <c r="E66" i="214"/>
  <c r="D66" i="214"/>
  <c r="F66" i="214"/>
  <c r="U74" i="284" l="1"/>
  <c r="T74" i="284"/>
  <c r="E75" i="284" a="1"/>
  <c r="E75" i="284" s="1"/>
  <c r="M75" i="284" s="1"/>
  <c r="O75" i="284" s="1"/>
  <c r="U75" i="284" s="1"/>
  <c r="F75" i="284"/>
  <c r="K75" i="284"/>
  <c r="A75" i="284"/>
  <c r="D76" i="284" a="1"/>
  <c r="D76" i="284" s="1"/>
  <c r="L76" i="284" s="1"/>
  <c r="H75" i="284"/>
  <c r="J75" i="284"/>
  <c r="S74" i="284"/>
  <c r="G75" i="284"/>
  <c r="L75" i="284"/>
  <c r="R74" i="284"/>
  <c r="Q74" i="284"/>
  <c r="P75" i="284"/>
  <c r="P75" i="283"/>
  <c r="T75" i="283"/>
  <c r="S75" i="283"/>
  <c r="Q74" i="283"/>
  <c r="R74" i="283"/>
  <c r="U75" i="283"/>
  <c r="I75" i="283"/>
  <c r="N76" i="283" a="1"/>
  <c r="N76" i="283" s="1"/>
  <c r="J76" i="283"/>
  <c r="F76" i="283"/>
  <c r="A76" i="283"/>
  <c r="E76" i="283" a="1"/>
  <c r="E76" i="283" s="1"/>
  <c r="M76" i="283" s="1"/>
  <c r="O76" i="283" s="1"/>
  <c r="H76" i="283"/>
  <c r="L76" i="283"/>
  <c r="G76" i="283"/>
  <c r="K76" i="283"/>
  <c r="D77" i="283" a="1"/>
  <c r="D77" i="283" s="1"/>
  <c r="R76" i="282"/>
  <c r="Q76" i="282"/>
  <c r="P77" i="282"/>
  <c r="T77" i="282"/>
  <c r="J78" i="282"/>
  <c r="E78" i="282" a="1"/>
  <c r="E78" i="282" s="1"/>
  <c r="M78" i="282" s="1"/>
  <c r="O78" i="282" s="1"/>
  <c r="N78" i="282" a="1"/>
  <c r="N78" i="282" s="1"/>
  <c r="H78" i="282"/>
  <c r="A78" i="282"/>
  <c r="L78" i="282"/>
  <c r="G78" i="282"/>
  <c r="K78" i="282"/>
  <c r="F78" i="282"/>
  <c r="D79" i="282" a="1"/>
  <c r="D79" i="282" s="1"/>
  <c r="U77" i="282"/>
  <c r="I77" i="282"/>
  <c r="S77" i="282"/>
  <c r="K74" i="281"/>
  <c r="G74" i="281"/>
  <c r="L74" i="281"/>
  <c r="E74" i="281" a="1"/>
  <c r="E74" i="281" s="1"/>
  <c r="M74" i="281" s="1"/>
  <c r="O74" i="281" s="1"/>
  <c r="A74" i="281"/>
  <c r="J74" i="281"/>
  <c r="H74" i="281"/>
  <c r="N74" i="281" a="1"/>
  <c r="N74" i="281" s="1"/>
  <c r="F74" i="281"/>
  <c r="D75" i="281" a="1"/>
  <c r="D75" i="281" s="1"/>
  <c r="U73" i="281"/>
  <c r="I73" i="281"/>
  <c r="T73" i="281"/>
  <c r="P73" i="281"/>
  <c r="R72" i="281"/>
  <c r="Q72" i="281"/>
  <c r="S73" i="281"/>
  <c r="I74" i="280"/>
  <c r="E75" i="280" a="1"/>
  <c r="E75" i="280" s="1"/>
  <c r="M75" i="280" s="1"/>
  <c r="O75" i="280" s="1"/>
  <c r="U75" i="280" s="1"/>
  <c r="F75" i="280"/>
  <c r="K75" i="280"/>
  <c r="T74" i="280"/>
  <c r="J75" i="280"/>
  <c r="H75" i="280"/>
  <c r="S74" i="280"/>
  <c r="L75" i="280"/>
  <c r="N75" i="280" a="1"/>
  <c r="N75" i="280" s="1"/>
  <c r="S75" i="280" s="1"/>
  <c r="D76" i="280" a="1"/>
  <c r="D76" i="280" s="1"/>
  <c r="A76" i="280" s="1"/>
  <c r="A75" i="280"/>
  <c r="R74" i="280"/>
  <c r="Q74" i="280"/>
  <c r="P75" i="280"/>
  <c r="T73" i="279"/>
  <c r="P73" i="279"/>
  <c r="I73" i="279"/>
  <c r="U73" i="279"/>
  <c r="S73" i="279"/>
  <c r="Q72" i="279"/>
  <c r="R72" i="279"/>
  <c r="L74" i="279"/>
  <c r="H74" i="279"/>
  <c r="E74" i="279" a="1"/>
  <c r="E74" i="279" s="1"/>
  <c r="M74" i="279" s="1"/>
  <c r="O74" i="279" s="1"/>
  <c r="K74" i="279"/>
  <c r="F74" i="279"/>
  <c r="J74" i="279"/>
  <c r="N74" i="279" a="1"/>
  <c r="N74" i="279" s="1"/>
  <c r="A74" i="279"/>
  <c r="G74" i="279"/>
  <c r="D75" i="279" a="1"/>
  <c r="D75" i="279" s="1"/>
  <c r="K76" i="278"/>
  <c r="G76" i="278"/>
  <c r="L76" i="278"/>
  <c r="E76" i="278" a="1"/>
  <c r="E76" i="278" s="1"/>
  <c r="M76" i="278" s="1"/>
  <c r="O76" i="278" s="1"/>
  <c r="A76" i="278"/>
  <c r="J76" i="278"/>
  <c r="H76" i="278"/>
  <c r="N76" i="278" a="1"/>
  <c r="N76" i="278" s="1"/>
  <c r="F76" i="278"/>
  <c r="D77" i="278" a="1"/>
  <c r="D77" i="278" s="1"/>
  <c r="T75" i="278"/>
  <c r="P75" i="278"/>
  <c r="S75" i="278"/>
  <c r="R74" i="278"/>
  <c r="Q74" i="278"/>
  <c r="U75" i="278"/>
  <c r="I75" i="278"/>
  <c r="L75" i="277"/>
  <c r="H75" i="277"/>
  <c r="E75" i="277" a="1"/>
  <c r="E75" i="277" s="1"/>
  <c r="M75" i="277" s="1"/>
  <c r="O75" i="277" s="1"/>
  <c r="K75" i="277"/>
  <c r="G75" i="277"/>
  <c r="N75" i="277" a="1"/>
  <c r="N75" i="277" s="1"/>
  <c r="J75" i="277"/>
  <c r="F75" i="277"/>
  <c r="A75" i="277"/>
  <c r="D76" i="277" a="1"/>
  <c r="D76" i="277" s="1"/>
  <c r="U74" i="277"/>
  <c r="I74" i="277"/>
  <c r="S74" i="277"/>
  <c r="R73" i="277"/>
  <c r="Q73" i="277"/>
  <c r="T74" i="277"/>
  <c r="P74" i="277"/>
  <c r="O66" i="146"/>
  <c r="D69" i="275"/>
  <c r="E69" i="275"/>
  <c r="C70" i="275" a="1"/>
  <c r="C70" i="275" s="1"/>
  <c r="I66" i="146"/>
  <c r="T66" i="146"/>
  <c r="U66" i="146"/>
  <c r="E67" i="146" a="1"/>
  <c r="E67" i="146" s="1"/>
  <c r="M67" i="146" s="1"/>
  <c r="N67" i="146" a="1"/>
  <c r="N67" i="146" s="1"/>
  <c r="F67" i="146"/>
  <c r="A67" i="146"/>
  <c r="S66" i="146"/>
  <c r="H67" i="146"/>
  <c r="K67" i="146"/>
  <c r="P67" i="146" s="1"/>
  <c r="R67" i="146" s="1"/>
  <c r="D68" i="146" a="1"/>
  <c r="D68" i="146" s="1"/>
  <c r="J68" i="146" s="1"/>
  <c r="L67" i="146"/>
  <c r="G67" i="146"/>
  <c r="T65" i="146"/>
  <c r="U65" i="146"/>
  <c r="G66" i="214"/>
  <c r="H66" i="214" s="1"/>
  <c r="F65" i="116"/>
  <c r="D65" i="116"/>
  <c r="E65" i="116"/>
  <c r="C66" i="116" a="1"/>
  <c r="C66" i="116" s="1"/>
  <c r="E67" i="214"/>
  <c r="F67" i="214"/>
  <c r="D67" i="214"/>
  <c r="C68" i="214" a="1"/>
  <c r="C68" i="214" s="1"/>
  <c r="I75" i="284" l="1"/>
  <c r="F76" i="284"/>
  <c r="K76" i="284"/>
  <c r="D77" i="284" a="1"/>
  <c r="D77" i="284" s="1"/>
  <c r="H77" i="284" s="1"/>
  <c r="N76" i="284" a="1"/>
  <c r="N76" i="284" s="1"/>
  <c r="H76" i="284"/>
  <c r="T75" i="284"/>
  <c r="J76" i="284"/>
  <c r="E76" i="284" a="1"/>
  <c r="E76" i="284" s="1"/>
  <c r="M76" i="284" s="1"/>
  <c r="O76" i="284" s="1"/>
  <c r="T76" i="284" s="1"/>
  <c r="S75" i="284"/>
  <c r="A76" i="284"/>
  <c r="G76" i="284"/>
  <c r="Q75" i="284"/>
  <c r="R75" i="284"/>
  <c r="P76" i="284"/>
  <c r="S76" i="283"/>
  <c r="P76" i="283"/>
  <c r="T76" i="283"/>
  <c r="K77" i="283"/>
  <c r="F77" i="283"/>
  <c r="J77" i="283"/>
  <c r="E77" i="283" a="1"/>
  <c r="E77" i="283" s="1"/>
  <c r="M77" i="283" s="1"/>
  <c r="O77" i="283" s="1"/>
  <c r="N77" i="283" a="1"/>
  <c r="N77" i="283" s="1"/>
  <c r="H77" i="283"/>
  <c r="A77" i="283"/>
  <c r="L77" i="283"/>
  <c r="G77" i="283"/>
  <c r="D78" i="283" a="1"/>
  <c r="D78" i="283" s="1"/>
  <c r="U76" i="283"/>
  <c r="I76" i="283"/>
  <c r="R75" i="283"/>
  <c r="Q75" i="283"/>
  <c r="L79" i="282"/>
  <c r="H79" i="282"/>
  <c r="E79" i="282" a="1"/>
  <c r="E79" i="282" s="1"/>
  <c r="M79" i="282" s="1"/>
  <c r="O79" i="282" s="1"/>
  <c r="K79" i="282"/>
  <c r="F79" i="282"/>
  <c r="J79" i="282"/>
  <c r="N79" i="282" a="1"/>
  <c r="N79" i="282" s="1"/>
  <c r="A79" i="282"/>
  <c r="G79" i="282"/>
  <c r="D80" i="282" a="1"/>
  <c r="D80" i="282" s="1"/>
  <c r="T78" i="282"/>
  <c r="P78" i="282"/>
  <c r="I78" i="282"/>
  <c r="U78" i="282"/>
  <c r="S78" i="282"/>
  <c r="Q77" i="282"/>
  <c r="R77" i="282"/>
  <c r="S74" i="281"/>
  <c r="I74" i="281"/>
  <c r="U74" i="281"/>
  <c r="N75" i="281" a="1"/>
  <c r="N75" i="281" s="1"/>
  <c r="J75" i="281"/>
  <c r="F75" i="281"/>
  <c r="A75" i="281"/>
  <c r="L75" i="281"/>
  <c r="H75" i="281"/>
  <c r="E75" i="281" a="1"/>
  <c r="E75" i="281" s="1"/>
  <c r="M75" i="281" s="1"/>
  <c r="O75" i="281" s="1"/>
  <c r="K75" i="281"/>
  <c r="G75" i="281"/>
  <c r="D76" i="281" a="1"/>
  <c r="D76" i="281" s="1"/>
  <c r="Q73" i="281"/>
  <c r="R73" i="281"/>
  <c r="T74" i="281"/>
  <c r="P74" i="281"/>
  <c r="T75" i="280"/>
  <c r="E76" i="280" a="1"/>
  <c r="E76" i="280" s="1"/>
  <c r="M76" i="280" s="1"/>
  <c r="O76" i="280" s="1"/>
  <c r="T76" i="280" s="1"/>
  <c r="F76" i="280"/>
  <c r="I75" i="280"/>
  <c r="D77" i="280" a="1"/>
  <c r="D77" i="280" s="1"/>
  <c r="K77" i="280" s="1"/>
  <c r="H76" i="280"/>
  <c r="I76" i="280" s="1"/>
  <c r="J76" i="280"/>
  <c r="G76" i="280"/>
  <c r="L76" i="280"/>
  <c r="N76" i="280" a="1"/>
  <c r="N76" i="280" s="1"/>
  <c r="S76" i="280" s="1"/>
  <c r="K76" i="280"/>
  <c r="P76" i="280" s="1"/>
  <c r="R75" i="280"/>
  <c r="Q75" i="280"/>
  <c r="S74" i="279"/>
  <c r="P74" i="279"/>
  <c r="T74" i="279"/>
  <c r="R73" i="279"/>
  <c r="Q73" i="279"/>
  <c r="K75" i="279"/>
  <c r="G75" i="279"/>
  <c r="L75" i="279"/>
  <c r="F75" i="279"/>
  <c r="J75" i="279"/>
  <c r="N75" i="279" a="1"/>
  <c r="N75" i="279" s="1"/>
  <c r="E75" i="279" a="1"/>
  <c r="E75" i="279" s="1"/>
  <c r="M75" i="279" s="1"/>
  <c r="O75" i="279" s="1"/>
  <c r="H75" i="279"/>
  <c r="A75" i="279"/>
  <c r="D76" i="279" a="1"/>
  <c r="D76" i="279" s="1"/>
  <c r="U74" i="279"/>
  <c r="I74" i="279"/>
  <c r="I76" i="278"/>
  <c r="U76" i="278"/>
  <c r="L77" i="278"/>
  <c r="H77" i="278"/>
  <c r="E77" i="278" a="1"/>
  <c r="E77" i="278" s="1"/>
  <c r="M77" i="278" s="1"/>
  <c r="O77" i="278" s="1"/>
  <c r="N77" i="278" a="1"/>
  <c r="N77" i="278" s="1"/>
  <c r="J77" i="278"/>
  <c r="F77" i="278"/>
  <c r="A77" i="278"/>
  <c r="K77" i="278"/>
  <c r="G77" i="278"/>
  <c r="D78" i="278" a="1"/>
  <c r="D78" i="278" s="1"/>
  <c r="Q75" i="278"/>
  <c r="R75" i="278"/>
  <c r="S76" i="278"/>
  <c r="T76" i="278"/>
  <c r="P76" i="278"/>
  <c r="Q74" i="277"/>
  <c r="R74" i="277"/>
  <c r="T75" i="277"/>
  <c r="P75" i="277"/>
  <c r="L76" i="277"/>
  <c r="H76" i="277"/>
  <c r="E76" i="277" a="1"/>
  <c r="E76" i="277" s="1"/>
  <c r="M76" i="277" s="1"/>
  <c r="O76" i="277" s="1"/>
  <c r="K76" i="277"/>
  <c r="G76" i="277"/>
  <c r="N76" i="277" a="1"/>
  <c r="N76" i="277" s="1"/>
  <c r="J76" i="277"/>
  <c r="F76" i="277"/>
  <c r="A76" i="277"/>
  <c r="D77" i="277" a="1"/>
  <c r="D77" i="277" s="1"/>
  <c r="S75" i="277"/>
  <c r="I75" i="277"/>
  <c r="U75" i="277"/>
  <c r="D70" i="275"/>
  <c r="E70" i="275"/>
  <c r="C71" i="275" a="1"/>
  <c r="C71" i="275" s="1"/>
  <c r="O67" i="146"/>
  <c r="I67" i="146" s="1"/>
  <c r="Q67" i="146"/>
  <c r="H68" i="146"/>
  <c r="A68" i="146"/>
  <c r="S67" i="146"/>
  <c r="D69" i="146" a="1"/>
  <c r="D69" i="146" s="1"/>
  <c r="J69" i="146" s="1"/>
  <c r="N68" i="146" a="1"/>
  <c r="N68" i="146" s="1"/>
  <c r="E68" i="146" a="1"/>
  <c r="E68" i="146" s="1"/>
  <c r="M68" i="146" s="1"/>
  <c r="G68" i="146"/>
  <c r="L68" i="146"/>
  <c r="F68" i="146"/>
  <c r="K68" i="146"/>
  <c r="P68" i="146" s="1"/>
  <c r="R68" i="146" s="1"/>
  <c r="C67" i="116" a="1"/>
  <c r="C67" i="116" s="1"/>
  <c r="E66" i="116"/>
  <c r="F66" i="116"/>
  <c r="D66" i="116"/>
  <c r="G67" i="214"/>
  <c r="H67" i="214" s="1"/>
  <c r="D68" i="214"/>
  <c r="E68" i="214"/>
  <c r="F68" i="214"/>
  <c r="C69" i="214" a="1"/>
  <c r="C69" i="214" s="1"/>
  <c r="U76" i="284" l="1"/>
  <c r="A77" i="284"/>
  <c r="G77" i="284"/>
  <c r="L77" i="284"/>
  <c r="I76" i="284"/>
  <c r="F77" i="284"/>
  <c r="K77" i="284"/>
  <c r="T77" i="284" s="1"/>
  <c r="S76" i="284"/>
  <c r="J77" i="284"/>
  <c r="E77" i="284" a="1"/>
  <c r="E77" i="284" s="1"/>
  <c r="M77" i="284" s="1"/>
  <c r="O77" i="284" s="1"/>
  <c r="I77" i="284" s="1"/>
  <c r="D78" i="284" a="1"/>
  <c r="D78" i="284" s="1"/>
  <c r="K78" i="284" s="1"/>
  <c r="N77" i="284" a="1"/>
  <c r="N77" i="284" s="1"/>
  <c r="P77" i="284"/>
  <c r="R76" i="284"/>
  <c r="Q76" i="284"/>
  <c r="S77" i="283"/>
  <c r="T77" i="283"/>
  <c r="P77" i="283"/>
  <c r="Q76" i="283"/>
  <c r="R76" i="283"/>
  <c r="L78" i="283"/>
  <c r="H78" i="283"/>
  <c r="E78" i="283" a="1"/>
  <c r="E78" i="283" s="1"/>
  <c r="M78" i="283" s="1"/>
  <c r="O78" i="283" s="1"/>
  <c r="G78" i="283"/>
  <c r="K78" i="283"/>
  <c r="F78" i="283"/>
  <c r="J78" i="283"/>
  <c r="N78" i="283" a="1"/>
  <c r="N78" i="283" s="1"/>
  <c r="A78" i="283"/>
  <c r="D79" i="283" a="1"/>
  <c r="D79" i="283" s="1"/>
  <c r="I77" i="283"/>
  <c r="U77" i="283"/>
  <c r="R78" i="282"/>
  <c r="Q78" i="282"/>
  <c r="P79" i="282"/>
  <c r="T79" i="282"/>
  <c r="K80" i="282"/>
  <c r="G80" i="282"/>
  <c r="L80" i="282"/>
  <c r="F80" i="282"/>
  <c r="J80" i="282"/>
  <c r="N80" i="282" a="1"/>
  <c r="N80" i="282" s="1"/>
  <c r="E80" i="282" a="1"/>
  <c r="E80" i="282" s="1"/>
  <c r="M80" i="282" s="1"/>
  <c r="O80" i="282" s="1"/>
  <c r="H80" i="282"/>
  <c r="A80" i="282"/>
  <c r="D81" i="282" a="1"/>
  <c r="D81" i="282" s="1"/>
  <c r="U79" i="282"/>
  <c r="I79" i="282"/>
  <c r="S79" i="282"/>
  <c r="R74" i="281"/>
  <c r="Q74" i="281"/>
  <c r="S75" i="281"/>
  <c r="P75" i="281"/>
  <c r="T75" i="281"/>
  <c r="K76" i="281"/>
  <c r="G76" i="281"/>
  <c r="H76" i="281"/>
  <c r="N76" i="281" a="1"/>
  <c r="N76" i="281" s="1"/>
  <c r="F76" i="281"/>
  <c r="L76" i="281"/>
  <c r="E76" i="281" a="1"/>
  <c r="E76" i="281" s="1"/>
  <c r="M76" i="281" s="1"/>
  <c r="O76" i="281" s="1"/>
  <c r="A76" i="281"/>
  <c r="J76" i="281"/>
  <c r="D77" i="281" a="1"/>
  <c r="D77" i="281" s="1"/>
  <c r="U75" i="281"/>
  <c r="I75" i="281"/>
  <c r="U76" i="280"/>
  <c r="N77" i="280" a="1"/>
  <c r="N77" i="280" s="1"/>
  <c r="E77" i="280" a="1"/>
  <c r="E77" i="280" s="1"/>
  <c r="M77" i="280" s="1"/>
  <c r="O77" i="280" s="1"/>
  <c r="U77" i="280" s="1"/>
  <c r="A77" i="280"/>
  <c r="G77" i="280"/>
  <c r="L77" i="280"/>
  <c r="D78" i="280" a="1"/>
  <c r="D78" i="280" s="1"/>
  <c r="L78" i="280" s="1"/>
  <c r="F77" i="280"/>
  <c r="H77" i="280"/>
  <c r="J77" i="280"/>
  <c r="P77" i="280"/>
  <c r="Q76" i="280"/>
  <c r="R76" i="280"/>
  <c r="N76" i="279" a="1"/>
  <c r="N76" i="279" s="1"/>
  <c r="J76" i="279"/>
  <c r="F76" i="279"/>
  <c r="A76" i="279"/>
  <c r="H76" i="279"/>
  <c r="L76" i="279"/>
  <c r="G76" i="279"/>
  <c r="K76" i="279"/>
  <c r="E76" i="279" a="1"/>
  <c r="E76" i="279" s="1"/>
  <c r="M76" i="279" s="1"/>
  <c r="O76" i="279" s="1"/>
  <c r="D77" i="279" a="1"/>
  <c r="D77" i="279" s="1"/>
  <c r="S75" i="279"/>
  <c r="P75" i="279"/>
  <c r="T75" i="279"/>
  <c r="R74" i="279"/>
  <c r="Q74" i="279"/>
  <c r="U75" i="279"/>
  <c r="I75" i="279"/>
  <c r="K78" i="278"/>
  <c r="G78" i="278"/>
  <c r="H78" i="278"/>
  <c r="N78" i="278" a="1"/>
  <c r="N78" i="278" s="1"/>
  <c r="F78" i="278"/>
  <c r="L78" i="278"/>
  <c r="E78" i="278" a="1"/>
  <c r="E78" i="278" s="1"/>
  <c r="M78" i="278" s="1"/>
  <c r="O78" i="278" s="1"/>
  <c r="A78" i="278"/>
  <c r="J78" i="278"/>
  <c r="D79" i="278" a="1"/>
  <c r="D79" i="278" s="1"/>
  <c r="U77" i="278"/>
  <c r="I77" i="278"/>
  <c r="R76" i="278"/>
  <c r="Q76" i="278"/>
  <c r="P77" i="278"/>
  <c r="T77" i="278"/>
  <c r="S77" i="278"/>
  <c r="T76" i="277"/>
  <c r="P76" i="277"/>
  <c r="R75" i="277"/>
  <c r="Q75" i="277"/>
  <c r="K77" i="277"/>
  <c r="G77" i="277"/>
  <c r="N77" i="277" a="1"/>
  <c r="N77" i="277" s="1"/>
  <c r="J77" i="277"/>
  <c r="F77" i="277"/>
  <c r="A77" i="277"/>
  <c r="L77" i="277"/>
  <c r="H77" i="277"/>
  <c r="E77" i="277" a="1"/>
  <c r="E77" i="277" s="1"/>
  <c r="M77" i="277" s="1"/>
  <c r="O77" i="277" s="1"/>
  <c r="D78" i="277" a="1"/>
  <c r="D78" i="277" s="1"/>
  <c r="S76" i="277"/>
  <c r="U76" i="277"/>
  <c r="I76" i="277"/>
  <c r="D71" i="275"/>
  <c r="E71" i="275"/>
  <c r="T67" i="146"/>
  <c r="C72" i="275" a="1"/>
  <c r="C72" i="275" s="1"/>
  <c r="U67" i="146"/>
  <c r="O68" i="146"/>
  <c r="T68" i="146" s="1"/>
  <c r="Q68" i="146"/>
  <c r="G69" i="146"/>
  <c r="K69" i="146"/>
  <c r="P69" i="146" s="1"/>
  <c r="Q69" i="146" s="1"/>
  <c r="N69" i="146" a="1"/>
  <c r="N69" i="146" s="1"/>
  <c r="A69" i="146"/>
  <c r="E69" i="146" a="1"/>
  <c r="E69" i="146" s="1"/>
  <c r="M69" i="146" s="1"/>
  <c r="D70" i="146" a="1"/>
  <c r="D70" i="146" s="1"/>
  <c r="J70" i="146" s="1"/>
  <c r="L69" i="146"/>
  <c r="F69" i="146"/>
  <c r="H69" i="146"/>
  <c r="S68" i="146"/>
  <c r="F67" i="116"/>
  <c r="D67" i="116"/>
  <c r="E67" i="116"/>
  <c r="C68" i="116" a="1"/>
  <c r="C68" i="116" s="1"/>
  <c r="G68" i="214"/>
  <c r="H68" i="214" s="1"/>
  <c r="E69" i="214"/>
  <c r="F69" i="214"/>
  <c r="D69" i="214"/>
  <c r="C70" i="214" a="1"/>
  <c r="C70" i="214" s="1"/>
  <c r="D79" i="284" l="1" a="1"/>
  <c r="D79" i="284" s="1"/>
  <c r="A79" i="284" s="1"/>
  <c r="A78" i="284"/>
  <c r="G78" i="284"/>
  <c r="U77" i="284"/>
  <c r="H78" i="284"/>
  <c r="U78" i="284" s="1"/>
  <c r="J78" i="284"/>
  <c r="S77" i="284"/>
  <c r="L78" i="284"/>
  <c r="N78" i="284" a="1"/>
  <c r="N78" i="284" s="1"/>
  <c r="S78" i="284" s="1"/>
  <c r="E78" i="284" a="1"/>
  <c r="E78" i="284" s="1"/>
  <c r="M78" i="284" s="1"/>
  <c r="O78" i="284" s="1"/>
  <c r="T78" i="284" s="1"/>
  <c r="F78" i="284"/>
  <c r="I78" i="284"/>
  <c r="R77" i="284"/>
  <c r="Q77" i="284"/>
  <c r="P78" i="284"/>
  <c r="L79" i="283"/>
  <c r="H79" i="283"/>
  <c r="K79" i="283"/>
  <c r="G79" i="283"/>
  <c r="A79" i="283"/>
  <c r="N79" i="283" a="1"/>
  <c r="N79" i="283" s="1"/>
  <c r="F79" i="283"/>
  <c r="J79" i="283"/>
  <c r="E79" i="283" a="1"/>
  <c r="E79" i="283" s="1"/>
  <c r="M79" i="283" s="1"/>
  <c r="O79" i="283" s="1"/>
  <c r="D80" i="283" a="1"/>
  <c r="D80" i="283" s="1"/>
  <c r="U78" i="283"/>
  <c r="I78" i="283"/>
  <c r="R77" i="283"/>
  <c r="Q77" i="283"/>
  <c r="P78" i="283"/>
  <c r="T78" i="283"/>
  <c r="S78" i="283"/>
  <c r="U80" i="282"/>
  <c r="I80" i="282"/>
  <c r="R79" i="282"/>
  <c r="Q79" i="282"/>
  <c r="N81" i="282" a="1"/>
  <c r="N81" i="282" s="1"/>
  <c r="J81" i="282"/>
  <c r="F81" i="282"/>
  <c r="A81" i="282"/>
  <c r="H81" i="282"/>
  <c r="L81" i="282"/>
  <c r="G81" i="282"/>
  <c r="K81" i="282"/>
  <c r="E81" i="282" a="1"/>
  <c r="E81" i="282" s="1"/>
  <c r="M81" i="282" s="1"/>
  <c r="O81" i="282" s="1"/>
  <c r="D82" i="282" a="1"/>
  <c r="D82" i="282" s="1"/>
  <c r="S80" i="282"/>
  <c r="P80" i="282"/>
  <c r="T80" i="282"/>
  <c r="I76" i="281"/>
  <c r="U76" i="281"/>
  <c r="Q75" i="281"/>
  <c r="R75" i="281"/>
  <c r="L77" i="281"/>
  <c r="H77" i="281"/>
  <c r="E77" i="281" a="1"/>
  <c r="E77" i="281" s="1"/>
  <c r="M77" i="281" s="1"/>
  <c r="O77" i="281" s="1"/>
  <c r="N77" i="281" a="1"/>
  <c r="N77" i="281" s="1"/>
  <c r="J77" i="281"/>
  <c r="F77" i="281"/>
  <c r="A77" i="281"/>
  <c r="G77" i="281"/>
  <c r="K77" i="281"/>
  <c r="D78" i="281" a="1"/>
  <c r="D78" i="281" s="1"/>
  <c r="T76" i="281"/>
  <c r="P76" i="281"/>
  <c r="S76" i="281"/>
  <c r="I77" i="280"/>
  <c r="J78" i="280"/>
  <c r="E78" i="280" a="1"/>
  <c r="E78" i="280" s="1"/>
  <c r="M78" i="280" s="1"/>
  <c r="O78" i="280" s="1"/>
  <c r="I78" i="280" s="1"/>
  <c r="T77" i="280"/>
  <c r="F78" i="280"/>
  <c r="K78" i="280"/>
  <c r="D79" i="280" a="1"/>
  <c r="D79" i="280" s="1"/>
  <c r="K79" i="280" s="1"/>
  <c r="N78" i="280" a="1"/>
  <c r="N78" i="280" s="1"/>
  <c r="H78" i="280"/>
  <c r="S77" i="280"/>
  <c r="A78" i="280"/>
  <c r="G78" i="280"/>
  <c r="P78" i="280"/>
  <c r="R77" i="280"/>
  <c r="Q77" i="280"/>
  <c r="R75" i="279"/>
  <c r="Q75" i="279"/>
  <c r="P76" i="279"/>
  <c r="T76" i="279"/>
  <c r="J77" i="279"/>
  <c r="E77" i="279" a="1"/>
  <c r="E77" i="279" s="1"/>
  <c r="M77" i="279" s="1"/>
  <c r="O77" i="279" s="1"/>
  <c r="N77" i="279" a="1"/>
  <c r="N77" i="279" s="1"/>
  <c r="H77" i="279"/>
  <c r="A77" i="279"/>
  <c r="L77" i="279"/>
  <c r="G77" i="279"/>
  <c r="K77" i="279"/>
  <c r="F77" i="279"/>
  <c r="D78" i="279" a="1"/>
  <c r="D78" i="279" s="1"/>
  <c r="U76" i="279"/>
  <c r="I76" i="279"/>
  <c r="S76" i="279"/>
  <c r="Q77" i="278"/>
  <c r="R77" i="278"/>
  <c r="S78" i="278"/>
  <c r="I78" i="278"/>
  <c r="U78" i="278"/>
  <c r="N79" i="278" a="1"/>
  <c r="N79" i="278" s="1"/>
  <c r="J79" i="278"/>
  <c r="F79" i="278"/>
  <c r="A79" i="278"/>
  <c r="L79" i="278"/>
  <c r="H79" i="278"/>
  <c r="E79" i="278" a="1"/>
  <c r="E79" i="278" s="1"/>
  <c r="M79" i="278" s="1"/>
  <c r="O79" i="278" s="1"/>
  <c r="G79" i="278"/>
  <c r="K79" i="278"/>
  <c r="D80" i="278" a="1"/>
  <c r="D80" i="278" s="1"/>
  <c r="T78" i="278"/>
  <c r="P78" i="278"/>
  <c r="U77" i="277"/>
  <c r="I77" i="277"/>
  <c r="S77" i="277"/>
  <c r="N78" i="277" a="1"/>
  <c r="N78" i="277" s="1"/>
  <c r="J78" i="277"/>
  <c r="F78" i="277"/>
  <c r="H78" i="277"/>
  <c r="A78" i="277"/>
  <c r="L78" i="277"/>
  <c r="G78" i="277"/>
  <c r="K78" i="277"/>
  <c r="E78" i="277" a="1"/>
  <c r="E78" i="277" s="1"/>
  <c r="M78" i="277" s="1"/>
  <c r="O78" i="277" s="1"/>
  <c r="D79" i="277" a="1"/>
  <c r="D79" i="277" s="1"/>
  <c r="R76" i="277"/>
  <c r="Q76" i="277"/>
  <c r="T77" i="277"/>
  <c r="P77" i="277"/>
  <c r="D72" i="275"/>
  <c r="E72" i="275"/>
  <c r="S69" i="146"/>
  <c r="C73" i="275" a="1"/>
  <c r="C73" i="275" s="1"/>
  <c r="U68" i="146"/>
  <c r="R69" i="146"/>
  <c r="I68" i="146"/>
  <c r="N70" i="146" a="1"/>
  <c r="N70" i="146" s="1"/>
  <c r="A70" i="146"/>
  <c r="E70" i="146" a="1"/>
  <c r="E70" i="146" s="1"/>
  <c r="M70" i="146" s="1"/>
  <c r="O69" i="146"/>
  <c r="I69" i="146" s="1"/>
  <c r="F70" i="146"/>
  <c r="L70" i="146"/>
  <c r="K70" i="146"/>
  <c r="P70" i="146" s="1"/>
  <c r="R70" i="146" s="1"/>
  <c r="G70" i="146"/>
  <c r="H70" i="146"/>
  <c r="D71" i="146" a="1"/>
  <c r="D71" i="146" s="1"/>
  <c r="J71" i="146" s="1"/>
  <c r="D68" i="116"/>
  <c r="F68" i="116"/>
  <c r="E68" i="116"/>
  <c r="C69" i="116" a="1"/>
  <c r="C69" i="116" s="1"/>
  <c r="G69" i="214"/>
  <c r="H69" i="214" s="1"/>
  <c r="C71" i="214" a="1"/>
  <c r="C71" i="214" s="1"/>
  <c r="E70" i="214"/>
  <c r="F70" i="214"/>
  <c r="D70" i="214"/>
  <c r="D80" i="284" l="1" a="1"/>
  <c r="D80" i="284" s="1"/>
  <c r="K80" i="284" s="1"/>
  <c r="H79" i="284"/>
  <c r="J79" i="284"/>
  <c r="G79" i="284"/>
  <c r="L79" i="284"/>
  <c r="N79" i="284" a="1"/>
  <c r="N79" i="284" s="1"/>
  <c r="E79" i="284" a="1"/>
  <c r="E79" i="284" s="1"/>
  <c r="M79" i="284" s="1"/>
  <c r="O79" i="284" s="1"/>
  <c r="I79" i="284" s="1"/>
  <c r="F79" i="284"/>
  <c r="K79" i="284"/>
  <c r="P79" i="284" s="1"/>
  <c r="R78" i="284"/>
  <c r="Q78" i="284"/>
  <c r="Q78" i="283"/>
  <c r="R78" i="283"/>
  <c r="P79" i="283"/>
  <c r="T79" i="283"/>
  <c r="K80" i="283"/>
  <c r="G80" i="283"/>
  <c r="N80" i="283" a="1"/>
  <c r="N80" i="283" s="1"/>
  <c r="J80" i="283"/>
  <c r="F80" i="283"/>
  <c r="A80" i="283"/>
  <c r="L80" i="283"/>
  <c r="E80" i="283" a="1"/>
  <c r="E80" i="283" s="1"/>
  <c r="M80" i="283" s="1"/>
  <c r="O80" i="283" s="1"/>
  <c r="H80" i="283"/>
  <c r="D81" i="283" a="1"/>
  <c r="D81" i="283" s="1"/>
  <c r="S79" i="283"/>
  <c r="I79" i="283"/>
  <c r="U79" i="283"/>
  <c r="R80" i="282"/>
  <c r="Q80" i="282"/>
  <c r="P81" i="282"/>
  <c r="T81" i="282"/>
  <c r="J82" i="282"/>
  <c r="E82" i="282" a="1"/>
  <c r="E82" i="282" s="1"/>
  <c r="M82" i="282" s="1"/>
  <c r="O82" i="282" s="1"/>
  <c r="N82" i="282" a="1"/>
  <c r="N82" i="282" s="1"/>
  <c r="H82" i="282"/>
  <c r="A82" i="282"/>
  <c r="L82" i="282"/>
  <c r="G82" i="282"/>
  <c r="K82" i="282"/>
  <c r="F82" i="282"/>
  <c r="D83" i="282" a="1"/>
  <c r="D83" i="282" s="1"/>
  <c r="U81" i="282"/>
  <c r="I81" i="282"/>
  <c r="S81" i="282"/>
  <c r="K78" i="281"/>
  <c r="G78" i="281"/>
  <c r="L78" i="281"/>
  <c r="E78" i="281" a="1"/>
  <c r="E78" i="281" s="1"/>
  <c r="M78" i="281" s="1"/>
  <c r="O78" i="281" s="1"/>
  <c r="A78" i="281"/>
  <c r="J78" i="281"/>
  <c r="H78" i="281"/>
  <c r="N78" i="281" a="1"/>
  <c r="N78" i="281" s="1"/>
  <c r="F78" i="281"/>
  <c r="D79" i="281" a="1"/>
  <c r="D79" i="281" s="1"/>
  <c r="U77" i="281"/>
  <c r="I77" i="281"/>
  <c r="R76" i="281"/>
  <c r="Q76" i="281"/>
  <c r="S77" i="281"/>
  <c r="T77" i="281"/>
  <c r="P77" i="281"/>
  <c r="S78" i="280"/>
  <c r="H79" i="280"/>
  <c r="N79" i="280" a="1"/>
  <c r="N79" i="280" s="1"/>
  <c r="U78" i="280"/>
  <c r="E79" i="280" a="1"/>
  <c r="E79" i="280" s="1"/>
  <c r="M79" i="280" s="1"/>
  <c r="O79" i="280" s="1"/>
  <c r="U79" i="280" s="1"/>
  <c r="J79" i="280"/>
  <c r="D80" i="280" a="1"/>
  <c r="D80" i="280" s="1"/>
  <c r="N80" i="280" s="1" a="1"/>
  <c r="N80" i="280" s="1"/>
  <c r="A79" i="280"/>
  <c r="G79" i="280"/>
  <c r="T78" i="280"/>
  <c r="L79" i="280"/>
  <c r="F79" i="280"/>
  <c r="R78" i="280"/>
  <c r="Q78" i="280"/>
  <c r="P79" i="280"/>
  <c r="T77" i="279"/>
  <c r="P77" i="279"/>
  <c r="I77" i="279"/>
  <c r="U77" i="279"/>
  <c r="S77" i="279"/>
  <c r="Q76" i="279"/>
  <c r="R76" i="279"/>
  <c r="L78" i="279"/>
  <c r="H78" i="279"/>
  <c r="E78" i="279" a="1"/>
  <c r="E78" i="279" s="1"/>
  <c r="M78" i="279" s="1"/>
  <c r="O78" i="279" s="1"/>
  <c r="K78" i="279"/>
  <c r="F78" i="279"/>
  <c r="J78" i="279"/>
  <c r="N78" i="279" a="1"/>
  <c r="N78" i="279" s="1"/>
  <c r="A78" i="279"/>
  <c r="G78" i="279"/>
  <c r="D79" i="279" a="1"/>
  <c r="D79" i="279" s="1"/>
  <c r="K80" i="278"/>
  <c r="G80" i="278"/>
  <c r="L80" i="278"/>
  <c r="E80" i="278" a="1"/>
  <c r="E80" i="278" s="1"/>
  <c r="M80" i="278" s="1"/>
  <c r="O80" i="278" s="1"/>
  <c r="A80" i="278"/>
  <c r="J80" i="278"/>
  <c r="H80" i="278"/>
  <c r="N80" i="278" a="1"/>
  <c r="N80" i="278" s="1"/>
  <c r="F80" i="278"/>
  <c r="D81" i="278" a="1"/>
  <c r="D81" i="278" s="1"/>
  <c r="U79" i="278"/>
  <c r="I79" i="278"/>
  <c r="T79" i="278"/>
  <c r="P79" i="278"/>
  <c r="S79" i="278"/>
  <c r="R78" i="278"/>
  <c r="Q78" i="278"/>
  <c r="S78" i="277"/>
  <c r="P78" i="277"/>
  <c r="T78" i="277"/>
  <c r="U78" i="277"/>
  <c r="I78" i="277"/>
  <c r="R77" i="277"/>
  <c r="Q77" i="277"/>
  <c r="J79" i="277"/>
  <c r="E79" i="277" a="1"/>
  <c r="E79" i="277" s="1"/>
  <c r="M79" i="277" s="1"/>
  <c r="O79" i="277" s="1"/>
  <c r="N79" i="277" a="1"/>
  <c r="N79" i="277" s="1"/>
  <c r="H79" i="277"/>
  <c r="A79" i="277"/>
  <c r="L79" i="277"/>
  <c r="G79" i="277"/>
  <c r="K79" i="277"/>
  <c r="F79" i="277"/>
  <c r="D80" i="277" a="1"/>
  <c r="D80" i="277" s="1"/>
  <c r="D73" i="275"/>
  <c r="E73" i="275"/>
  <c r="O70" i="146"/>
  <c r="U70" i="146" s="1"/>
  <c r="C74" i="275" a="1"/>
  <c r="C74" i="275" s="1"/>
  <c r="I70" i="146"/>
  <c r="D72" i="146" a="1"/>
  <c r="D72" i="146" s="1"/>
  <c r="J72" i="146" s="1"/>
  <c r="Q70" i="146"/>
  <c r="E71" i="146" a="1"/>
  <c r="E71" i="146" s="1"/>
  <c r="M71" i="146" s="1"/>
  <c r="H71" i="146"/>
  <c r="U69" i="146"/>
  <c r="T69" i="146"/>
  <c r="N71" i="146" a="1"/>
  <c r="N71" i="146" s="1"/>
  <c r="F71" i="146"/>
  <c r="T70" i="146"/>
  <c r="L71" i="146"/>
  <c r="K71" i="146"/>
  <c r="P71" i="146" s="1"/>
  <c r="Q71" i="146" s="1"/>
  <c r="G71" i="146"/>
  <c r="A71" i="146"/>
  <c r="S70" i="146"/>
  <c r="R71" i="146"/>
  <c r="C70" i="116" a="1"/>
  <c r="C70" i="116" s="1"/>
  <c r="F69" i="116"/>
  <c r="E69" i="116"/>
  <c r="D69" i="116"/>
  <c r="G70" i="214"/>
  <c r="H70" i="214" s="1"/>
  <c r="E71" i="214"/>
  <c r="D71" i="214"/>
  <c r="F71" i="214"/>
  <c r="C72" i="214" a="1"/>
  <c r="C72" i="214" s="1"/>
  <c r="D81" i="284" l="1" a="1"/>
  <c r="D81" i="284" s="1"/>
  <c r="H81" i="284" s="1"/>
  <c r="N80" i="284" a="1"/>
  <c r="N80" i="284" s="1"/>
  <c r="H80" i="284"/>
  <c r="S79" i="284"/>
  <c r="U79" i="284"/>
  <c r="J80" i="284"/>
  <c r="E80" i="284" a="1"/>
  <c r="E80" i="284" s="1"/>
  <c r="M80" i="284" s="1"/>
  <c r="O80" i="284" s="1"/>
  <c r="I80" i="284" s="1"/>
  <c r="T79" i="284"/>
  <c r="A80" i="284"/>
  <c r="G80" i="284"/>
  <c r="L80" i="284"/>
  <c r="F80" i="284"/>
  <c r="P80" i="284"/>
  <c r="Q79" i="284"/>
  <c r="R79" i="284"/>
  <c r="S80" i="283"/>
  <c r="R79" i="283"/>
  <c r="Q79" i="283"/>
  <c r="N81" i="283" a="1"/>
  <c r="N81" i="283" s="1"/>
  <c r="J81" i="283"/>
  <c r="F81" i="283"/>
  <c r="A81" i="283"/>
  <c r="L81" i="283"/>
  <c r="E81" i="283" a="1"/>
  <c r="E81" i="283" s="1"/>
  <c r="M81" i="283" s="1"/>
  <c r="O81" i="283" s="1"/>
  <c r="K81" i="283"/>
  <c r="H81" i="283"/>
  <c r="G81" i="283"/>
  <c r="D82" i="283" a="1"/>
  <c r="D82" i="283" s="1"/>
  <c r="U80" i="283"/>
  <c r="I80" i="283"/>
  <c r="T80" i="283"/>
  <c r="P80" i="283"/>
  <c r="T82" i="282"/>
  <c r="P82" i="282"/>
  <c r="I82" i="282"/>
  <c r="U82" i="282"/>
  <c r="N83" i="282" a="1"/>
  <c r="N83" i="282" s="1"/>
  <c r="J83" i="282"/>
  <c r="F83" i="282"/>
  <c r="L83" i="282"/>
  <c r="H83" i="282"/>
  <c r="E83" i="282" a="1"/>
  <c r="E83" i="282" s="1"/>
  <c r="M83" i="282" s="1"/>
  <c r="O83" i="282" s="1"/>
  <c r="G83" i="282"/>
  <c r="A83" i="282"/>
  <c r="K83" i="282"/>
  <c r="D84" i="282" a="1"/>
  <c r="D84" i="282" s="1"/>
  <c r="S82" i="282"/>
  <c r="Q81" i="282"/>
  <c r="R81" i="282"/>
  <c r="S78" i="281"/>
  <c r="I78" i="281"/>
  <c r="U78" i="281"/>
  <c r="N79" i="281" a="1"/>
  <c r="N79" i="281" s="1"/>
  <c r="J79" i="281"/>
  <c r="F79" i="281"/>
  <c r="A79" i="281"/>
  <c r="L79" i="281"/>
  <c r="H79" i="281"/>
  <c r="E79" i="281" a="1"/>
  <c r="E79" i="281" s="1"/>
  <c r="M79" i="281" s="1"/>
  <c r="O79" i="281" s="1"/>
  <c r="K79" i="281"/>
  <c r="G79" i="281"/>
  <c r="D80" i="281" a="1"/>
  <c r="D80" i="281" s="1"/>
  <c r="Q77" i="281"/>
  <c r="R77" i="281"/>
  <c r="T78" i="281"/>
  <c r="P78" i="281"/>
  <c r="K80" i="280"/>
  <c r="A80" i="280"/>
  <c r="S79" i="280"/>
  <c r="T79" i="280"/>
  <c r="E80" i="280" a="1"/>
  <c r="E80" i="280" s="1"/>
  <c r="M80" i="280" s="1"/>
  <c r="O80" i="280" s="1"/>
  <c r="T80" i="280" s="1"/>
  <c r="F80" i="280"/>
  <c r="I79" i="280"/>
  <c r="D81" i="280" a="1"/>
  <c r="D81" i="280" s="1"/>
  <c r="H81" i="280" s="1"/>
  <c r="H80" i="280"/>
  <c r="U80" i="280" s="1"/>
  <c r="J80" i="280"/>
  <c r="G80" i="280"/>
  <c r="L80" i="280"/>
  <c r="R79" i="280"/>
  <c r="Q79" i="280"/>
  <c r="P80" i="280"/>
  <c r="S78" i="279"/>
  <c r="P78" i="279"/>
  <c r="T78" i="279"/>
  <c r="R77" i="279"/>
  <c r="Q77" i="279"/>
  <c r="K79" i="279"/>
  <c r="G79" i="279"/>
  <c r="L79" i="279"/>
  <c r="F79" i="279"/>
  <c r="J79" i="279"/>
  <c r="N79" i="279" a="1"/>
  <c r="N79" i="279" s="1"/>
  <c r="E79" i="279" a="1"/>
  <c r="E79" i="279" s="1"/>
  <c r="M79" i="279" s="1"/>
  <c r="O79" i="279" s="1"/>
  <c r="H79" i="279"/>
  <c r="A79" i="279"/>
  <c r="D80" i="279" a="1"/>
  <c r="D80" i="279" s="1"/>
  <c r="U78" i="279"/>
  <c r="I78" i="279"/>
  <c r="S80" i="278"/>
  <c r="I80" i="278"/>
  <c r="U80" i="278"/>
  <c r="L81" i="278"/>
  <c r="H81" i="278"/>
  <c r="E81" i="278" a="1"/>
  <c r="E81" i="278" s="1"/>
  <c r="M81" i="278" s="1"/>
  <c r="O81" i="278" s="1"/>
  <c r="N81" i="278" a="1"/>
  <c r="N81" i="278" s="1"/>
  <c r="J81" i="278"/>
  <c r="F81" i="278"/>
  <c r="A81" i="278"/>
  <c r="K81" i="278"/>
  <c r="G81" i="278"/>
  <c r="D82" i="278" a="1"/>
  <c r="D82" i="278" s="1"/>
  <c r="Q79" i="278"/>
  <c r="R79" i="278"/>
  <c r="T80" i="278"/>
  <c r="P80" i="278"/>
  <c r="I79" i="277"/>
  <c r="U79" i="277"/>
  <c r="N80" i="277" a="1"/>
  <c r="N80" i="277" s="1"/>
  <c r="J80" i="277"/>
  <c r="F80" i="277"/>
  <c r="L80" i="277"/>
  <c r="H80" i="277"/>
  <c r="E80" i="277" a="1"/>
  <c r="E80" i="277" s="1"/>
  <c r="M80" i="277" s="1"/>
  <c r="O80" i="277" s="1"/>
  <c r="G80" i="277"/>
  <c r="A80" i="277"/>
  <c r="K80" i="277"/>
  <c r="D81" i="277" a="1"/>
  <c r="D81" i="277" s="1"/>
  <c r="T79" i="277"/>
  <c r="P79" i="277"/>
  <c r="S79" i="277"/>
  <c r="Q78" i="277"/>
  <c r="R78" i="277"/>
  <c r="D74" i="275"/>
  <c r="E74" i="275"/>
  <c r="O71" i="146"/>
  <c r="U71" i="146" s="1"/>
  <c r="C75" i="275" a="1"/>
  <c r="C75" i="275" s="1"/>
  <c r="I71" i="146"/>
  <c r="D73" i="146" a="1"/>
  <c r="D73" i="146" s="1"/>
  <c r="J73" i="146" s="1"/>
  <c r="H72" i="146"/>
  <c r="E72" i="146" a="1"/>
  <c r="E72" i="146" s="1"/>
  <c r="M72" i="146" s="1"/>
  <c r="S71" i="146"/>
  <c r="F72" i="146"/>
  <c r="L72" i="146"/>
  <c r="A72" i="146"/>
  <c r="N72" i="146" a="1"/>
  <c r="N72" i="146" s="1"/>
  <c r="K72" i="146"/>
  <c r="P72" i="146" s="1"/>
  <c r="R72" i="146" s="1"/>
  <c r="G72" i="146"/>
  <c r="G71" i="214"/>
  <c r="H71" i="214" s="1"/>
  <c r="F70" i="116"/>
  <c r="E70" i="116"/>
  <c r="D70" i="116"/>
  <c r="C71" i="116" a="1"/>
  <c r="C71" i="116" s="1"/>
  <c r="D72" i="214"/>
  <c r="F72" i="214"/>
  <c r="E72" i="214"/>
  <c r="C73" i="214" a="1"/>
  <c r="C73" i="214" s="1"/>
  <c r="S80" i="284" l="1"/>
  <c r="J81" i="284"/>
  <c r="E81" i="284" a="1"/>
  <c r="E81" i="284" s="1"/>
  <c r="M81" i="284" s="1"/>
  <c r="O81" i="284" s="1"/>
  <c r="I81" i="284" s="1"/>
  <c r="T80" i="284"/>
  <c r="U80" i="284"/>
  <c r="A81" i="284"/>
  <c r="G81" i="284"/>
  <c r="L81" i="284"/>
  <c r="F81" i="284"/>
  <c r="K81" i="284"/>
  <c r="P81" i="284" s="1"/>
  <c r="D82" i="284" a="1"/>
  <c r="D82" i="284" s="1"/>
  <c r="K82" i="284" s="1"/>
  <c r="N81" i="284" a="1"/>
  <c r="N81" i="284" s="1"/>
  <c r="R80" i="284"/>
  <c r="Q80" i="284"/>
  <c r="L82" i="283"/>
  <c r="H82" i="283"/>
  <c r="E82" i="283" a="1"/>
  <c r="E82" i="283" s="1"/>
  <c r="M82" i="283" s="1"/>
  <c r="O82" i="283" s="1"/>
  <c r="K82" i="283"/>
  <c r="J82" i="283"/>
  <c r="G82" i="283"/>
  <c r="N82" i="283" a="1"/>
  <c r="N82" i="283" s="1"/>
  <c r="F82" i="283"/>
  <c r="A82" i="283"/>
  <c r="D83" i="283" a="1"/>
  <c r="D83" i="283" s="1"/>
  <c r="S81" i="283"/>
  <c r="U81" i="283"/>
  <c r="I81" i="283"/>
  <c r="R80" i="283"/>
  <c r="Q80" i="283"/>
  <c r="T81" i="283"/>
  <c r="P81" i="283"/>
  <c r="K84" i="282"/>
  <c r="G84" i="282"/>
  <c r="N84" i="282" a="1"/>
  <c r="N84" i="282" s="1"/>
  <c r="F84" i="282"/>
  <c r="L84" i="282"/>
  <c r="E84" i="282" a="1"/>
  <c r="E84" i="282" s="1"/>
  <c r="M84" i="282" s="1"/>
  <c r="O84" i="282" s="1"/>
  <c r="A84" i="282"/>
  <c r="J84" i="282"/>
  <c r="H84" i="282"/>
  <c r="D85" i="282" a="1"/>
  <c r="D85" i="282" s="1"/>
  <c r="R82" i="282"/>
  <c r="Q82" i="282"/>
  <c r="P83" i="282"/>
  <c r="T83" i="282"/>
  <c r="U83" i="282"/>
  <c r="I83" i="282"/>
  <c r="S83" i="282"/>
  <c r="K80" i="281"/>
  <c r="G80" i="281"/>
  <c r="H80" i="281"/>
  <c r="N80" i="281" a="1"/>
  <c r="N80" i="281" s="1"/>
  <c r="F80" i="281"/>
  <c r="L80" i="281"/>
  <c r="E80" i="281" a="1"/>
  <c r="E80" i="281" s="1"/>
  <c r="M80" i="281" s="1"/>
  <c r="O80" i="281" s="1"/>
  <c r="A80" i="281"/>
  <c r="J80" i="281"/>
  <c r="D81" i="281" a="1"/>
  <c r="D81" i="281" s="1"/>
  <c r="S79" i="281"/>
  <c r="R78" i="281"/>
  <c r="Q78" i="281"/>
  <c r="P79" i="281"/>
  <c r="T79" i="281"/>
  <c r="U79" i="281"/>
  <c r="I79" i="281"/>
  <c r="S80" i="280"/>
  <c r="F81" i="280"/>
  <c r="G81" i="280"/>
  <c r="L81" i="280"/>
  <c r="I80" i="280"/>
  <c r="A81" i="280"/>
  <c r="K81" i="280"/>
  <c r="T81" i="280" s="1"/>
  <c r="J81" i="280"/>
  <c r="E81" i="280" a="1"/>
  <c r="E81" i="280" s="1"/>
  <c r="M81" i="280" s="1"/>
  <c r="O81" i="280" s="1"/>
  <c r="I81" i="280" s="1"/>
  <c r="D82" i="280" a="1"/>
  <c r="D82" i="280" s="1"/>
  <c r="H82" i="280" s="1"/>
  <c r="N81" i="280" a="1"/>
  <c r="N81" i="280" s="1"/>
  <c r="P81" i="280"/>
  <c r="Q80" i="280"/>
  <c r="R80" i="280"/>
  <c r="N80" i="279" a="1"/>
  <c r="N80" i="279" s="1"/>
  <c r="J80" i="279"/>
  <c r="F80" i="279"/>
  <c r="A80" i="279"/>
  <c r="H80" i="279"/>
  <c r="L80" i="279"/>
  <c r="G80" i="279"/>
  <c r="K80" i="279"/>
  <c r="E80" i="279" a="1"/>
  <c r="E80" i="279" s="1"/>
  <c r="M80" i="279" s="1"/>
  <c r="O80" i="279" s="1"/>
  <c r="D81" i="279" a="1"/>
  <c r="D81" i="279" s="1"/>
  <c r="S79" i="279"/>
  <c r="P79" i="279"/>
  <c r="T79" i="279"/>
  <c r="R78" i="279"/>
  <c r="Q78" i="279"/>
  <c r="U79" i="279"/>
  <c r="I79" i="279"/>
  <c r="R80" i="278"/>
  <c r="Q80" i="278"/>
  <c r="P81" i="278"/>
  <c r="T81" i="278"/>
  <c r="S81" i="278"/>
  <c r="K82" i="278"/>
  <c r="G82" i="278"/>
  <c r="H82" i="278"/>
  <c r="N82" i="278" a="1"/>
  <c r="N82" i="278" s="1"/>
  <c r="F82" i="278"/>
  <c r="L82" i="278"/>
  <c r="E82" i="278" a="1"/>
  <c r="E82" i="278" s="1"/>
  <c r="M82" i="278" s="1"/>
  <c r="O82" i="278" s="1"/>
  <c r="A82" i="278"/>
  <c r="J82" i="278"/>
  <c r="D83" i="278" a="1"/>
  <c r="D83" i="278" s="1"/>
  <c r="U81" i="278"/>
  <c r="I81" i="278"/>
  <c r="P80" i="277"/>
  <c r="T80" i="277"/>
  <c r="U80" i="277"/>
  <c r="I80" i="277"/>
  <c r="S80" i="277"/>
  <c r="K81" i="277"/>
  <c r="G81" i="277"/>
  <c r="N81" i="277" a="1"/>
  <c r="N81" i="277" s="1"/>
  <c r="F81" i="277"/>
  <c r="L81" i="277"/>
  <c r="E81" i="277" a="1"/>
  <c r="E81" i="277" s="1"/>
  <c r="M81" i="277" s="1"/>
  <c r="O81" i="277" s="1"/>
  <c r="A81" i="277"/>
  <c r="J81" i="277"/>
  <c r="H81" i="277"/>
  <c r="D82" i="277" a="1"/>
  <c r="D82" i="277" s="1"/>
  <c r="R79" i="277"/>
  <c r="Q79" i="277"/>
  <c r="T71" i="146"/>
  <c r="D75" i="275"/>
  <c r="E75" i="275"/>
  <c r="S72" i="146"/>
  <c r="C76" i="275" a="1"/>
  <c r="C76" i="275" s="1"/>
  <c r="Q72" i="146"/>
  <c r="E73" i="146" a="1"/>
  <c r="E73" i="146" s="1"/>
  <c r="M73" i="146" s="1"/>
  <c r="L73" i="146"/>
  <c r="K73" i="146"/>
  <c r="P73" i="146" s="1"/>
  <c r="Q73" i="146" s="1"/>
  <c r="H73" i="146"/>
  <c r="A73" i="146"/>
  <c r="N73" i="146" a="1"/>
  <c r="N73" i="146" s="1"/>
  <c r="F73" i="146"/>
  <c r="G73" i="146"/>
  <c r="O72" i="146"/>
  <c r="U72" i="146" s="1"/>
  <c r="D74" i="146" a="1"/>
  <c r="D74" i="146" s="1"/>
  <c r="J74" i="146" s="1"/>
  <c r="R73" i="146"/>
  <c r="E71" i="116"/>
  <c r="F71" i="116"/>
  <c r="D71" i="116"/>
  <c r="C72" i="116" a="1"/>
  <c r="C72" i="116" s="1"/>
  <c r="G72" i="214"/>
  <c r="H72" i="214" s="1"/>
  <c r="C74" i="214" a="1"/>
  <c r="C74" i="214" s="1"/>
  <c r="E73" i="214"/>
  <c r="D73" i="214"/>
  <c r="F73" i="214"/>
  <c r="S81" i="284" l="1"/>
  <c r="L82" i="284"/>
  <c r="N82" i="284" a="1"/>
  <c r="N82" i="284" s="1"/>
  <c r="T81" i="284"/>
  <c r="U81" i="284"/>
  <c r="H82" i="284"/>
  <c r="J82" i="284"/>
  <c r="D83" i="284" a="1"/>
  <c r="D83" i="284" s="1"/>
  <c r="A83" i="284" s="1"/>
  <c r="A82" i="284"/>
  <c r="G82" i="284"/>
  <c r="E82" i="284" a="1"/>
  <c r="E82" i="284" s="1"/>
  <c r="M82" i="284" s="1"/>
  <c r="O82" i="284" s="1"/>
  <c r="U82" i="284" s="1"/>
  <c r="F82" i="284"/>
  <c r="R81" i="284"/>
  <c r="Q81" i="284"/>
  <c r="P82" i="284"/>
  <c r="S82" i="283"/>
  <c r="Q81" i="283"/>
  <c r="R81" i="283"/>
  <c r="T82" i="283"/>
  <c r="P82" i="283"/>
  <c r="L83" i="283"/>
  <c r="H83" i="283"/>
  <c r="E83" i="283" a="1"/>
  <c r="E83" i="283" s="1"/>
  <c r="M83" i="283" s="1"/>
  <c r="O83" i="283" s="1"/>
  <c r="K83" i="283"/>
  <c r="G83" i="283"/>
  <c r="N83" i="283" a="1"/>
  <c r="N83" i="283" s="1"/>
  <c r="F83" i="283"/>
  <c r="J83" i="283"/>
  <c r="A83" i="283"/>
  <c r="D84" i="283" a="1"/>
  <c r="D84" i="283" s="1"/>
  <c r="I82" i="283"/>
  <c r="U82" i="283"/>
  <c r="L85" i="282"/>
  <c r="H85" i="282"/>
  <c r="E85" i="282" a="1"/>
  <c r="E85" i="282" s="1"/>
  <c r="M85" i="282" s="1"/>
  <c r="O85" i="282" s="1"/>
  <c r="N85" i="282" a="1"/>
  <c r="N85" i="282" s="1"/>
  <c r="J85" i="282"/>
  <c r="F85" i="282"/>
  <c r="A85" i="282"/>
  <c r="K85" i="282"/>
  <c r="G85" i="282"/>
  <c r="D86" i="282" a="1"/>
  <c r="D86" i="282" s="1"/>
  <c r="Q83" i="282"/>
  <c r="R83" i="282"/>
  <c r="S84" i="282"/>
  <c r="I84" i="282"/>
  <c r="U84" i="282"/>
  <c r="T84" i="282"/>
  <c r="P84" i="282"/>
  <c r="Q79" i="281"/>
  <c r="R79" i="281"/>
  <c r="S80" i="281"/>
  <c r="I80" i="281"/>
  <c r="U80" i="281"/>
  <c r="L81" i="281"/>
  <c r="H81" i="281"/>
  <c r="E81" i="281" a="1"/>
  <c r="E81" i="281" s="1"/>
  <c r="M81" i="281" s="1"/>
  <c r="O81" i="281" s="1"/>
  <c r="N81" i="281" a="1"/>
  <c r="N81" i="281" s="1"/>
  <c r="J81" i="281"/>
  <c r="F81" i="281"/>
  <c r="A81" i="281"/>
  <c r="G81" i="281"/>
  <c r="K81" i="281"/>
  <c r="D82" i="281" a="1"/>
  <c r="D82" i="281" s="1"/>
  <c r="T80" i="281"/>
  <c r="P80" i="281"/>
  <c r="U81" i="280"/>
  <c r="A82" i="280"/>
  <c r="G82" i="280"/>
  <c r="L82" i="280"/>
  <c r="F82" i="280"/>
  <c r="K82" i="280"/>
  <c r="S81" i="280"/>
  <c r="J82" i="280"/>
  <c r="E82" i="280" a="1"/>
  <c r="E82" i="280" s="1"/>
  <c r="M82" i="280" s="1"/>
  <c r="O82" i="280" s="1"/>
  <c r="U82" i="280" s="1"/>
  <c r="D83" i="280" a="1"/>
  <c r="D83" i="280" s="1"/>
  <c r="J83" i="280" s="1"/>
  <c r="N82" i="280" a="1"/>
  <c r="N82" i="280" s="1"/>
  <c r="P82" i="280"/>
  <c r="R81" i="280"/>
  <c r="Q81" i="280"/>
  <c r="R79" i="279"/>
  <c r="Q79" i="279"/>
  <c r="P80" i="279"/>
  <c r="T80" i="279"/>
  <c r="J81" i="279"/>
  <c r="E81" i="279" a="1"/>
  <c r="E81" i="279" s="1"/>
  <c r="M81" i="279" s="1"/>
  <c r="O81" i="279" s="1"/>
  <c r="N81" i="279" a="1"/>
  <c r="N81" i="279" s="1"/>
  <c r="H81" i="279"/>
  <c r="A81" i="279"/>
  <c r="L81" i="279"/>
  <c r="G81" i="279"/>
  <c r="K81" i="279"/>
  <c r="F81" i="279"/>
  <c r="D82" i="279" a="1"/>
  <c r="D82" i="279" s="1"/>
  <c r="U80" i="279"/>
  <c r="I80" i="279"/>
  <c r="S80" i="279"/>
  <c r="I82" i="278"/>
  <c r="U82" i="278"/>
  <c r="N83" i="278" a="1"/>
  <c r="N83" i="278" s="1"/>
  <c r="J83" i="278"/>
  <c r="F83" i="278"/>
  <c r="A83" i="278"/>
  <c r="L83" i="278"/>
  <c r="H83" i="278"/>
  <c r="E83" i="278" a="1"/>
  <c r="E83" i="278" s="1"/>
  <c r="M83" i="278" s="1"/>
  <c r="O83" i="278" s="1"/>
  <c r="G83" i="278"/>
  <c r="K83" i="278"/>
  <c r="D84" i="278" a="1"/>
  <c r="D84" i="278" s="1"/>
  <c r="Q81" i="278"/>
  <c r="R81" i="278"/>
  <c r="T82" i="278"/>
  <c r="P82" i="278"/>
  <c r="S82" i="278"/>
  <c r="S81" i="277"/>
  <c r="L82" i="277"/>
  <c r="H82" i="277"/>
  <c r="E82" i="277" a="1"/>
  <c r="E82" i="277" s="1"/>
  <c r="M82" i="277" s="1"/>
  <c r="O82" i="277" s="1"/>
  <c r="N82" i="277" a="1"/>
  <c r="N82" i="277" s="1"/>
  <c r="J82" i="277"/>
  <c r="F82" i="277"/>
  <c r="A82" i="277"/>
  <c r="K82" i="277"/>
  <c r="G82" i="277"/>
  <c r="D83" i="277" a="1"/>
  <c r="D83" i="277" s="1"/>
  <c r="I81" i="277"/>
  <c r="U81" i="277"/>
  <c r="T81" i="277"/>
  <c r="P81" i="277"/>
  <c r="Q80" i="277"/>
  <c r="R80" i="277"/>
  <c r="D76" i="275"/>
  <c r="E76" i="275"/>
  <c r="S73" i="146"/>
  <c r="C77" i="275" a="1"/>
  <c r="C77" i="275" s="1"/>
  <c r="I72" i="146"/>
  <c r="O73" i="146"/>
  <c r="U73" i="146" s="1"/>
  <c r="F74" i="146"/>
  <c r="L74" i="146"/>
  <c r="N74" i="146" a="1"/>
  <c r="N74" i="146" s="1"/>
  <c r="H74" i="146"/>
  <c r="K74" i="146"/>
  <c r="P74" i="146" s="1"/>
  <c r="Q74" i="146" s="1"/>
  <c r="D75" i="146" a="1"/>
  <c r="D75" i="146" s="1"/>
  <c r="J75" i="146" s="1"/>
  <c r="G74" i="146"/>
  <c r="A74" i="146"/>
  <c r="E74" i="146" a="1"/>
  <c r="E74" i="146" s="1"/>
  <c r="M74" i="146" s="1"/>
  <c r="T72" i="146"/>
  <c r="T73" i="146"/>
  <c r="C73" i="116" a="1"/>
  <c r="C73" i="116" s="1"/>
  <c r="E72" i="116"/>
  <c r="D72" i="116"/>
  <c r="F72" i="116"/>
  <c r="G73" i="214"/>
  <c r="H73" i="214" s="1"/>
  <c r="E74" i="214"/>
  <c r="F74" i="214"/>
  <c r="D74" i="214"/>
  <c r="C75" i="214" a="1"/>
  <c r="C75" i="214" s="1"/>
  <c r="T82" i="284" l="1"/>
  <c r="E83" i="284" a="1"/>
  <c r="E83" i="284" s="1"/>
  <c r="M83" i="284" s="1"/>
  <c r="F83" i="284"/>
  <c r="J83" i="284"/>
  <c r="G83" i="284"/>
  <c r="L83" i="284"/>
  <c r="N83" i="284" a="1"/>
  <c r="N83" i="284" s="1"/>
  <c r="I82" i="284"/>
  <c r="D84" i="284" a="1"/>
  <c r="D84" i="284" s="1"/>
  <c r="K84" i="284" s="1"/>
  <c r="H83" i="284"/>
  <c r="K83" i="284"/>
  <c r="S82" i="284"/>
  <c r="S83" i="284"/>
  <c r="R82" i="284"/>
  <c r="Q82" i="284"/>
  <c r="P83" i="284"/>
  <c r="K84" i="283"/>
  <c r="G84" i="283"/>
  <c r="N84" i="283" a="1"/>
  <c r="N84" i="283" s="1"/>
  <c r="J84" i="283"/>
  <c r="F84" i="283"/>
  <c r="A84" i="283"/>
  <c r="L84" i="283"/>
  <c r="E84" i="283" a="1"/>
  <c r="E84" i="283" s="1"/>
  <c r="M84" i="283" s="1"/>
  <c r="O84" i="283" s="1"/>
  <c r="H84" i="283"/>
  <c r="D85" i="283" a="1"/>
  <c r="D85" i="283" s="1"/>
  <c r="S83" i="283"/>
  <c r="U83" i="283"/>
  <c r="I83" i="283"/>
  <c r="T83" i="283"/>
  <c r="P83" i="283"/>
  <c r="R82" i="283"/>
  <c r="Q82" i="283"/>
  <c r="R84" i="282"/>
  <c r="Q84" i="282"/>
  <c r="T85" i="282"/>
  <c r="P85" i="282"/>
  <c r="S85" i="282"/>
  <c r="K86" i="282"/>
  <c r="G86" i="282"/>
  <c r="J86" i="282"/>
  <c r="H86" i="282"/>
  <c r="N86" i="282" a="1"/>
  <c r="N86" i="282" s="1"/>
  <c r="F86" i="282"/>
  <c r="L86" i="282"/>
  <c r="E86" i="282" a="1"/>
  <c r="E86" i="282" s="1"/>
  <c r="M86" i="282" s="1"/>
  <c r="O86" i="282" s="1"/>
  <c r="A86" i="282"/>
  <c r="D87" i="282" a="1"/>
  <c r="D87" i="282" s="1"/>
  <c r="U85" i="282"/>
  <c r="I85" i="282"/>
  <c r="K82" i="281"/>
  <c r="G82" i="281"/>
  <c r="L82" i="281"/>
  <c r="E82" i="281" a="1"/>
  <c r="E82" i="281" s="1"/>
  <c r="M82" i="281" s="1"/>
  <c r="O82" i="281" s="1"/>
  <c r="A82" i="281"/>
  <c r="J82" i="281"/>
  <c r="H82" i="281"/>
  <c r="N82" i="281" a="1"/>
  <c r="N82" i="281" s="1"/>
  <c r="F82" i="281"/>
  <c r="D83" i="281" a="1"/>
  <c r="D83" i="281" s="1"/>
  <c r="U81" i="281"/>
  <c r="I81" i="281"/>
  <c r="T81" i="281"/>
  <c r="P81" i="281"/>
  <c r="R80" i="281"/>
  <c r="Q80" i="281"/>
  <c r="S81" i="281"/>
  <c r="T82" i="280"/>
  <c r="S82" i="280"/>
  <c r="E83" i="280" a="1"/>
  <c r="E83" i="280" s="1"/>
  <c r="M83" i="280" s="1"/>
  <c r="O83" i="280" s="1"/>
  <c r="I83" i="280" s="1"/>
  <c r="N83" i="280" a="1"/>
  <c r="N83" i="280" s="1"/>
  <c r="A83" i="280"/>
  <c r="I82" i="280"/>
  <c r="H83" i="280"/>
  <c r="U83" i="280" s="1"/>
  <c r="F83" i="280"/>
  <c r="K83" i="280"/>
  <c r="T83" i="280" s="1"/>
  <c r="D84" i="280" a="1"/>
  <c r="D84" i="280" s="1"/>
  <c r="J84" i="280" s="1"/>
  <c r="G83" i="280"/>
  <c r="L83" i="280"/>
  <c r="R82" i="280"/>
  <c r="Q82" i="280"/>
  <c r="P83" i="280"/>
  <c r="T81" i="279"/>
  <c r="P81" i="279"/>
  <c r="I81" i="279"/>
  <c r="U81" i="279"/>
  <c r="L82" i="279"/>
  <c r="H82" i="279"/>
  <c r="E82" i="279" a="1"/>
  <c r="E82" i="279" s="1"/>
  <c r="M82" i="279" s="1"/>
  <c r="O82" i="279" s="1"/>
  <c r="K82" i="279"/>
  <c r="F82" i="279"/>
  <c r="J82" i="279"/>
  <c r="N82" i="279" a="1"/>
  <c r="N82" i="279" s="1"/>
  <c r="A82" i="279"/>
  <c r="G82" i="279"/>
  <c r="D83" i="279" a="1"/>
  <c r="D83" i="279" s="1"/>
  <c r="S81" i="279"/>
  <c r="Q80" i="279"/>
  <c r="R80" i="279"/>
  <c r="K84" i="278"/>
  <c r="G84" i="278"/>
  <c r="L84" i="278"/>
  <c r="E84" i="278" a="1"/>
  <c r="E84" i="278" s="1"/>
  <c r="M84" i="278" s="1"/>
  <c r="O84" i="278" s="1"/>
  <c r="A84" i="278"/>
  <c r="J84" i="278"/>
  <c r="H84" i="278"/>
  <c r="N84" i="278" a="1"/>
  <c r="N84" i="278" s="1"/>
  <c r="F84" i="278"/>
  <c r="D85" i="278" a="1"/>
  <c r="D85" i="278" s="1"/>
  <c r="U83" i="278"/>
  <c r="I83" i="278"/>
  <c r="R82" i="278"/>
  <c r="Q82" i="278"/>
  <c r="T83" i="278"/>
  <c r="P83" i="278"/>
  <c r="S83" i="278"/>
  <c r="K83" i="277"/>
  <c r="G83" i="277"/>
  <c r="J83" i="277"/>
  <c r="H83" i="277"/>
  <c r="N83" i="277" a="1"/>
  <c r="N83" i="277" s="1"/>
  <c r="F83" i="277"/>
  <c r="L83" i="277"/>
  <c r="E83" i="277" a="1"/>
  <c r="E83" i="277" s="1"/>
  <c r="M83" i="277" s="1"/>
  <c r="O83" i="277" s="1"/>
  <c r="A83" i="277"/>
  <c r="D84" i="277" a="1"/>
  <c r="D84" i="277" s="1"/>
  <c r="U82" i="277"/>
  <c r="I82" i="277"/>
  <c r="R81" i="277"/>
  <c r="Q81" i="277"/>
  <c r="T82" i="277"/>
  <c r="P82" i="277"/>
  <c r="S82" i="277"/>
  <c r="D77" i="275"/>
  <c r="E77" i="275"/>
  <c r="S74" i="146"/>
  <c r="R74" i="146"/>
  <c r="C78" i="275" a="1"/>
  <c r="C78" i="275" s="1"/>
  <c r="I73" i="146"/>
  <c r="D76" i="146" a="1"/>
  <c r="D76" i="146" s="1"/>
  <c r="J76" i="146" s="1"/>
  <c r="H75" i="146"/>
  <c r="O74" i="146"/>
  <c r="U74" i="146" s="1"/>
  <c r="L75" i="146"/>
  <c r="G75" i="146"/>
  <c r="E75" i="146" a="1"/>
  <c r="E75" i="146" s="1"/>
  <c r="M75" i="146" s="1"/>
  <c r="N75" i="146" a="1"/>
  <c r="N75" i="146" s="1"/>
  <c r="K75" i="146"/>
  <c r="P75" i="146" s="1"/>
  <c r="Q75" i="146" s="1"/>
  <c r="F75" i="146"/>
  <c r="A75" i="146"/>
  <c r="T74" i="146"/>
  <c r="F73" i="116"/>
  <c r="E73" i="116"/>
  <c r="D73" i="116"/>
  <c r="C74" i="116" a="1"/>
  <c r="C74" i="116" s="1"/>
  <c r="G74" i="214"/>
  <c r="H74" i="214" s="1"/>
  <c r="F75" i="214"/>
  <c r="E75" i="214"/>
  <c r="D75" i="214"/>
  <c r="C76" i="214" a="1"/>
  <c r="C76" i="214" s="1"/>
  <c r="J84" i="284" l="1"/>
  <c r="D85" i="284" a="1"/>
  <c r="D85" i="284" s="1"/>
  <c r="E85" i="284" s="1" a="1"/>
  <c r="E85" i="284" s="1"/>
  <c r="M85" i="284" s="1"/>
  <c r="N84" i="284" a="1"/>
  <c r="N84" i="284" s="1"/>
  <c r="H84" i="284"/>
  <c r="U84" i="284" s="1"/>
  <c r="A84" i="284"/>
  <c r="G84" i="284"/>
  <c r="L84" i="284"/>
  <c r="E84" i="284" a="1"/>
  <c r="E84" i="284" s="1"/>
  <c r="M84" i="284" s="1"/>
  <c r="O84" i="284" s="1"/>
  <c r="I84" i="284" s="1"/>
  <c r="F84" i="284"/>
  <c r="O83" i="284"/>
  <c r="Q83" i="284"/>
  <c r="R83" i="284"/>
  <c r="P84" i="284"/>
  <c r="R83" i="283"/>
  <c r="Q83" i="283"/>
  <c r="S84" i="283"/>
  <c r="N85" i="283" a="1"/>
  <c r="N85" i="283" s="1"/>
  <c r="J85" i="283"/>
  <c r="F85" i="283"/>
  <c r="A85" i="283"/>
  <c r="K85" i="283"/>
  <c r="H85" i="283"/>
  <c r="G85" i="283"/>
  <c r="L85" i="283"/>
  <c r="E85" i="283" a="1"/>
  <c r="E85" i="283" s="1"/>
  <c r="M85" i="283" s="1"/>
  <c r="O85" i="283" s="1"/>
  <c r="D86" i="283" a="1"/>
  <c r="D86" i="283" s="1"/>
  <c r="U84" i="283"/>
  <c r="I84" i="283"/>
  <c r="P84" i="283"/>
  <c r="T84" i="283"/>
  <c r="Q85" i="282"/>
  <c r="R85" i="282"/>
  <c r="N87" i="282" a="1"/>
  <c r="N87" i="282" s="1"/>
  <c r="J87" i="282"/>
  <c r="F87" i="282"/>
  <c r="A87" i="282"/>
  <c r="L87" i="282"/>
  <c r="H87" i="282"/>
  <c r="E87" i="282" a="1"/>
  <c r="E87" i="282" s="1"/>
  <c r="M87" i="282" s="1"/>
  <c r="O87" i="282" s="1"/>
  <c r="G87" i="282"/>
  <c r="K87" i="282"/>
  <c r="D88" i="282" a="1"/>
  <c r="D88" i="282" s="1"/>
  <c r="S86" i="282"/>
  <c r="T86" i="282"/>
  <c r="P86" i="282"/>
  <c r="I86" i="282"/>
  <c r="U86" i="282"/>
  <c r="S82" i="281"/>
  <c r="I82" i="281"/>
  <c r="U82" i="281"/>
  <c r="N83" i="281" a="1"/>
  <c r="N83" i="281" s="1"/>
  <c r="J83" i="281"/>
  <c r="F83" i="281"/>
  <c r="A83" i="281"/>
  <c r="L83" i="281"/>
  <c r="H83" i="281"/>
  <c r="E83" i="281" a="1"/>
  <c r="E83" i="281" s="1"/>
  <c r="M83" i="281" s="1"/>
  <c r="O83" i="281" s="1"/>
  <c r="K83" i="281"/>
  <c r="G83" i="281"/>
  <c r="D84" i="281" a="1"/>
  <c r="D84" i="281" s="1"/>
  <c r="Q81" i="281"/>
  <c r="R81" i="281"/>
  <c r="T82" i="281"/>
  <c r="P82" i="281"/>
  <c r="K84" i="280"/>
  <c r="A84" i="280"/>
  <c r="S83" i="280"/>
  <c r="E84" i="280" a="1"/>
  <c r="E84" i="280" s="1"/>
  <c r="M84" i="280" s="1"/>
  <c r="O84" i="280" s="1"/>
  <c r="T84" i="280" s="1"/>
  <c r="F84" i="280"/>
  <c r="G84" i="280"/>
  <c r="L84" i="280"/>
  <c r="N84" i="280" a="1"/>
  <c r="N84" i="280" s="1"/>
  <c r="D85" i="280" a="1"/>
  <c r="D85" i="280" s="1"/>
  <c r="E85" i="280" s="1" a="1"/>
  <c r="E85" i="280" s="1"/>
  <c r="M85" i="280" s="1"/>
  <c r="H84" i="280"/>
  <c r="I84" i="280" s="1"/>
  <c r="R83" i="280"/>
  <c r="Q83" i="280"/>
  <c r="P84" i="280"/>
  <c r="K83" i="279"/>
  <c r="G83" i="279"/>
  <c r="L83" i="279"/>
  <c r="F83" i="279"/>
  <c r="J83" i="279"/>
  <c r="N83" i="279" a="1"/>
  <c r="N83" i="279" s="1"/>
  <c r="E83" i="279" a="1"/>
  <c r="E83" i="279" s="1"/>
  <c r="M83" i="279" s="1"/>
  <c r="O83" i="279" s="1"/>
  <c r="H83" i="279"/>
  <c r="A83" i="279"/>
  <c r="D84" i="279" a="1"/>
  <c r="D84" i="279" s="1"/>
  <c r="U82" i="279"/>
  <c r="I82" i="279"/>
  <c r="R81" i="279"/>
  <c r="Q81" i="279"/>
  <c r="P82" i="279"/>
  <c r="T82" i="279"/>
  <c r="S82" i="279"/>
  <c r="Q83" i="278"/>
  <c r="R83" i="278"/>
  <c r="S84" i="278"/>
  <c r="I84" i="278"/>
  <c r="U84" i="278"/>
  <c r="L85" i="278"/>
  <c r="H85" i="278"/>
  <c r="E85" i="278" a="1"/>
  <c r="E85" i="278" s="1"/>
  <c r="M85" i="278" s="1"/>
  <c r="O85" i="278" s="1"/>
  <c r="N85" i="278" a="1"/>
  <c r="N85" i="278" s="1"/>
  <c r="J85" i="278"/>
  <c r="F85" i="278"/>
  <c r="A85" i="278"/>
  <c r="K85" i="278"/>
  <c r="G85" i="278"/>
  <c r="D86" i="278" a="1"/>
  <c r="D86" i="278" s="1"/>
  <c r="T84" i="278"/>
  <c r="P84" i="278"/>
  <c r="I83" i="277"/>
  <c r="U83" i="277"/>
  <c r="Q82" i="277"/>
  <c r="R82" i="277"/>
  <c r="N84" i="277" a="1"/>
  <c r="N84" i="277" s="1"/>
  <c r="J84" i="277"/>
  <c r="F84" i="277"/>
  <c r="A84" i="277"/>
  <c r="L84" i="277"/>
  <c r="H84" i="277"/>
  <c r="E84" i="277" a="1"/>
  <c r="E84" i="277" s="1"/>
  <c r="M84" i="277" s="1"/>
  <c r="O84" i="277" s="1"/>
  <c r="G84" i="277"/>
  <c r="K84" i="277"/>
  <c r="D85" i="277" a="1"/>
  <c r="D85" i="277" s="1"/>
  <c r="S83" i="277"/>
  <c r="T83" i="277"/>
  <c r="P83" i="277"/>
  <c r="R75" i="146"/>
  <c r="D78" i="275"/>
  <c r="E78" i="275"/>
  <c r="S75" i="146"/>
  <c r="C79" i="275" a="1"/>
  <c r="C79" i="275" s="1"/>
  <c r="I74" i="146"/>
  <c r="L76" i="146"/>
  <c r="D77" i="146" a="1"/>
  <c r="D77" i="146" s="1"/>
  <c r="J77" i="146" s="1"/>
  <c r="O75" i="146"/>
  <c r="I75" i="146" s="1"/>
  <c r="K76" i="146"/>
  <c r="P76" i="146" s="1"/>
  <c r="Q76" i="146" s="1"/>
  <c r="E76" i="146" a="1"/>
  <c r="E76" i="146" s="1"/>
  <c r="M76" i="146" s="1"/>
  <c r="H76" i="146"/>
  <c r="F76" i="146"/>
  <c r="N76" i="146" a="1"/>
  <c r="N76" i="146" s="1"/>
  <c r="A76" i="146"/>
  <c r="G76" i="146"/>
  <c r="D74" i="116"/>
  <c r="F74" i="116"/>
  <c r="E74" i="116"/>
  <c r="C75" i="116" a="1"/>
  <c r="C75" i="116" s="1"/>
  <c r="G75" i="214"/>
  <c r="H75" i="214" s="1"/>
  <c r="E76" i="214"/>
  <c r="D76" i="214"/>
  <c r="F76" i="214"/>
  <c r="C77" i="214" a="1"/>
  <c r="C77" i="214" s="1"/>
  <c r="D86" i="284" l="1" a="1"/>
  <c r="D86" i="284" s="1"/>
  <c r="G86" i="284" s="1"/>
  <c r="N85" i="284" a="1"/>
  <c r="N85" i="284" s="1"/>
  <c r="H85" i="284"/>
  <c r="A85" i="284"/>
  <c r="G85" i="284"/>
  <c r="L85" i="284"/>
  <c r="O85" i="284" s="1"/>
  <c r="T84" i="284"/>
  <c r="F85" i="284"/>
  <c r="K85" i="284"/>
  <c r="P85" i="284" s="1"/>
  <c r="I83" i="284"/>
  <c r="T83" i="284"/>
  <c r="U83" i="284"/>
  <c r="S84" i="284"/>
  <c r="J85" i="284"/>
  <c r="R84" i="284"/>
  <c r="Q84" i="284"/>
  <c r="S85" i="284"/>
  <c r="T85" i="283"/>
  <c r="P85" i="283"/>
  <c r="S85" i="283"/>
  <c r="R84" i="283"/>
  <c r="Q84" i="283"/>
  <c r="L86" i="283"/>
  <c r="H86" i="283"/>
  <c r="E86" i="283" a="1"/>
  <c r="E86" i="283" s="1"/>
  <c r="M86" i="283" s="1"/>
  <c r="O86" i="283" s="1"/>
  <c r="J86" i="283"/>
  <c r="G86" i="283"/>
  <c r="N86" i="283" a="1"/>
  <c r="N86" i="283" s="1"/>
  <c r="F86" i="283"/>
  <c r="A86" i="283"/>
  <c r="K86" i="283"/>
  <c r="D87" i="283" a="1"/>
  <c r="D87" i="283" s="1"/>
  <c r="U85" i="283"/>
  <c r="I85" i="283"/>
  <c r="K88" i="282"/>
  <c r="G88" i="282"/>
  <c r="N88" i="282" a="1"/>
  <c r="N88" i="282" s="1"/>
  <c r="F88" i="282"/>
  <c r="L88" i="282"/>
  <c r="E88" i="282" a="1"/>
  <c r="E88" i="282" s="1"/>
  <c r="M88" i="282" s="1"/>
  <c r="O88" i="282" s="1"/>
  <c r="A88" i="282"/>
  <c r="J88" i="282"/>
  <c r="H88" i="282"/>
  <c r="D89" i="282" a="1"/>
  <c r="D89" i="282" s="1"/>
  <c r="U87" i="282"/>
  <c r="I87" i="282"/>
  <c r="R86" i="282"/>
  <c r="Q86" i="282"/>
  <c r="P87" i="282"/>
  <c r="T87" i="282"/>
  <c r="S87" i="282"/>
  <c r="R82" i="281"/>
  <c r="Q82" i="281"/>
  <c r="S83" i="281"/>
  <c r="P83" i="281"/>
  <c r="T83" i="281"/>
  <c r="K84" i="281"/>
  <c r="G84" i="281"/>
  <c r="H84" i="281"/>
  <c r="N84" i="281" a="1"/>
  <c r="N84" i="281" s="1"/>
  <c r="F84" i="281"/>
  <c r="L84" i="281"/>
  <c r="E84" i="281" a="1"/>
  <c r="E84" i="281" s="1"/>
  <c r="M84" i="281" s="1"/>
  <c r="O84" i="281" s="1"/>
  <c r="A84" i="281"/>
  <c r="J84" i="281"/>
  <c r="D85" i="281" a="1"/>
  <c r="D85" i="281" s="1"/>
  <c r="U83" i="281"/>
  <c r="I83" i="281"/>
  <c r="D86" i="280" a="1"/>
  <c r="D86" i="280" s="1"/>
  <c r="L86" i="280" s="1"/>
  <c r="N85" i="280" a="1"/>
  <c r="N85" i="280" s="1"/>
  <c r="H85" i="280"/>
  <c r="S84" i="280"/>
  <c r="A85" i="280"/>
  <c r="G85" i="280"/>
  <c r="L85" i="280"/>
  <c r="O85" i="280" s="1"/>
  <c r="F85" i="280"/>
  <c r="K85" i="280"/>
  <c r="P85" i="280" s="1"/>
  <c r="U84" i="280"/>
  <c r="J85" i="280"/>
  <c r="S85" i="280"/>
  <c r="Q84" i="280"/>
  <c r="R84" i="280"/>
  <c r="U83" i="279"/>
  <c r="I83" i="279"/>
  <c r="N84" i="279" a="1"/>
  <c r="N84" i="279" s="1"/>
  <c r="J84" i="279"/>
  <c r="F84" i="279"/>
  <c r="A84" i="279"/>
  <c r="H84" i="279"/>
  <c r="L84" i="279"/>
  <c r="G84" i="279"/>
  <c r="K84" i="279"/>
  <c r="E84" i="279" a="1"/>
  <c r="E84" i="279" s="1"/>
  <c r="M84" i="279" s="1"/>
  <c r="O84" i="279" s="1"/>
  <c r="D85" i="279" a="1"/>
  <c r="D85" i="279" s="1"/>
  <c r="S83" i="279"/>
  <c r="R82" i="279"/>
  <c r="Q82" i="279"/>
  <c r="P83" i="279"/>
  <c r="T83" i="279"/>
  <c r="K86" i="278"/>
  <c r="G86" i="278"/>
  <c r="H86" i="278"/>
  <c r="N86" i="278" a="1"/>
  <c r="N86" i="278" s="1"/>
  <c r="F86" i="278"/>
  <c r="L86" i="278"/>
  <c r="E86" i="278" a="1"/>
  <c r="E86" i="278" s="1"/>
  <c r="M86" i="278" s="1"/>
  <c r="O86" i="278" s="1"/>
  <c r="A86" i="278"/>
  <c r="J86" i="278"/>
  <c r="D87" i="278" a="1"/>
  <c r="D87" i="278" s="1"/>
  <c r="U85" i="278"/>
  <c r="I85" i="278"/>
  <c r="R84" i="278"/>
  <c r="Q84" i="278"/>
  <c r="P85" i="278"/>
  <c r="T85" i="278"/>
  <c r="S85" i="278"/>
  <c r="K85" i="277"/>
  <c r="G85" i="277"/>
  <c r="N85" i="277" a="1"/>
  <c r="N85" i="277" s="1"/>
  <c r="F85" i="277"/>
  <c r="L85" i="277"/>
  <c r="E85" i="277" a="1"/>
  <c r="E85" i="277" s="1"/>
  <c r="M85" i="277" s="1"/>
  <c r="O85" i="277" s="1"/>
  <c r="A85" i="277"/>
  <c r="J85" i="277"/>
  <c r="H85" i="277"/>
  <c r="D86" i="277" a="1"/>
  <c r="D86" i="277" s="1"/>
  <c r="U84" i="277"/>
  <c r="I84" i="277"/>
  <c r="R83" i="277"/>
  <c r="Q83" i="277"/>
  <c r="P84" i="277"/>
  <c r="T84" i="277"/>
  <c r="S84" i="277"/>
  <c r="D79" i="275"/>
  <c r="E79" i="275"/>
  <c r="S76" i="146"/>
  <c r="C80" i="275" a="1"/>
  <c r="C80" i="275" s="1"/>
  <c r="R76" i="146"/>
  <c r="K77" i="146"/>
  <c r="P77" i="146" s="1"/>
  <c r="G77" i="146"/>
  <c r="H77" i="146"/>
  <c r="L77" i="146"/>
  <c r="O76" i="146"/>
  <c r="I76" i="146" s="1"/>
  <c r="F77" i="146"/>
  <c r="D78" i="146" a="1"/>
  <c r="D78" i="146" s="1"/>
  <c r="J78" i="146" s="1"/>
  <c r="E77" i="146" a="1"/>
  <c r="E77" i="146" s="1"/>
  <c r="M77" i="146" s="1"/>
  <c r="O77" i="146" s="1"/>
  <c r="A77" i="146"/>
  <c r="N77" i="146" a="1"/>
  <c r="N77" i="146" s="1"/>
  <c r="U75" i="146"/>
  <c r="T75" i="146"/>
  <c r="Q77" i="146"/>
  <c r="R77" i="146"/>
  <c r="G76" i="214"/>
  <c r="H76" i="214" s="1"/>
  <c r="F75" i="116"/>
  <c r="E75" i="116"/>
  <c r="D75" i="116"/>
  <c r="C76" i="116" a="1"/>
  <c r="C76" i="116" s="1"/>
  <c r="E77" i="214"/>
  <c r="F77" i="214"/>
  <c r="D77" i="214"/>
  <c r="C78" i="214" a="1"/>
  <c r="C78" i="214" s="1"/>
  <c r="U85" i="284" l="1"/>
  <c r="I85" i="284"/>
  <c r="T85" i="284"/>
  <c r="N86" i="284" a="1"/>
  <c r="N86" i="284" s="1"/>
  <c r="E86" i="284" a="1"/>
  <c r="E86" i="284" s="1"/>
  <c r="M86" i="284" s="1"/>
  <c r="O86" i="284" s="1"/>
  <c r="T86" i="284" s="1"/>
  <c r="F86" i="284"/>
  <c r="K86" i="284"/>
  <c r="L86" i="284"/>
  <c r="H86" i="284"/>
  <c r="I86" i="284" s="1"/>
  <c r="J86" i="284"/>
  <c r="D87" i="284" a="1"/>
  <c r="D87" i="284" s="1"/>
  <c r="N87" i="284" s="1" a="1"/>
  <c r="N87" i="284" s="1"/>
  <c r="A86" i="284"/>
  <c r="R85" i="284"/>
  <c r="Q85" i="284"/>
  <c r="P86" i="284"/>
  <c r="L87" i="283"/>
  <c r="H87" i="283"/>
  <c r="E87" i="283" a="1"/>
  <c r="E87" i="283" s="1"/>
  <c r="M87" i="283" s="1"/>
  <c r="O87" i="283" s="1"/>
  <c r="K87" i="283"/>
  <c r="G87" i="283"/>
  <c r="J87" i="283"/>
  <c r="A87" i="283"/>
  <c r="N87" i="283" a="1"/>
  <c r="N87" i="283" s="1"/>
  <c r="F87" i="283"/>
  <c r="D88" i="283" a="1"/>
  <c r="D88" i="283" s="1"/>
  <c r="S86" i="283"/>
  <c r="I86" i="283"/>
  <c r="U86" i="283"/>
  <c r="T86" i="283"/>
  <c r="P86" i="283"/>
  <c r="Q85" i="283"/>
  <c r="R85" i="283"/>
  <c r="L89" i="282"/>
  <c r="H89" i="282"/>
  <c r="E89" i="282" a="1"/>
  <c r="E89" i="282" s="1"/>
  <c r="M89" i="282" s="1"/>
  <c r="O89" i="282" s="1"/>
  <c r="N89" i="282" a="1"/>
  <c r="N89" i="282" s="1"/>
  <c r="J89" i="282"/>
  <c r="F89" i="282"/>
  <c r="A89" i="282"/>
  <c r="K89" i="282"/>
  <c r="G89" i="282"/>
  <c r="D90" i="282" a="1"/>
  <c r="D90" i="282" s="1"/>
  <c r="Q87" i="282"/>
  <c r="R87" i="282"/>
  <c r="S88" i="282"/>
  <c r="I88" i="282"/>
  <c r="U88" i="282"/>
  <c r="T88" i="282"/>
  <c r="P88" i="282"/>
  <c r="I84" i="281"/>
  <c r="U84" i="281"/>
  <c r="Q83" i="281"/>
  <c r="R83" i="281"/>
  <c r="L85" i="281"/>
  <c r="H85" i="281"/>
  <c r="E85" i="281" a="1"/>
  <c r="E85" i="281" s="1"/>
  <c r="M85" i="281" s="1"/>
  <c r="O85" i="281" s="1"/>
  <c r="N85" i="281" a="1"/>
  <c r="N85" i="281" s="1"/>
  <c r="J85" i="281"/>
  <c r="F85" i="281"/>
  <c r="A85" i="281"/>
  <c r="G85" i="281"/>
  <c r="K85" i="281"/>
  <c r="D86" i="281" a="1"/>
  <c r="D86" i="281" s="1"/>
  <c r="T84" i="281"/>
  <c r="P84" i="281"/>
  <c r="S84" i="281"/>
  <c r="T85" i="280"/>
  <c r="I85" i="280"/>
  <c r="U85" i="280"/>
  <c r="D87" i="280" a="1"/>
  <c r="D87" i="280" s="1"/>
  <c r="K87" i="280" s="1"/>
  <c r="N86" i="280" a="1"/>
  <c r="N86" i="280" s="1"/>
  <c r="H86" i="280"/>
  <c r="F86" i="280"/>
  <c r="K86" i="280"/>
  <c r="T86" i="280" s="1"/>
  <c r="J86" i="280"/>
  <c r="E86" i="280" a="1"/>
  <c r="E86" i="280" s="1"/>
  <c r="M86" i="280" s="1"/>
  <c r="O86" i="280" s="1"/>
  <c r="I86" i="280" s="1"/>
  <c r="A86" i="280"/>
  <c r="G86" i="280"/>
  <c r="R85" i="280"/>
  <c r="Q85" i="280"/>
  <c r="P86" i="280"/>
  <c r="J85" i="279"/>
  <c r="E85" i="279" a="1"/>
  <c r="E85" i="279" s="1"/>
  <c r="M85" i="279" s="1"/>
  <c r="O85" i="279" s="1"/>
  <c r="N85" i="279" a="1"/>
  <c r="N85" i="279" s="1"/>
  <c r="H85" i="279"/>
  <c r="A85" i="279"/>
  <c r="L85" i="279"/>
  <c r="G85" i="279"/>
  <c r="K85" i="279"/>
  <c r="F85" i="279"/>
  <c r="D86" i="279" a="1"/>
  <c r="D86" i="279" s="1"/>
  <c r="U84" i="279"/>
  <c r="I84" i="279"/>
  <c r="S84" i="279"/>
  <c r="R83" i="279"/>
  <c r="Q83" i="279"/>
  <c r="P84" i="279"/>
  <c r="T84" i="279"/>
  <c r="Q85" i="278"/>
  <c r="R85" i="278"/>
  <c r="S86" i="278"/>
  <c r="I86" i="278"/>
  <c r="U86" i="278"/>
  <c r="N87" i="278" a="1"/>
  <c r="N87" i="278" s="1"/>
  <c r="J87" i="278"/>
  <c r="F87" i="278"/>
  <c r="A87" i="278"/>
  <c r="L87" i="278"/>
  <c r="H87" i="278"/>
  <c r="E87" i="278" a="1"/>
  <c r="E87" i="278" s="1"/>
  <c r="M87" i="278" s="1"/>
  <c r="O87" i="278" s="1"/>
  <c r="G87" i="278"/>
  <c r="K87" i="278"/>
  <c r="D88" i="278" a="1"/>
  <c r="D88" i="278" s="1"/>
  <c r="T86" i="278"/>
  <c r="P86" i="278"/>
  <c r="L86" i="277"/>
  <c r="H86" i="277"/>
  <c r="E86" i="277" a="1"/>
  <c r="E86" i="277" s="1"/>
  <c r="M86" i="277" s="1"/>
  <c r="O86" i="277" s="1"/>
  <c r="N86" i="277" a="1"/>
  <c r="N86" i="277" s="1"/>
  <c r="J86" i="277"/>
  <c r="F86" i="277"/>
  <c r="A86" i="277"/>
  <c r="K86" i="277"/>
  <c r="G86" i="277"/>
  <c r="D87" i="277" a="1"/>
  <c r="D87" i="277" s="1"/>
  <c r="Q84" i="277"/>
  <c r="R84" i="277"/>
  <c r="S85" i="277"/>
  <c r="I85" i="277"/>
  <c r="U85" i="277"/>
  <c r="T85" i="277"/>
  <c r="P85" i="277"/>
  <c r="D80" i="275"/>
  <c r="E80" i="275"/>
  <c r="C81" i="275" a="1"/>
  <c r="C81" i="275" s="1"/>
  <c r="I77" i="146"/>
  <c r="U77" i="146"/>
  <c r="T77" i="146"/>
  <c r="H78" i="146"/>
  <c r="N78" i="146" a="1"/>
  <c r="N78" i="146" s="1"/>
  <c r="L78" i="146"/>
  <c r="A78" i="146"/>
  <c r="E78" i="146" a="1"/>
  <c r="E78" i="146" s="1"/>
  <c r="M78" i="146" s="1"/>
  <c r="S77" i="146"/>
  <c r="K78" i="146"/>
  <c r="P78" i="146" s="1"/>
  <c r="Q78" i="146" s="1"/>
  <c r="F78" i="146"/>
  <c r="G78" i="146"/>
  <c r="D79" i="146" a="1"/>
  <c r="D79" i="146" s="1"/>
  <c r="J79" i="146" s="1"/>
  <c r="U76" i="146"/>
  <c r="T76" i="146"/>
  <c r="E76" i="116"/>
  <c r="D76" i="116"/>
  <c r="F76" i="116"/>
  <c r="C77" i="116" a="1"/>
  <c r="C77" i="116" s="1"/>
  <c r="G77" i="214"/>
  <c r="H77" i="214" s="1"/>
  <c r="C79" i="214" a="1"/>
  <c r="C79" i="214" s="1"/>
  <c r="E78" i="214"/>
  <c r="F78" i="214"/>
  <c r="D78" i="214"/>
  <c r="D57" i="5"/>
  <c r="B57" i="5"/>
  <c r="C57" i="5"/>
  <c r="E57" i="5"/>
  <c r="G57" i="5"/>
  <c r="F57" i="5"/>
  <c r="K87" i="284" l="1"/>
  <c r="A87" i="284"/>
  <c r="S86" i="284"/>
  <c r="U86" i="284"/>
  <c r="E87" i="284" a="1"/>
  <c r="E87" i="284" s="1"/>
  <c r="M87" i="284" s="1"/>
  <c r="O87" i="284" s="1"/>
  <c r="U87" i="284" s="1"/>
  <c r="F87" i="284"/>
  <c r="D88" i="284" a="1"/>
  <c r="D88" i="284" s="1"/>
  <c r="F88" i="284" s="1"/>
  <c r="H87" i="284"/>
  <c r="J87" i="284"/>
  <c r="G87" i="284"/>
  <c r="L87" i="284"/>
  <c r="R86" i="284"/>
  <c r="Q86" i="284"/>
  <c r="P87" i="284"/>
  <c r="S87" i="283"/>
  <c r="T87" i="283"/>
  <c r="P87" i="283"/>
  <c r="K88" i="283"/>
  <c r="G88" i="283"/>
  <c r="N88" i="283" a="1"/>
  <c r="N88" i="283" s="1"/>
  <c r="J88" i="283"/>
  <c r="F88" i="283"/>
  <c r="A88" i="283"/>
  <c r="H88" i="283"/>
  <c r="L88" i="283"/>
  <c r="E88" i="283" a="1"/>
  <c r="E88" i="283" s="1"/>
  <c r="M88" i="283" s="1"/>
  <c r="O88" i="283" s="1"/>
  <c r="D89" i="283" a="1"/>
  <c r="D89" i="283" s="1"/>
  <c r="I87" i="283"/>
  <c r="U87" i="283"/>
  <c r="Q86" i="283"/>
  <c r="R86" i="283"/>
  <c r="T89" i="282"/>
  <c r="P89" i="282"/>
  <c r="S89" i="282"/>
  <c r="K90" i="282"/>
  <c r="G90" i="282"/>
  <c r="J90" i="282"/>
  <c r="H90" i="282"/>
  <c r="N90" i="282" a="1"/>
  <c r="N90" i="282" s="1"/>
  <c r="F90" i="282"/>
  <c r="L90" i="282"/>
  <c r="E90" i="282" a="1"/>
  <c r="E90" i="282" s="1"/>
  <c r="M90" i="282" s="1"/>
  <c r="O90" i="282" s="1"/>
  <c r="A90" i="282"/>
  <c r="D91" i="282" a="1"/>
  <c r="D91" i="282" s="1"/>
  <c r="U89" i="282"/>
  <c r="I89" i="282"/>
  <c r="R88" i="282"/>
  <c r="Q88" i="282"/>
  <c r="T85" i="281"/>
  <c r="P85" i="281"/>
  <c r="R84" i="281"/>
  <c r="Q84" i="281"/>
  <c r="S85" i="281"/>
  <c r="K86" i="281"/>
  <c r="G86" i="281"/>
  <c r="N86" i="281" a="1"/>
  <c r="N86" i="281" s="1"/>
  <c r="J86" i="281"/>
  <c r="F86" i="281"/>
  <c r="H86" i="281"/>
  <c r="A86" i="281"/>
  <c r="E86" i="281" a="1"/>
  <c r="E86" i="281" s="1"/>
  <c r="M86" i="281" s="1"/>
  <c r="O86" i="281" s="1"/>
  <c r="L86" i="281"/>
  <c r="D87" i="281" a="1"/>
  <c r="D87" i="281" s="1"/>
  <c r="U85" i="281"/>
  <c r="I85" i="281"/>
  <c r="U86" i="280"/>
  <c r="H87" i="280"/>
  <c r="I87" i="280" s="1"/>
  <c r="J87" i="280"/>
  <c r="S86" i="280"/>
  <c r="L87" i="280"/>
  <c r="N87" i="280" a="1"/>
  <c r="N87" i="280" s="1"/>
  <c r="S87" i="280" s="1"/>
  <c r="D88" i="280" a="1"/>
  <c r="D88" i="280" s="1"/>
  <c r="N88" i="280" s="1" a="1"/>
  <c r="N88" i="280" s="1"/>
  <c r="A87" i="280"/>
  <c r="G87" i="280"/>
  <c r="E87" i="280" a="1"/>
  <c r="E87" i="280" s="1"/>
  <c r="M87" i="280" s="1"/>
  <c r="O87" i="280" s="1"/>
  <c r="T87" i="280" s="1"/>
  <c r="F87" i="280"/>
  <c r="R86" i="280"/>
  <c r="Q86" i="280"/>
  <c r="P87" i="280"/>
  <c r="Q84" i="279"/>
  <c r="R84" i="279"/>
  <c r="T85" i="279"/>
  <c r="P85" i="279"/>
  <c r="I85" i="279"/>
  <c r="U85" i="279"/>
  <c r="S85" i="279"/>
  <c r="L86" i="279"/>
  <c r="H86" i="279"/>
  <c r="E86" i="279" a="1"/>
  <c r="E86" i="279" s="1"/>
  <c r="M86" i="279" s="1"/>
  <c r="O86" i="279" s="1"/>
  <c r="N86" i="279" a="1"/>
  <c r="N86" i="279" s="1"/>
  <c r="J86" i="279"/>
  <c r="F86" i="279"/>
  <c r="G86" i="279"/>
  <c r="A86" i="279"/>
  <c r="K86" i="279"/>
  <c r="D87" i="279" a="1"/>
  <c r="D87" i="279" s="1"/>
  <c r="U87" i="278"/>
  <c r="I87" i="278"/>
  <c r="K88" i="278"/>
  <c r="G88" i="278"/>
  <c r="L88" i="278"/>
  <c r="E88" i="278" a="1"/>
  <c r="E88" i="278" s="1"/>
  <c r="M88" i="278" s="1"/>
  <c r="O88" i="278" s="1"/>
  <c r="A88" i="278"/>
  <c r="J88" i="278"/>
  <c r="H88" i="278"/>
  <c r="N88" i="278" a="1"/>
  <c r="N88" i="278" s="1"/>
  <c r="F88" i="278"/>
  <c r="D89" i="278" a="1"/>
  <c r="D89" i="278" s="1"/>
  <c r="T87" i="278"/>
  <c r="P87" i="278"/>
  <c r="S87" i="278"/>
  <c r="R86" i="278"/>
  <c r="Q86" i="278"/>
  <c r="R85" i="277"/>
  <c r="Q85" i="277"/>
  <c r="T86" i="277"/>
  <c r="P86" i="277"/>
  <c r="S86" i="277"/>
  <c r="K87" i="277"/>
  <c r="G87" i="277"/>
  <c r="N87" i="277" a="1"/>
  <c r="N87" i="277" s="1"/>
  <c r="J87" i="277"/>
  <c r="F87" i="277"/>
  <c r="E87" i="277" a="1"/>
  <c r="E87" i="277" s="1"/>
  <c r="M87" i="277" s="1"/>
  <c r="O87" i="277" s="1"/>
  <c r="L87" i="277"/>
  <c r="H87" i="277"/>
  <c r="A87" i="277"/>
  <c r="D88" i="277" a="1"/>
  <c r="D88" i="277" s="1"/>
  <c r="U86" i="277"/>
  <c r="I86" i="277"/>
  <c r="R78" i="146"/>
  <c r="D81" i="275"/>
  <c r="E81" i="275"/>
  <c r="S78" i="146"/>
  <c r="C82" i="275" a="1"/>
  <c r="C82" i="275" s="1"/>
  <c r="D80" i="146" a="1"/>
  <c r="D80" i="146" s="1"/>
  <c r="J80" i="146" s="1"/>
  <c r="L79" i="146"/>
  <c r="K79" i="146"/>
  <c r="P79" i="146" s="1"/>
  <c r="O78" i="146"/>
  <c r="T78" i="146" s="1"/>
  <c r="N79" i="146" a="1"/>
  <c r="N79" i="146" s="1"/>
  <c r="A79" i="146"/>
  <c r="F79" i="146"/>
  <c r="E79" i="146" a="1"/>
  <c r="E79" i="146" s="1"/>
  <c r="M79" i="146" s="1"/>
  <c r="H79" i="146"/>
  <c r="G79" i="146"/>
  <c r="Q79" i="146"/>
  <c r="R79" i="146"/>
  <c r="H57" i="5"/>
  <c r="E77" i="116"/>
  <c r="F77" i="116"/>
  <c r="D77" i="116"/>
  <c r="C78" i="116" a="1"/>
  <c r="C78" i="116" s="1"/>
  <c r="G78" i="214"/>
  <c r="H78" i="214" s="1"/>
  <c r="E79" i="214"/>
  <c r="D79" i="214"/>
  <c r="F79" i="214"/>
  <c r="C80" i="214" a="1"/>
  <c r="C80" i="214" s="1"/>
  <c r="F58" i="5"/>
  <c r="B58" i="5"/>
  <c r="D58" i="5"/>
  <c r="C58" i="5"/>
  <c r="E58" i="5"/>
  <c r="G58" i="5"/>
  <c r="I57" i="5"/>
  <c r="D89" i="284" l="1" a="1"/>
  <c r="D89" i="284" s="1"/>
  <c r="H89" i="284" s="1"/>
  <c r="K88" i="284"/>
  <c r="J88" i="284"/>
  <c r="S87" i="284"/>
  <c r="A88" i="284"/>
  <c r="G88" i="284"/>
  <c r="N88" i="284" a="1"/>
  <c r="N88" i="284" s="1"/>
  <c r="T87" i="284"/>
  <c r="I87" i="284"/>
  <c r="H88" i="284"/>
  <c r="U88" i="284" s="1"/>
  <c r="L88" i="284"/>
  <c r="E88" i="284" a="1"/>
  <c r="E88" i="284" s="1"/>
  <c r="M88" i="284" s="1"/>
  <c r="O88" i="284" s="1"/>
  <c r="I88" i="284" s="1"/>
  <c r="Q87" i="284"/>
  <c r="R87" i="284"/>
  <c r="P88" i="284"/>
  <c r="P88" i="283"/>
  <c r="T88" i="283"/>
  <c r="N89" i="283" a="1"/>
  <c r="N89" i="283" s="1"/>
  <c r="J89" i="283"/>
  <c r="F89" i="283"/>
  <c r="A89" i="283"/>
  <c r="H89" i="283"/>
  <c r="G89" i="283"/>
  <c r="L89" i="283"/>
  <c r="E89" i="283" a="1"/>
  <c r="E89" i="283" s="1"/>
  <c r="M89" i="283" s="1"/>
  <c r="O89" i="283" s="1"/>
  <c r="K89" i="283"/>
  <c r="D90" i="283" a="1"/>
  <c r="D90" i="283" s="1"/>
  <c r="R87" i="283"/>
  <c r="Q87" i="283"/>
  <c r="U88" i="283"/>
  <c r="I88" i="283"/>
  <c r="S88" i="283"/>
  <c r="S90" i="282"/>
  <c r="T90" i="282"/>
  <c r="P90" i="282"/>
  <c r="I90" i="282"/>
  <c r="U90" i="282"/>
  <c r="Q89" i="282"/>
  <c r="R89" i="282"/>
  <c r="N91" i="282" a="1"/>
  <c r="N91" i="282" s="1"/>
  <c r="J91" i="282"/>
  <c r="F91" i="282"/>
  <c r="A91" i="282"/>
  <c r="L91" i="282"/>
  <c r="H91" i="282"/>
  <c r="E91" i="282" a="1"/>
  <c r="E91" i="282" s="1"/>
  <c r="M91" i="282" s="1"/>
  <c r="O91" i="282" s="1"/>
  <c r="G91" i="282"/>
  <c r="K91" i="282"/>
  <c r="D92" i="282" a="1"/>
  <c r="D92" i="282" s="1"/>
  <c r="S86" i="281"/>
  <c r="N87" i="281" a="1"/>
  <c r="N87" i="281" s="1"/>
  <c r="J87" i="281"/>
  <c r="F87" i="281"/>
  <c r="A87" i="281"/>
  <c r="L87" i="281"/>
  <c r="H87" i="281"/>
  <c r="E87" i="281" a="1"/>
  <c r="E87" i="281" s="1"/>
  <c r="M87" i="281" s="1"/>
  <c r="O87" i="281" s="1"/>
  <c r="K87" i="281"/>
  <c r="G87" i="281"/>
  <c r="D88" i="281" a="1"/>
  <c r="D88" i="281" s="1"/>
  <c r="U86" i="281"/>
  <c r="I86" i="281"/>
  <c r="T86" i="281"/>
  <c r="P86" i="281"/>
  <c r="Q85" i="281"/>
  <c r="R85" i="281"/>
  <c r="E88" i="280" a="1"/>
  <c r="E88" i="280" s="1"/>
  <c r="M88" i="280" s="1"/>
  <c r="O88" i="280" s="1"/>
  <c r="I88" i="280" s="1"/>
  <c r="F88" i="280"/>
  <c r="H88" i="280"/>
  <c r="J88" i="280"/>
  <c r="K88" i="280"/>
  <c r="T88" i="280" s="1"/>
  <c r="A88" i="280"/>
  <c r="U87" i="280"/>
  <c r="D89" i="280" a="1"/>
  <c r="D89" i="280" s="1"/>
  <c r="K89" i="280" s="1"/>
  <c r="G88" i="280"/>
  <c r="L88" i="280"/>
  <c r="R87" i="280"/>
  <c r="Q87" i="280"/>
  <c r="P86" i="279"/>
  <c r="T86" i="279"/>
  <c r="R85" i="279"/>
  <c r="Q85" i="279"/>
  <c r="S86" i="279"/>
  <c r="K87" i="279"/>
  <c r="G87" i="279"/>
  <c r="N87" i="279" a="1"/>
  <c r="N87" i="279" s="1"/>
  <c r="F87" i="279"/>
  <c r="L87" i="279"/>
  <c r="E87" i="279" a="1"/>
  <c r="E87" i="279" s="1"/>
  <c r="M87" i="279" s="1"/>
  <c r="O87" i="279" s="1"/>
  <c r="A87" i="279"/>
  <c r="J87" i="279"/>
  <c r="H87" i="279"/>
  <c r="D88" i="279" a="1"/>
  <c r="D88" i="279" s="1"/>
  <c r="U86" i="279"/>
  <c r="I86" i="279"/>
  <c r="L89" i="278"/>
  <c r="H89" i="278"/>
  <c r="E89" i="278" a="1"/>
  <c r="E89" i="278" s="1"/>
  <c r="M89" i="278" s="1"/>
  <c r="O89" i="278" s="1"/>
  <c r="N89" i="278" a="1"/>
  <c r="N89" i="278" s="1"/>
  <c r="J89" i="278"/>
  <c r="F89" i="278"/>
  <c r="A89" i="278"/>
  <c r="K89" i="278"/>
  <c r="G89" i="278"/>
  <c r="D90" i="278" a="1"/>
  <c r="D90" i="278" s="1"/>
  <c r="T88" i="278"/>
  <c r="P88" i="278"/>
  <c r="Q87" i="278"/>
  <c r="R87" i="278"/>
  <c r="S88" i="278"/>
  <c r="I88" i="278"/>
  <c r="U88" i="278"/>
  <c r="U87" i="277"/>
  <c r="I87" i="277"/>
  <c r="S87" i="277"/>
  <c r="Q86" i="277"/>
  <c r="R86" i="277"/>
  <c r="N88" i="277" a="1"/>
  <c r="N88" i="277" s="1"/>
  <c r="J88" i="277"/>
  <c r="F88" i="277"/>
  <c r="A88" i="277"/>
  <c r="L88" i="277"/>
  <c r="H88" i="277"/>
  <c r="E88" i="277" a="1"/>
  <c r="E88" i="277" s="1"/>
  <c r="M88" i="277" s="1"/>
  <c r="O88" i="277" s="1"/>
  <c r="K88" i="277"/>
  <c r="G88" i="277"/>
  <c r="D89" i="277" a="1"/>
  <c r="D89" i="277" s="1"/>
  <c r="T87" i="277"/>
  <c r="P87" i="277"/>
  <c r="D82" i="275"/>
  <c r="E82" i="275"/>
  <c r="O79" i="146"/>
  <c r="T79" i="146" s="1"/>
  <c r="C83" i="275" a="1"/>
  <c r="C83" i="275" s="1"/>
  <c r="I78" i="146"/>
  <c r="S79" i="146"/>
  <c r="G80" i="146"/>
  <c r="E80" i="146" a="1"/>
  <c r="E80" i="146" s="1"/>
  <c r="M80" i="146" s="1"/>
  <c r="S80" i="146" s="1"/>
  <c r="K80" i="146"/>
  <c r="P80" i="146" s="1"/>
  <c r="Q80" i="146" s="1"/>
  <c r="N80" i="146" a="1"/>
  <c r="N80" i="146" s="1"/>
  <c r="F80" i="146"/>
  <c r="H80" i="146"/>
  <c r="U78" i="146"/>
  <c r="D81" i="146" a="1"/>
  <c r="D81" i="146" s="1"/>
  <c r="H81" i="146" s="1"/>
  <c r="A80" i="146"/>
  <c r="L80" i="146"/>
  <c r="G79" i="214"/>
  <c r="H79" i="214" s="1"/>
  <c r="H58" i="5"/>
  <c r="C79" i="116" a="1"/>
  <c r="C79" i="116" s="1"/>
  <c r="E78" i="116"/>
  <c r="F78" i="116"/>
  <c r="D78" i="116"/>
  <c r="D80" i="214"/>
  <c r="E80" i="214"/>
  <c r="F80" i="214"/>
  <c r="C81" i="214" a="1"/>
  <c r="C81" i="214" s="1"/>
  <c r="I58" i="5"/>
  <c r="D59" i="5"/>
  <c r="F59" i="5"/>
  <c r="C59" i="5"/>
  <c r="E59" i="5"/>
  <c r="G59" i="5"/>
  <c r="B59" i="5"/>
  <c r="S88" i="284" l="1"/>
  <c r="E89" i="284" a="1"/>
  <c r="E89" i="284" s="1"/>
  <c r="M89" i="284" s="1"/>
  <c r="O89" i="284" s="1"/>
  <c r="I89" i="284" s="1"/>
  <c r="G89" i="284"/>
  <c r="N89" i="284" a="1"/>
  <c r="N89" i="284" s="1"/>
  <c r="T88" i="284"/>
  <c r="J89" i="284"/>
  <c r="L89" i="284"/>
  <c r="F89" i="284"/>
  <c r="A89" i="284"/>
  <c r="D90" i="284" a="1"/>
  <c r="D90" i="284" s="1"/>
  <c r="J90" i="284" s="1"/>
  <c r="K89" i="284"/>
  <c r="P89" i="284" s="1"/>
  <c r="Q88" i="284"/>
  <c r="R88" i="284"/>
  <c r="L90" i="283"/>
  <c r="H90" i="283"/>
  <c r="E90" i="283" a="1"/>
  <c r="E90" i="283" s="1"/>
  <c r="M90" i="283" s="1"/>
  <c r="O90" i="283" s="1"/>
  <c r="G90" i="283"/>
  <c r="N90" i="283" a="1"/>
  <c r="N90" i="283" s="1"/>
  <c r="F90" i="283"/>
  <c r="A90" i="283"/>
  <c r="K90" i="283"/>
  <c r="J90" i="283"/>
  <c r="D91" i="283" a="1"/>
  <c r="D91" i="283" s="1"/>
  <c r="T89" i="283"/>
  <c r="P89" i="283"/>
  <c r="U89" i="283"/>
  <c r="I89" i="283"/>
  <c r="S89" i="283"/>
  <c r="R88" i="283"/>
  <c r="Q88" i="283"/>
  <c r="K92" i="282"/>
  <c r="G92" i="282"/>
  <c r="N92" i="282" a="1"/>
  <c r="N92" i="282" s="1"/>
  <c r="F92" i="282"/>
  <c r="L92" i="282"/>
  <c r="E92" i="282" a="1"/>
  <c r="E92" i="282" s="1"/>
  <c r="M92" i="282" s="1"/>
  <c r="O92" i="282" s="1"/>
  <c r="A92" i="282"/>
  <c r="J92" i="282"/>
  <c r="H92" i="282"/>
  <c r="D93" i="282" a="1"/>
  <c r="D93" i="282" s="1"/>
  <c r="P91" i="282"/>
  <c r="T91" i="282"/>
  <c r="S91" i="282"/>
  <c r="R90" i="282"/>
  <c r="Q90" i="282"/>
  <c r="U91" i="282"/>
  <c r="I91" i="282"/>
  <c r="L88" i="281"/>
  <c r="H88" i="281"/>
  <c r="E88" i="281" a="1"/>
  <c r="E88" i="281" s="1"/>
  <c r="M88" i="281" s="1"/>
  <c r="O88" i="281" s="1"/>
  <c r="K88" i="281"/>
  <c r="G88" i="281"/>
  <c r="N88" i="281" a="1"/>
  <c r="N88" i="281" s="1"/>
  <c r="J88" i="281"/>
  <c r="F88" i="281"/>
  <c r="A88" i="281"/>
  <c r="D89" i="281" a="1"/>
  <c r="D89" i="281" s="1"/>
  <c r="U87" i="281"/>
  <c r="I87" i="281"/>
  <c r="R86" i="281"/>
  <c r="Q86" i="281"/>
  <c r="S87" i="281"/>
  <c r="T87" i="281"/>
  <c r="P87" i="281"/>
  <c r="D90" i="280" a="1"/>
  <c r="D90" i="280" s="1"/>
  <c r="H90" i="280" s="1"/>
  <c r="N89" i="280" a="1"/>
  <c r="N89" i="280" s="1"/>
  <c r="H89" i="280"/>
  <c r="P88" i="280"/>
  <c r="S88" i="280"/>
  <c r="A89" i="280"/>
  <c r="G89" i="280"/>
  <c r="L89" i="280"/>
  <c r="U88" i="280"/>
  <c r="J89" i="280"/>
  <c r="E89" i="280" a="1"/>
  <c r="E89" i="280" s="1"/>
  <c r="M89" i="280" s="1"/>
  <c r="O89" i="280" s="1"/>
  <c r="I89" i="280" s="1"/>
  <c r="F89" i="280"/>
  <c r="Q88" i="280"/>
  <c r="R88" i="280"/>
  <c r="P89" i="280"/>
  <c r="S87" i="279"/>
  <c r="N88" i="279" a="1"/>
  <c r="N88" i="279" s="1"/>
  <c r="J88" i="279"/>
  <c r="F88" i="279"/>
  <c r="A88" i="279"/>
  <c r="L88" i="279"/>
  <c r="H88" i="279"/>
  <c r="E88" i="279" a="1"/>
  <c r="E88" i="279" s="1"/>
  <c r="M88" i="279" s="1"/>
  <c r="O88" i="279" s="1"/>
  <c r="K88" i="279"/>
  <c r="G88" i="279"/>
  <c r="D89" i="279" a="1"/>
  <c r="D89" i="279" s="1"/>
  <c r="I87" i="279"/>
  <c r="U87" i="279"/>
  <c r="T87" i="279"/>
  <c r="P87" i="279"/>
  <c r="Q86" i="279"/>
  <c r="R86" i="279"/>
  <c r="K90" i="278"/>
  <c r="G90" i="278"/>
  <c r="H90" i="278"/>
  <c r="N90" i="278" a="1"/>
  <c r="N90" i="278" s="1"/>
  <c r="F90" i="278"/>
  <c r="L90" i="278"/>
  <c r="E90" i="278" a="1"/>
  <c r="E90" i="278" s="1"/>
  <c r="M90" i="278" s="1"/>
  <c r="O90" i="278" s="1"/>
  <c r="A90" i="278"/>
  <c r="J90" i="278"/>
  <c r="D91" i="278" a="1"/>
  <c r="D91" i="278" s="1"/>
  <c r="U89" i="278"/>
  <c r="I89" i="278"/>
  <c r="R88" i="278"/>
  <c r="Q88" i="278"/>
  <c r="P89" i="278"/>
  <c r="T89" i="278"/>
  <c r="S89" i="278"/>
  <c r="L89" i="277"/>
  <c r="H89" i="277"/>
  <c r="E89" i="277" a="1"/>
  <c r="E89" i="277" s="1"/>
  <c r="M89" i="277" s="1"/>
  <c r="O89" i="277" s="1"/>
  <c r="K89" i="277"/>
  <c r="G89" i="277"/>
  <c r="J89" i="277"/>
  <c r="F89" i="277"/>
  <c r="A89" i="277"/>
  <c r="N89" i="277" a="1"/>
  <c r="N89" i="277" s="1"/>
  <c r="D90" i="277" a="1"/>
  <c r="D90" i="277" s="1"/>
  <c r="U88" i="277"/>
  <c r="I88" i="277"/>
  <c r="S88" i="277"/>
  <c r="R87" i="277"/>
  <c r="Q87" i="277"/>
  <c r="T88" i="277"/>
  <c r="P88" i="277"/>
  <c r="U79" i="146"/>
  <c r="I79" i="146"/>
  <c r="D83" i="275"/>
  <c r="E83" i="275"/>
  <c r="C84" i="275" a="1"/>
  <c r="C84" i="275" s="1"/>
  <c r="R80" i="146"/>
  <c r="K81" i="146"/>
  <c r="P81" i="146" s="1"/>
  <c r="R81" i="146" s="1"/>
  <c r="G81" i="146"/>
  <c r="J81" i="146"/>
  <c r="E81" i="146" a="1"/>
  <c r="E81" i="146" s="1"/>
  <c r="M81" i="146" s="1"/>
  <c r="A81" i="146"/>
  <c r="O80" i="146"/>
  <c r="U80" i="146" s="1"/>
  <c r="F81" i="146"/>
  <c r="D82" i="146" a="1"/>
  <c r="D82" i="146" s="1"/>
  <c r="J82" i="146" s="1"/>
  <c r="L81" i="146"/>
  <c r="N81" i="146" a="1"/>
  <c r="N81" i="146" s="1"/>
  <c r="E13" i="72"/>
  <c r="E14" i="72"/>
  <c r="E15" i="72"/>
  <c r="E27" i="72"/>
  <c r="D27" i="72"/>
  <c r="D15" i="72"/>
  <c r="D14" i="72"/>
  <c r="D13" i="72"/>
  <c r="Q81" i="146"/>
  <c r="H59" i="5"/>
  <c r="E79" i="116"/>
  <c r="F79" i="116"/>
  <c r="D79" i="116"/>
  <c r="C80" i="116" a="1"/>
  <c r="C80" i="116" s="1"/>
  <c r="G80" i="214"/>
  <c r="H80" i="214" s="1"/>
  <c r="C82" i="214" a="1"/>
  <c r="C82" i="214" s="1"/>
  <c r="E81" i="214"/>
  <c r="D81" i="214"/>
  <c r="F81" i="214"/>
  <c r="F60" i="5"/>
  <c r="E60" i="5"/>
  <c r="D60" i="5"/>
  <c r="G60" i="5"/>
  <c r="C60" i="5"/>
  <c r="B60" i="5"/>
  <c r="I59" i="5"/>
  <c r="S89" i="284" l="1"/>
  <c r="T89" i="284"/>
  <c r="G90" i="284"/>
  <c r="E90" i="284" a="1"/>
  <c r="E90" i="284" s="1"/>
  <c r="M90" i="284" s="1"/>
  <c r="O90" i="284" s="1"/>
  <c r="I90" i="284" s="1"/>
  <c r="D91" i="284" a="1"/>
  <c r="D91" i="284" s="1"/>
  <c r="G91" i="284" s="1"/>
  <c r="A90" i="284"/>
  <c r="H90" i="284"/>
  <c r="U89" i="284"/>
  <c r="F90" i="284"/>
  <c r="N90" i="284" a="1"/>
  <c r="N90" i="284" s="1"/>
  <c r="L90" i="284"/>
  <c r="K90" i="284"/>
  <c r="R89" i="284"/>
  <c r="Q89" i="284"/>
  <c r="P90" i="284"/>
  <c r="Q89" i="283"/>
  <c r="R89" i="283"/>
  <c r="T90" i="283"/>
  <c r="P90" i="283"/>
  <c r="L91" i="283"/>
  <c r="H91" i="283"/>
  <c r="E91" i="283" a="1"/>
  <c r="E91" i="283" s="1"/>
  <c r="M91" i="283" s="1"/>
  <c r="O91" i="283" s="1"/>
  <c r="K91" i="283"/>
  <c r="G91" i="283"/>
  <c r="J91" i="283"/>
  <c r="A91" i="283"/>
  <c r="N91" i="283" a="1"/>
  <c r="N91" i="283" s="1"/>
  <c r="F91" i="283"/>
  <c r="D92" i="283" a="1"/>
  <c r="D92" i="283" s="1"/>
  <c r="I90" i="283"/>
  <c r="U90" i="283"/>
  <c r="S90" i="283"/>
  <c r="L93" i="282"/>
  <c r="H93" i="282"/>
  <c r="E93" i="282" a="1"/>
  <c r="E93" i="282" s="1"/>
  <c r="M93" i="282" s="1"/>
  <c r="O93" i="282" s="1"/>
  <c r="N93" i="282" a="1"/>
  <c r="N93" i="282" s="1"/>
  <c r="J93" i="282"/>
  <c r="F93" i="282"/>
  <c r="A93" i="282"/>
  <c r="K93" i="282"/>
  <c r="G93" i="282"/>
  <c r="D94" i="282" a="1"/>
  <c r="D94" i="282" s="1"/>
  <c r="Q91" i="282"/>
  <c r="R91" i="282"/>
  <c r="S92" i="282"/>
  <c r="I92" i="282"/>
  <c r="U92" i="282"/>
  <c r="T92" i="282"/>
  <c r="P92" i="282"/>
  <c r="Q87" i="281"/>
  <c r="R87" i="281"/>
  <c r="T88" i="281"/>
  <c r="P88" i="281"/>
  <c r="L89" i="281"/>
  <c r="H89" i="281"/>
  <c r="E89" i="281" a="1"/>
  <c r="E89" i="281" s="1"/>
  <c r="M89" i="281" s="1"/>
  <c r="O89" i="281" s="1"/>
  <c r="K89" i="281"/>
  <c r="G89" i="281"/>
  <c r="N89" i="281" a="1"/>
  <c r="N89" i="281" s="1"/>
  <c r="J89" i="281"/>
  <c r="F89" i="281"/>
  <c r="A89" i="281"/>
  <c r="D90" i="281" a="1"/>
  <c r="D90" i="281" s="1"/>
  <c r="S88" i="281"/>
  <c r="I88" i="281"/>
  <c r="U88" i="281"/>
  <c r="S89" i="280"/>
  <c r="J90" i="280"/>
  <c r="E90" i="280" a="1"/>
  <c r="E90" i="280" s="1"/>
  <c r="M90" i="280" s="1"/>
  <c r="O90" i="280" s="1"/>
  <c r="T90" i="280" s="1"/>
  <c r="T89" i="280"/>
  <c r="U89" i="280"/>
  <c r="A90" i="280"/>
  <c r="G90" i="280"/>
  <c r="L90" i="280"/>
  <c r="F90" i="280"/>
  <c r="K90" i="280"/>
  <c r="D91" i="280" a="1"/>
  <c r="D91" i="280" s="1"/>
  <c r="K91" i="280" s="1"/>
  <c r="N90" i="280" a="1"/>
  <c r="N90" i="280" s="1"/>
  <c r="P90" i="280"/>
  <c r="R89" i="280"/>
  <c r="Q89" i="280"/>
  <c r="R87" i="279"/>
  <c r="Q87" i="279"/>
  <c r="U88" i="279"/>
  <c r="I88" i="279"/>
  <c r="K89" i="279"/>
  <c r="G89" i="279"/>
  <c r="J89" i="279"/>
  <c r="H89" i="279"/>
  <c r="N89" i="279" a="1"/>
  <c r="N89" i="279" s="1"/>
  <c r="F89" i="279"/>
  <c r="L89" i="279"/>
  <c r="E89" i="279" a="1"/>
  <c r="E89" i="279" s="1"/>
  <c r="M89" i="279" s="1"/>
  <c r="O89" i="279" s="1"/>
  <c r="A89" i="279"/>
  <c r="D90" i="279" a="1"/>
  <c r="D90" i="279" s="1"/>
  <c r="S88" i="279"/>
  <c r="T88" i="279"/>
  <c r="P88" i="279"/>
  <c r="S90" i="278"/>
  <c r="I90" i="278"/>
  <c r="U90" i="278"/>
  <c r="N91" i="278" a="1"/>
  <c r="N91" i="278" s="1"/>
  <c r="J91" i="278"/>
  <c r="F91" i="278"/>
  <c r="A91" i="278"/>
  <c r="L91" i="278"/>
  <c r="H91" i="278"/>
  <c r="E91" i="278" a="1"/>
  <c r="E91" i="278" s="1"/>
  <c r="M91" i="278" s="1"/>
  <c r="O91" i="278" s="1"/>
  <c r="G91" i="278"/>
  <c r="K91" i="278"/>
  <c r="D92" i="278" a="1"/>
  <c r="D92" i="278" s="1"/>
  <c r="Q89" i="278"/>
  <c r="R89" i="278"/>
  <c r="T90" i="278"/>
  <c r="P90" i="278"/>
  <c r="T89" i="277"/>
  <c r="P89" i="277"/>
  <c r="L90" i="277"/>
  <c r="H90" i="277"/>
  <c r="E90" i="277" a="1"/>
  <c r="E90" i="277" s="1"/>
  <c r="M90" i="277" s="1"/>
  <c r="O90" i="277" s="1"/>
  <c r="K90" i="277"/>
  <c r="G90" i="277"/>
  <c r="N90" i="277" a="1"/>
  <c r="N90" i="277" s="1"/>
  <c r="J90" i="277"/>
  <c r="F90" i="277"/>
  <c r="A90" i="277"/>
  <c r="D91" i="277" a="1"/>
  <c r="D91" i="277" s="1"/>
  <c r="I89" i="277"/>
  <c r="U89" i="277"/>
  <c r="Q88" i="277"/>
  <c r="R88" i="277"/>
  <c r="S89" i="277"/>
  <c r="T80" i="146"/>
  <c r="D84" i="275"/>
  <c r="E84" i="275"/>
  <c r="S81" i="146"/>
  <c r="C85" i="275" a="1"/>
  <c r="C85" i="275" s="1"/>
  <c r="I80" i="146"/>
  <c r="A82" i="146"/>
  <c r="N82" i="146" a="1"/>
  <c r="N82" i="146" s="1"/>
  <c r="O81" i="146"/>
  <c r="I81" i="146" s="1"/>
  <c r="D83" i="146" a="1"/>
  <c r="D83" i="146" s="1"/>
  <c r="J83" i="146" s="1"/>
  <c r="L82" i="146"/>
  <c r="E82" i="146" a="1"/>
  <c r="E82" i="146" s="1"/>
  <c r="M82" i="146" s="1"/>
  <c r="S82" i="146" s="1"/>
  <c r="K82" i="146"/>
  <c r="P82" i="146" s="1"/>
  <c r="F82" i="146"/>
  <c r="H82" i="146"/>
  <c r="G82" i="146"/>
  <c r="T81" i="146"/>
  <c r="Q82" i="146"/>
  <c r="R82" i="146"/>
  <c r="H60" i="5"/>
  <c r="F80" i="116"/>
  <c r="D80" i="116"/>
  <c r="E80" i="116"/>
  <c r="C81" i="116" a="1"/>
  <c r="C81" i="116" s="1"/>
  <c r="G81" i="214"/>
  <c r="H81" i="214" s="1"/>
  <c r="E82" i="214"/>
  <c r="F82" i="214"/>
  <c r="D82" i="214"/>
  <c r="C83" i="214" a="1"/>
  <c r="C83" i="214" s="1"/>
  <c r="I60" i="5"/>
  <c r="E61" i="5"/>
  <c r="F61" i="5"/>
  <c r="G61" i="5"/>
  <c r="C61" i="5"/>
  <c r="B61" i="5"/>
  <c r="D61" i="5"/>
  <c r="S90" i="284" l="1"/>
  <c r="F91" i="284"/>
  <c r="E91" i="284" a="1"/>
  <c r="E91" i="284" s="1"/>
  <c r="M91" i="284" s="1"/>
  <c r="O91" i="284" s="1"/>
  <c r="I91" i="284" s="1"/>
  <c r="K91" i="284"/>
  <c r="T90" i="284"/>
  <c r="U90" i="284"/>
  <c r="L91" i="284"/>
  <c r="N91" i="284" a="1"/>
  <c r="N91" i="284" s="1"/>
  <c r="A91" i="284"/>
  <c r="J91" i="284"/>
  <c r="D92" i="284" a="1"/>
  <c r="D92" i="284" s="1"/>
  <c r="A92" i="284" s="1"/>
  <c r="H91" i="284"/>
  <c r="R90" i="284"/>
  <c r="Q90" i="284"/>
  <c r="P91" i="284"/>
  <c r="S91" i="283"/>
  <c r="P91" i="283"/>
  <c r="T91" i="283"/>
  <c r="R90" i="283"/>
  <c r="Q90" i="283"/>
  <c r="K92" i="283"/>
  <c r="G92" i="283"/>
  <c r="N92" i="283" a="1"/>
  <c r="N92" i="283" s="1"/>
  <c r="J92" i="283"/>
  <c r="F92" i="283"/>
  <c r="A92" i="283"/>
  <c r="H92" i="283"/>
  <c r="L92" i="283"/>
  <c r="E92" i="283" a="1"/>
  <c r="E92" i="283" s="1"/>
  <c r="M92" i="283" s="1"/>
  <c r="O92" i="283" s="1"/>
  <c r="D93" i="283" a="1"/>
  <c r="D93" i="283" s="1"/>
  <c r="I91" i="283"/>
  <c r="U91" i="283"/>
  <c r="K94" i="282"/>
  <c r="G94" i="282"/>
  <c r="J94" i="282"/>
  <c r="H94" i="282"/>
  <c r="N94" i="282" a="1"/>
  <c r="N94" i="282" s="1"/>
  <c r="F94" i="282"/>
  <c r="L94" i="282"/>
  <c r="E94" i="282" a="1"/>
  <c r="E94" i="282" s="1"/>
  <c r="M94" i="282" s="1"/>
  <c r="O94" i="282" s="1"/>
  <c r="A94" i="282"/>
  <c r="D95" i="282" a="1"/>
  <c r="D95" i="282" s="1"/>
  <c r="R92" i="282"/>
  <c r="Q92" i="282"/>
  <c r="T93" i="282"/>
  <c r="P93" i="282"/>
  <c r="S93" i="282"/>
  <c r="U93" i="282"/>
  <c r="I93" i="282"/>
  <c r="P89" i="281"/>
  <c r="T89" i="281"/>
  <c r="R88" i="281"/>
  <c r="Q88" i="281"/>
  <c r="K90" i="281"/>
  <c r="G90" i="281"/>
  <c r="N90" i="281" a="1"/>
  <c r="N90" i="281" s="1"/>
  <c r="J90" i="281"/>
  <c r="F90" i="281"/>
  <c r="A90" i="281"/>
  <c r="E90" i="281" a="1"/>
  <c r="E90" i="281" s="1"/>
  <c r="M90" i="281" s="1"/>
  <c r="O90" i="281" s="1"/>
  <c r="L90" i="281"/>
  <c r="H90" i="281"/>
  <c r="D91" i="281" a="1"/>
  <c r="D91" i="281" s="1"/>
  <c r="S89" i="281"/>
  <c r="U89" i="281"/>
  <c r="I89" i="281"/>
  <c r="D92" i="280" a="1"/>
  <c r="D92" i="280" s="1"/>
  <c r="N92" i="280" s="1" a="1"/>
  <c r="N92" i="280" s="1"/>
  <c r="A91" i="280"/>
  <c r="G91" i="280"/>
  <c r="I90" i="280"/>
  <c r="U90" i="280"/>
  <c r="H91" i="280"/>
  <c r="J91" i="280"/>
  <c r="S90" i="280"/>
  <c r="L91" i="280"/>
  <c r="N91" i="280" a="1"/>
  <c r="N91" i="280" s="1"/>
  <c r="E91" i="280" a="1"/>
  <c r="E91" i="280" s="1"/>
  <c r="M91" i="280" s="1"/>
  <c r="O91" i="280" s="1"/>
  <c r="I91" i="280" s="1"/>
  <c r="F91" i="280"/>
  <c r="R90" i="280"/>
  <c r="Q90" i="280"/>
  <c r="P91" i="280"/>
  <c r="I89" i="279"/>
  <c r="U89" i="279"/>
  <c r="L90" i="279"/>
  <c r="H90" i="279"/>
  <c r="E90" i="279" a="1"/>
  <c r="E90" i="279" s="1"/>
  <c r="M90" i="279" s="1"/>
  <c r="O90" i="279" s="1"/>
  <c r="N90" i="279" a="1"/>
  <c r="N90" i="279" s="1"/>
  <c r="J90" i="279"/>
  <c r="F90" i="279"/>
  <c r="A90" i="279"/>
  <c r="G90" i="279"/>
  <c r="K90" i="279"/>
  <c r="D91" i="279" a="1"/>
  <c r="D91" i="279" s="1"/>
  <c r="Q88" i="279"/>
  <c r="R88" i="279"/>
  <c r="S89" i="279"/>
  <c r="T89" i="279"/>
  <c r="P89" i="279"/>
  <c r="K92" i="278"/>
  <c r="G92" i="278"/>
  <c r="L92" i="278"/>
  <c r="E92" i="278" a="1"/>
  <c r="E92" i="278" s="1"/>
  <c r="M92" i="278" s="1"/>
  <c r="O92" i="278" s="1"/>
  <c r="A92" i="278"/>
  <c r="J92" i="278"/>
  <c r="H92" i="278"/>
  <c r="N92" i="278" a="1"/>
  <c r="N92" i="278" s="1"/>
  <c r="F92" i="278"/>
  <c r="D93" i="278" a="1"/>
  <c r="D93" i="278" s="1"/>
  <c r="T91" i="278"/>
  <c r="P91" i="278"/>
  <c r="S91" i="278"/>
  <c r="R90" i="278"/>
  <c r="Q90" i="278"/>
  <c r="U91" i="278"/>
  <c r="I91" i="278"/>
  <c r="K91" i="277"/>
  <c r="G91" i="277"/>
  <c r="N91" i="277" a="1"/>
  <c r="N91" i="277" s="1"/>
  <c r="J91" i="277"/>
  <c r="F91" i="277"/>
  <c r="A91" i="277"/>
  <c r="L91" i="277"/>
  <c r="H91" i="277"/>
  <c r="E91" i="277" a="1"/>
  <c r="E91" i="277" s="1"/>
  <c r="M91" i="277" s="1"/>
  <c r="O91" i="277" s="1"/>
  <c r="D92" i="277" a="1"/>
  <c r="D92" i="277" s="1"/>
  <c r="S90" i="277"/>
  <c r="U90" i="277"/>
  <c r="I90" i="277"/>
  <c r="T90" i="277"/>
  <c r="P90" i="277"/>
  <c r="R89" i="277"/>
  <c r="Q89" i="277"/>
  <c r="D85" i="275"/>
  <c r="E85" i="275"/>
  <c r="C86" i="275" a="1"/>
  <c r="C86" i="275" s="1"/>
  <c r="U81" i="146"/>
  <c r="D84" i="146" a="1"/>
  <c r="D84" i="146" s="1"/>
  <c r="J84" i="146" s="1"/>
  <c r="N83" i="146" a="1"/>
  <c r="N83" i="146" s="1"/>
  <c r="G83" i="146"/>
  <c r="F83" i="146"/>
  <c r="A83" i="146"/>
  <c r="K83" i="146"/>
  <c r="P83" i="146" s="1"/>
  <c r="R83" i="146" s="1"/>
  <c r="H83" i="146"/>
  <c r="E83" i="146" a="1"/>
  <c r="E83" i="146" s="1"/>
  <c r="M83" i="146" s="1"/>
  <c r="L83" i="146"/>
  <c r="O82" i="146"/>
  <c r="U82" i="146" s="1"/>
  <c r="H61" i="5"/>
  <c r="C82" i="116" a="1"/>
  <c r="C82" i="116" s="1"/>
  <c r="F81" i="116"/>
  <c r="D81" i="116"/>
  <c r="E81" i="116"/>
  <c r="G82" i="214"/>
  <c r="H82" i="214" s="1"/>
  <c r="F83" i="214"/>
  <c r="E83" i="214"/>
  <c r="D83" i="214"/>
  <c r="C84" i="214" a="1"/>
  <c r="C84" i="214" s="1"/>
  <c r="I61" i="5"/>
  <c r="C62" i="5"/>
  <c r="G62" i="5"/>
  <c r="E62" i="5"/>
  <c r="D62" i="5"/>
  <c r="F62" i="5"/>
  <c r="B62" i="5"/>
  <c r="U91" i="284" l="1"/>
  <c r="T91" i="284"/>
  <c r="K92" i="284"/>
  <c r="F92" i="284"/>
  <c r="H92" i="284"/>
  <c r="L92" i="284"/>
  <c r="N92" i="284" a="1"/>
  <c r="N92" i="284" s="1"/>
  <c r="D93" i="284" a="1"/>
  <c r="D93" i="284" s="1"/>
  <c r="N93" i="284" s="1" a="1"/>
  <c r="N93" i="284" s="1"/>
  <c r="G92" i="284"/>
  <c r="J92" i="284"/>
  <c r="E92" i="284" a="1"/>
  <c r="E92" i="284" s="1"/>
  <c r="M92" i="284" s="1"/>
  <c r="O92" i="284" s="1"/>
  <c r="U92" i="284" s="1"/>
  <c r="S91" i="284"/>
  <c r="R91" i="284"/>
  <c r="Q91" i="284"/>
  <c r="P92" i="284"/>
  <c r="U92" i="283"/>
  <c r="I92" i="283"/>
  <c r="S92" i="283"/>
  <c r="T92" i="283"/>
  <c r="P92" i="283"/>
  <c r="R91" i="283"/>
  <c r="Q91" i="283"/>
  <c r="N93" i="283" a="1"/>
  <c r="N93" i="283" s="1"/>
  <c r="J93" i="283"/>
  <c r="F93" i="283"/>
  <c r="A93" i="283"/>
  <c r="G93" i="283"/>
  <c r="L93" i="283"/>
  <c r="E93" i="283" a="1"/>
  <c r="E93" i="283" s="1"/>
  <c r="M93" i="283" s="1"/>
  <c r="O93" i="283" s="1"/>
  <c r="K93" i="283"/>
  <c r="H93" i="283"/>
  <c r="D94" i="283" a="1"/>
  <c r="D94" i="283" s="1"/>
  <c r="I94" i="282"/>
  <c r="U94" i="282"/>
  <c r="N95" i="282" a="1"/>
  <c r="N95" i="282" s="1"/>
  <c r="J95" i="282"/>
  <c r="F95" i="282"/>
  <c r="A95" i="282"/>
  <c r="L95" i="282"/>
  <c r="H95" i="282"/>
  <c r="E95" i="282" a="1"/>
  <c r="E95" i="282" s="1"/>
  <c r="M95" i="282" s="1"/>
  <c r="O95" i="282" s="1"/>
  <c r="G95" i="282"/>
  <c r="K95" i="282"/>
  <c r="D96" i="282" a="1"/>
  <c r="D96" i="282" s="1"/>
  <c r="Q93" i="282"/>
  <c r="R93" i="282"/>
  <c r="S94" i="282"/>
  <c r="T94" i="282"/>
  <c r="P94" i="282"/>
  <c r="S90" i="281"/>
  <c r="N91" i="281" a="1"/>
  <c r="N91" i="281" s="1"/>
  <c r="J91" i="281"/>
  <c r="F91" i="281"/>
  <c r="A91" i="281"/>
  <c r="L91" i="281"/>
  <c r="H91" i="281"/>
  <c r="E91" i="281" a="1"/>
  <c r="E91" i="281" s="1"/>
  <c r="M91" i="281" s="1"/>
  <c r="O91" i="281" s="1"/>
  <c r="K91" i="281"/>
  <c r="G91" i="281"/>
  <c r="D92" i="281" a="1"/>
  <c r="D92" i="281" s="1"/>
  <c r="U90" i="281"/>
  <c r="I90" i="281"/>
  <c r="T90" i="281"/>
  <c r="P90" i="281"/>
  <c r="R89" i="281"/>
  <c r="Q89" i="281"/>
  <c r="K92" i="280"/>
  <c r="A92" i="280"/>
  <c r="S91" i="280"/>
  <c r="U91" i="280"/>
  <c r="T91" i="280"/>
  <c r="E92" i="280" a="1"/>
  <c r="E92" i="280" s="1"/>
  <c r="M92" i="280" s="1"/>
  <c r="O92" i="280" s="1"/>
  <c r="U92" i="280" s="1"/>
  <c r="F92" i="280"/>
  <c r="D93" i="280" a="1"/>
  <c r="D93" i="280" s="1"/>
  <c r="L93" i="280" s="1"/>
  <c r="H92" i="280"/>
  <c r="J92" i="280"/>
  <c r="G92" i="280"/>
  <c r="L92" i="280"/>
  <c r="R91" i="280"/>
  <c r="Q91" i="280"/>
  <c r="P92" i="280"/>
  <c r="K91" i="279"/>
  <c r="G91" i="279"/>
  <c r="N91" i="279" a="1"/>
  <c r="N91" i="279" s="1"/>
  <c r="F91" i="279"/>
  <c r="L91" i="279"/>
  <c r="E91" i="279" a="1"/>
  <c r="E91" i="279" s="1"/>
  <c r="M91" i="279" s="1"/>
  <c r="O91" i="279" s="1"/>
  <c r="A91" i="279"/>
  <c r="J91" i="279"/>
  <c r="H91" i="279"/>
  <c r="D92" i="279" a="1"/>
  <c r="D92" i="279" s="1"/>
  <c r="U90" i="279"/>
  <c r="I90" i="279"/>
  <c r="P90" i="279"/>
  <c r="T90" i="279"/>
  <c r="R89" i="279"/>
  <c r="Q89" i="279"/>
  <c r="S90" i="279"/>
  <c r="Q91" i="278"/>
  <c r="R91" i="278"/>
  <c r="S92" i="278"/>
  <c r="I92" i="278"/>
  <c r="U92" i="278"/>
  <c r="L93" i="278"/>
  <c r="H93" i="278"/>
  <c r="E93" i="278" a="1"/>
  <c r="E93" i="278" s="1"/>
  <c r="M93" i="278" s="1"/>
  <c r="O93" i="278" s="1"/>
  <c r="N93" i="278" a="1"/>
  <c r="N93" i="278" s="1"/>
  <c r="J93" i="278"/>
  <c r="F93" i="278"/>
  <c r="A93" i="278"/>
  <c r="K93" i="278"/>
  <c r="G93" i="278"/>
  <c r="D94" i="278" a="1"/>
  <c r="D94" i="278" s="1"/>
  <c r="T92" i="278"/>
  <c r="P92" i="278"/>
  <c r="U91" i="277"/>
  <c r="I91" i="277"/>
  <c r="R90" i="277"/>
  <c r="Q90" i="277"/>
  <c r="S91" i="277"/>
  <c r="N92" i="277" a="1"/>
  <c r="N92" i="277" s="1"/>
  <c r="J92" i="277"/>
  <c r="F92" i="277"/>
  <c r="A92" i="277"/>
  <c r="L92" i="277"/>
  <c r="H92" i="277"/>
  <c r="E92" i="277" a="1"/>
  <c r="E92" i="277" s="1"/>
  <c r="M92" i="277" s="1"/>
  <c r="O92" i="277" s="1"/>
  <c r="G92" i="277"/>
  <c r="K92" i="277"/>
  <c r="D93" i="277" a="1"/>
  <c r="D93" i="277" s="1"/>
  <c r="T91" i="277"/>
  <c r="P91" i="277"/>
  <c r="D86" i="275"/>
  <c r="E86" i="275"/>
  <c r="H62" i="5"/>
  <c r="C87" i="275" a="1"/>
  <c r="C87" i="275" s="1"/>
  <c r="O83" i="146"/>
  <c r="T83" i="146" s="1"/>
  <c r="I82" i="146"/>
  <c r="T82" i="146"/>
  <c r="Q83" i="146"/>
  <c r="U83" i="146"/>
  <c r="G84" i="146"/>
  <c r="L84" i="146"/>
  <c r="S83" i="146"/>
  <c r="K84" i="146"/>
  <c r="P84" i="146" s="1"/>
  <c r="Q84" i="146" s="1"/>
  <c r="N84" i="146" a="1"/>
  <c r="N84" i="146" s="1"/>
  <c r="F84" i="146"/>
  <c r="E84" i="146" a="1"/>
  <c r="E84" i="146" s="1"/>
  <c r="M84" i="146" s="1"/>
  <c r="D85" i="146" a="1"/>
  <c r="D85" i="146" s="1"/>
  <c r="E85" i="146" s="1" a="1"/>
  <c r="E85" i="146" s="1"/>
  <c r="M85" i="146" s="1"/>
  <c r="A84" i="146"/>
  <c r="H84" i="146"/>
  <c r="E82" i="116"/>
  <c r="F82" i="116"/>
  <c r="D82" i="116"/>
  <c r="C83" i="116" a="1"/>
  <c r="C83" i="116" s="1"/>
  <c r="G83" i="214"/>
  <c r="H83" i="214" s="1"/>
  <c r="C85" i="214" a="1"/>
  <c r="C85" i="214" s="1"/>
  <c r="E84" i="214"/>
  <c r="D84" i="214"/>
  <c r="F84" i="214"/>
  <c r="I62" i="5"/>
  <c r="E63" i="5"/>
  <c r="C63" i="5"/>
  <c r="D63" i="5"/>
  <c r="B63" i="5"/>
  <c r="F63" i="5"/>
  <c r="G63" i="5"/>
  <c r="D94" i="284" l="1" a="1"/>
  <c r="D94" i="284" s="1"/>
  <c r="J94" i="284" s="1"/>
  <c r="K93" i="284"/>
  <c r="H93" i="284"/>
  <c r="I92" i="284"/>
  <c r="J93" i="284"/>
  <c r="L93" i="284"/>
  <c r="T92" i="284"/>
  <c r="F93" i="284"/>
  <c r="A93" i="284"/>
  <c r="S92" i="284"/>
  <c r="E93" i="284" a="1"/>
  <c r="E93" i="284" s="1"/>
  <c r="M93" i="284" s="1"/>
  <c r="O93" i="284" s="1"/>
  <c r="I93" i="284" s="1"/>
  <c r="G93" i="284"/>
  <c r="Q92" i="284"/>
  <c r="R92" i="284"/>
  <c r="P93" i="284"/>
  <c r="U93" i="283"/>
  <c r="I93" i="283"/>
  <c r="S93" i="283"/>
  <c r="T93" i="283"/>
  <c r="P93" i="283"/>
  <c r="L94" i="283"/>
  <c r="H94" i="283"/>
  <c r="E94" i="283" a="1"/>
  <c r="E94" i="283" s="1"/>
  <c r="M94" i="283" s="1"/>
  <c r="O94" i="283" s="1"/>
  <c r="N94" i="283" a="1"/>
  <c r="N94" i="283" s="1"/>
  <c r="F94" i="283"/>
  <c r="A94" i="283"/>
  <c r="K94" i="283"/>
  <c r="J94" i="283"/>
  <c r="G94" i="283"/>
  <c r="D95" i="283" a="1"/>
  <c r="D95" i="283" s="1"/>
  <c r="R92" i="283"/>
  <c r="Q92" i="283"/>
  <c r="K96" i="282"/>
  <c r="G96" i="282"/>
  <c r="N96" i="282" a="1"/>
  <c r="N96" i="282" s="1"/>
  <c r="F96" i="282"/>
  <c r="L96" i="282"/>
  <c r="E96" i="282" a="1"/>
  <c r="E96" i="282" s="1"/>
  <c r="M96" i="282" s="1"/>
  <c r="O96" i="282" s="1"/>
  <c r="A96" i="282"/>
  <c r="J96" i="282"/>
  <c r="H96" i="282"/>
  <c r="D97" i="282" a="1"/>
  <c r="D97" i="282" s="1"/>
  <c r="U95" i="282"/>
  <c r="I95" i="282"/>
  <c r="R94" i="282"/>
  <c r="Q94" i="282"/>
  <c r="P95" i="282"/>
  <c r="T95" i="282"/>
  <c r="S95" i="282"/>
  <c r="L92" i="281"/>
  <c r="H92" i="281"/>
  <c r="E92" i="281" a="1"/>
  <c r="E92" i="281" s="1"/>
  <c r="M92" i="281" s="1"/>
  <c r="O92" i="281" s="1"/>
  <c r="K92" i="281"/>
  <c r="G92" i="281"/>
  <c r="J92" i="281"/>
  <c r="F92" i="281"/>
  <c r="A92" i="281"/>
  <c r="N92" i="281" a="1"/>
  <c r="N92" i="281" s="1"/>
  <c r="D93" i="281" a="1"/>
  <c r="D93" i="281" s="1"/>
  <c r="U91" i="281"/>
  <c r="I91" i="281"/>
  <c r="R90" i="281"/>
  <c r="Q90" i="281"/>
  <c r="S91" i="281"/>
  <c r="T91" i="281"/>
  <c r="P91" i="281"/>
  <c r="T92" i="280"/>
  <c r="I92" i="280"/>
  <c r="F93" i="280"/>
  <c r="K93" i="280"/>
  <c r="J93" i="280"/>
  <c r="E93" i="280" a="1"/>
  <c r="E93" i="280" s="1"/>
  <c r="M93" i="280" s="1"/>
  <c r="O93" i="280" s="1"/>
  <c r="U93" i="280" s="1"/>
  <c r="D94" i="280" a="1"/>
  <c r="D94" i="280" s="1"/>
  <c r="J94" i="280" s="1"/>
  <c r="N93" i="280" a="1"/>
  <c r="N93" i="280" s="1"/>
  <c r="H93" i="280"/>
  <c r="S92" i="280"/>
  <c r="A93" i="280"/>
  <c r="G93" i="280"/>
  <c r="Q92" i="280"/>
  <c r="R92" i="280"/>
  <c r="P93" i="280"/>
  <c r="N92" i="279" a="1"/>
  <c r="N92" i="279" s="1"/>
  <c r="J92" i="279"/>
  <c r="F92" i="279"/>
  <c r="A92" i="279"/>
  <c r="L92" i="279"/>
  <c r="H92" i="279"/>
  <c r="E92" i="279" a="1"/>
  <c r="E92" i="279" s="1"/>
  <c r="M92" i="279" s="1"/>
  <c r="O92" i="279" s="1"/>
  <c r="K92" i="279"/>
  <c r="G92" i="279"/>
  <c r="D93" i="279" a="1"/>
  <c r="D93" i="279" s="1"/>
  <c r="Q90" i="279"/>
  <c r="R90" i="279"/>
  <c r="S91" i="279"/>
  <c r="I91" i="279"/>
  <c r="U91" i="279"/>
  <c r="T91" i="279"/>
  <c r="P91" i="279"/>
  <c r="K94" i="278"/>
  <c r="G94" i="278"/>
  <c r="H94" i="278"/>
  <c r="N94" i="278" a="1"/>
  <c r="N94" i="278" s="1"/>
  <c r="F94" i="278"/>
  <c r="L94" i="278"/>
  <c r="E94" i="278" a="1"/>
  <c r="E94" i="278" s="1"/>
  <c r="M94" i="278" s="1"/>
  <c r="O94" i="278" s="1"/>
  <c r="A94" i="278"/>
  <c r="J94" i="278"/>
  <c r="D95" i="278" a="1"/>
  <c r="D95" i="278" s="1"/>
  <c r="U93" i="278"/>
  <c r="I93" i="278"/>
  <c r="R92" i="278"/>
  <c r="Q92" i="278"/>
  <c r="P93" i="278"/>
  <c r="T93" i="278"/>
  <c r="S93" i="278"/>
  <c r="L93" i="277"/>
  <c r="H93" i="277"/>
  <c r="E93" i="277" a="1"/>
  <c r="E93" i="277" s="1"/>
  <c r="M93" i="277" s="1"/>
  <c r="O93" i="277" s="1"/>
  <c r="K93" i="277"/>
  <c r="G93" i="277"/>
  <c r="F93" i="277"/>
  <c r="A93" i="277"/>
  <c r="N93" i="277" a="1"/>
  <c r="N93" i="277" s="1"/>
  <c r="J93" i="277"/>
  <c r="D94" i="277" a="1"/>
  <c r="D94" i="277" s="1"/>
  <c r="U92" i="277"/>
  <c r="I92" i="277"/>
  <c r="T92" i="277"/>
  <c r="P92" i="277"/>
  <c r="S92" i="277"/>
  <c r="R91" i="277"/>
  <c r="Q91" i="277"/>
  <c r="R84" i="146"/>
  <c r="F86" i="275"/>
  <c r="G86" i="275" s="1"/>
  <c r="D87" i="275"/>
  <c r="E87" i="275"/>
  <c r="O84" i="146"/>
  <c r="U84" i="146" s="1"/>
  <c r="C88" i="275" a="1"/>
  <c r="C88" i="275" s="1"/>
  <c r="I83" i="146"/>
  <c r="I84" i="146"/>
  <c r="J85" i="146"/>
  <c r="T84" i="146"/>
  <c r="A85" i="146"/>
  <c r="H85" i="146"/>
  <c r="S84" i="146"/>
  <c r="F85" i="146"/>
  <c r="L85" i="146"/>
  <c r="O85" i="146" s="1"/>
  <c r="K85" i="146"/>
  <c r="P85" i="146" s="1"/>
  <c r="R85" i="146" s="1"/>
  <c r="G85" i="146"/>
  <c r="D86" i="146" a="1"/>
  <c r="D86" i="146" s="1"/>
  <c r="J86" i="146" s="1"/>
  <c r="N85" i="146" a="1"/>
  <c r="N85" i="146" s="1"/>
  <c r="S85" i="146" s="1"/>
  <c r="H63" i="5"/>
  <c r="G84" i="214"/>
  <c r="H84" i="214" s="1"/>
  <c r="D83" i="116"/>
  <c r="E83" i="116"/>
  <c r="F83" i="116"/>
  <c r="C84" i="116" a="1"/>
  <c r="C84" i="116" s="1"/>
  <c r="E85" i="214"/>
  <c r="D85" i="214"/>
  <c r="F85" i="214"/>
  <c r="C86" i="214" a="1"/>
  <c r="C86" i="214" s="1"/>
  <c r="C64" i="5"/>
  <c r="D64" i="5"/>
  <c r="E64" i="5"/>
  <c r="G64" i="5"/>
  <c r="B64" i="5"/>
  <c r="F64" i="5"/>
  <c r="I63" i="5"/>
  <c r="D95" i="284" l="1" a="1"/>
  <c r="D95" i="284" s="1"/>
  <c r="G95" i="284" s="1"/>
  <c r="A94" i="284"/>
  <c r="H94" i="284"/>
  <c r="S93" i="284"/>
  <c r="T93" i="284"/>
  <c r="G94" i="284"/>
  <c r="E94" i="284" a="1"/>
  <c r="E94" i="284" s="1"/>
  <c r="M94" i="284" s="1"/>
  <c r="O94" i="284" s="1"/>
  <c r="U94" i="284" s="1"/>
  <c r="U93" i="284"/>
  <c r="F94" i="284"/>
  <c r="N94" i="284" a="1"/>
  <c r="N94" i="284" s="1"/>
  <c r="L94" i="284"/>
  <c r="K94" i="284"/>
  <c r="R93" i="284"/>
  <c r="Q93" i="284"/>
  <c r="P94" i="284"/>
  <c r="T94" i="283"/>
  <c r="P94" i="283"/>
  <c r="I94" i="283"/>
  <c r="U94" i="283"/>
  <c r="L95" i="283"/>
  <c r="H95" i="283"/>
  <c r="E95" i="283" a="1"/>
  <c r="E95" i="283" s="1"/>
  <c r="M95" i="283" s="1"/>
  <c r="O95" i="283" s="1"/>
  <c r="K95" i="283"/>
  <c r="G95" i="283"/>
  <c r="N95" i="283" a="1"/>
  <c r="N95" i="283" s="1"/>
  <c r="F95" i="283"/>
  <c r="J95" i="283"/>
  <c r="A95" i="283"/>
  <c r="D96" i="283" a="1"/>
  <c r="D96" i="283" s="1"/>
  <c r="S94" i="283"/>
  <c r="Q93" i="283"/>
  <c r="R93" i="283"/>
  <c r="L97" i="282"/>
  <c r="H97" i="282"/>
  <c r="E97" i="282" a="1"/>
  <c r="E97" i="282" s="1"/>
  <c r="M97" i="282" s="1"/>
  <c r="O97" i="282" s="1"/>
  <c r="N97" i="282" a="1"/>
  <c r="N97" i="282" s="1"/>
  <c r="J97" i="282"/>
  <c r="F97" i="282"/>
  <c r="A97" i="282"/>
  <c r="K97" i="282"/>
  <c r="G97" i="282"/>
  <c r="D98" i="282" a="1"/>
  <c r="D98" i="282" s="1"/>
  <c r="Q95" i="282"/>
  <c r="R95" i="282"/>
  <c r="S96" i="282"/>
  <c r="I96" i="282"/>
  <c r="U96" i="282"/>
  <c r="T96" i="282"/>
  <c r="P96" i="282"/>
  <c r="T92" i="281"/>
  <c r="P92" i="281"/>
  <c r="L93" i="281"/>
  <c r="H93" i="281"/>
  <c r="E93" i="281" a="1"/>
  <c r="E93" i="281" s="1"/>
  <c r="M93" i="281" s="1"/>
  <c r="O93" i="281" s="1"/>
  <c r="K93" i="281"/>
  <c r="G93" i="281"/>
  <c r="N93" i="281" a="1"/>
  <c r="N93" i="281" s="1"/>
  <c r="J93" i="281"/>
  <c r="F93" i="281"/>
  <c r="A93" i="281"/>
  <c r="D94" i="281" a="1"/>
  <c r="D94" i="281" s="1"/>
  <c r="I92" i="281"/>
  <c r="U92" i="281"/>
  <c r="Q91" i="281"/>
  <c r="R91" i="281"/>
  <c r="S92" i="281"/>
  <c r="D95" i="280" a="1"/>
  <c r="D95" i="280" s="1"/>
  <c r="L95" i="280" s="1"/>
  <c r="G94" i="280"/>
  <c r="I93" i="280"/>
  <c r="K94" i="280"/>
  <c r="H94" i="280"/>
  <c r="I94" i="280" s="1"/>
  <c r="S93" i="280"/>
  <c r="A94" i="280"/>
  <c r="N94" i="280" a="1"/>
  <c r="N94" i="280" s="1"/>
  <c r="T93" i="280"/>
  <c r="E94" i="280" a="1"/>
  <c r="E94" i="280" s="1"/>
  <c r="M94" i="280" s="1"/>
  <c r="O94" i="280" s="1"/>
  <c r="T94" i="280" s="1"/>
  <c r="F94" i="280"/>
  <c r="L94" i="280"/>
  <c r="P94" i="280"/>
  <c r="R93" i="280"/>
  <c r="Q93" i="280"/>
  <c r="T92" i="279"/>
  <c r="P92" i="279"/>
  <c r="K93" i="279"/>
  <c r="G93" i="279"/>
  <c r="J93" i="279"/>
  <c r="H93" i="279"/>
  <c r="N93" i="279" a="1"/>
  <c r="N93" i="279" s="1"/>
  <c r="F93" i="279"/>
  <c r="L93" i="279"/>
  <c r="E93" i="279" a="1"/>
  <c r="E93" i="279" s="1"/>
  <c r="M93" i="279" s="1"/>
  <c r="O93" i="279" s="1"/>
  <c r="A93" i="279"/>
  <c r="D94" i="279" a="1"/>
  <c r="D94" i="279" s="1"/>
  <c r="U92" i="279"/>
  <c r="I92" i="279"/>
  <c r="R91" i="279"/>
  <c r="Q91" i="279"/>
  <c r="S92" i="279"/>
  <c r="Q93" i="278"/>
  <c r="R93" i="278"/>
  <c r="S94" i="278"/>
  <c r="I94" i="278"/>
  <c r="U94" i="278"/>
  <c r="N95" i="278" a="1"/>
  <c r="N95" i="278" s="1"/>
  <c r="J95" i="278"/>
  <c r="F95" i="278"/>
  <c r="A95" i="278"/>
  <c r="L95" i="278"/>
  <c r="H95" i="278"/>
  <c r="E95" i="278" a="1"/>
  <c r="E95" i="278" s="1"/>
  <c r="M95" i="278" s="1"/>
  <c r="O95" i="278" s="1"/>
  <c r="G95" i="278"/>
  <c r="K95" i="278"/>
  <c r="D96" i="278" a="1"/>
  <c r="D96" i="278" s="1"/>
  <c r="T94" i="278"/>
  <c r="P94" i="278"/>
  <c r="Q92" i="277"/>
  <c r="R92" i="277"/>
  <c r="S93" i="277"/>
  <c r="T93" i="277"/>
  <c r="P93" i="277"/>
  <c r="L94" i="277"/>
  <c r="H94" i="277"/>
  <c r="E94" i="277" a="1"/>
  <c r="E94" i="277" s="1"/>
  <c r="M94" i="277" s="1"/>
  <c r="O94" i="277" s="1"/>
  <c r="K94" i="277"/>
  <c r="G94" i="277"/>
  <c r="N94" i="277" a="1"/>
  <c r="N94" i="277" s="1"/>
  <c r="J94" i="277"/>
  <c r="F94" i="277"/>
  <c r="A94" i="277"/>
  <c r="D95" i="277" a="1"/>
  <c r="D95" i="277" s="1"/>
  <c r="I93" i="277"/>
  <c r="U93" i="277"/>
  <c r="F87" i="275"/>
  <c r="G87" i="275" s="1"/>
  <c r="D88" i="275"/>
  <c r="E88" i="275"/>
  <c r="C89" i="275" a="1"/>
  <c r="C89" i="275" s="1"/>
  <c r="I85" i="146"/>
  <c r="T85" i="146"/>
  <c r="Q85" i="146"/>
  <c r="U85" i="146"/>
  <c r="H86" i="146"/>
  <c r="K86" i="146"/>
  <c r="P86" i="146" s="1"/>
  <c r="Q86" i="146" s="1"/>
  <c r="F86" i="146"/>
  <c r="N86" i="146" a="1"/>
  <c r="N86" i="146" s="1"/>
  <c r="E86" i="146" a="1"/>
  <c r="E86" i="146" s="1"/>
  <c r="M86" i="146" s="1"/>
  <c r="A86" i="146"/>
  <c r="G86" i="146"/>
  <c r="L86" i="146"/>
  <c r="D87" i="146" a="1"/>
  <c r="D87" i="146" s="1"/>
  <c r="J87" i="146" s="1"/>
  <c r="H64" i="5"/>
  <c r="C85" i="116" a="1"/>
  <c r="C85" i="116" s="1"/>
  <c r="F84" i="116"/>
  <c r="E84" i="116"/>
  <c r="D84" i="116"/>
  <c r="G85" i="214"/>
  <c r="H85" i="214" s="1"/>
  <c r="D86" i="214"/>
  <c r="E86" i="214"/>
  <c r="F86" i="214"/>
  <c r="C87" i="214" a="1"/>
  <c r="C87" i="214" s="1"/>
  <c r="I64" i="5"/>
  <c r="B65" i="5"/>
  <c r="C65" i="5"/>
  <c r="D65" i="5"/>
  <c r="G65" i="5"/>
  <c r="F65" i="5"/>
  <c r="E65" i="5"/>
  <c r="I94" i="284" l="1"/>
  <c r="A95" i="284"/>
  <c r="J95" i="284"/>
  <c r="S94" i="284"/>
  <c r="F95" i="284"/>
  <c r="E95" i="284" a="1"/>
  <c r="E95" i="284" s="1"/>
  <c r="M95" i="284" s="1"/>
  <c r="O95" i="284" s="1"/>
  <c r="I95" i="284" s="1"/>
  <c r="K95" i="284"/>
  <c r="T95" i="284" s="1"/>
  <c r="T94" i="284"/>
  <c r="L95" i="284"/>
  <c r="N95" i="284" a="1"/>
  <c r="N95" i="284" s="1"/>
  <c r="S95" i="284" s="1"/>
  <c r="D96" i="284" a="1"/>
  <c r="D96" i="284" s="1"/>
  <c r="J96" i="284" s="1"/>
  <c r="H95" i="284"/>
  <c r="R94" i="284"/>
  <c r="Q94" i="284"/>
  <c r="P95" i="284"/>
  <c r="P95" i="283"/>
  <c r="T95" i="283"/>
  <c r="K96" i="283"/>
  <c r="G96" i="283"/>
  <c r="N96" i="283" a="1"/>
  <c r="N96" i="283" s="1"/>
  <c r="J96" i="283"/>
  <c r="F96" i="283"/>
  <c r="A96" i="283"/>
  <c r="L96" i="283"/>
  <c r="E96" i="283" a="1"/>
  <c r="E96" i="283" s="1"/>
  <c r="M96" i="283" s="1"/>
  <c r="O96" i="283" s="1"/>
  <c r="H96" i="283"/>
  <c r="D97" i="283" a="1"/>
  <c r="D97" i="283" s="1"/>
  <c r="S95" i="283"/>
  <c r="I95" i="283"/>
  <c r="U95" i="283"/>
  <c r="R94" i="283"/>
  <c r="Q94" i="283"/>
  <c r="R96" i="282"/>
  <c r="Q96" i="282"/>
  <c r="T97" i="282"/>
  <c r="P97" i="282"/>
  <c r="S97" i="282"/>
  <c r="K98" i="282"/>
  <c r="G98" i="282"/>
  <c r="J98" i="282"/>
  <c r="H98" i="282"/>
  <c r="N98" i="282" a="1"/>
  <c r="N98" i="282" s="1"/>
  <c r="F98" i="282"/>
  <c r="L98" i="282"/>
  <c r="E98" i="282" a="1"/>
  <c r="E98" i="282" s="1"/>
  <c r="M98" i="282" s="1"/>
  <c r="O98" i="282" s="1"/>
  <c r="A98" i="282"/>
  <c r="D99" i="282" a="1"/>
  <c r="D99" i="282" s="1"/>
  <c r="U97" i="282"/>
  <c r="I97" i="282"/>
  <c r="K94" i="281"/>
  <c r="G94" i="281"/>
  <c r="N94" i="281" a="1"/>
  <c r="N94" i="281" s="1"/>
  <c r="J94" i="281"/>
  <c r="F94" i="281"/>
  <c r="A94" i="281"/>
  <c r="L94" i="281"/>
  <c r="H94" i="281"/>
  <c r="E94" i="281" a="1"/>
  <c r="E94" i="281" s="1"/>
  <c r="M94" i="281" s="1"/>
  <c r="O94" i="281" s="1"/>
  <c r="D95" i="281" a="1"/>
  <c r="D95" i="281" s="1"/>
  <c r="S93" i="281"/>
  <c r="U93" i="281"/>
  <c r="I93" i="281"/>
  <c r="T93" i="281"/>
  <c r="P93" i="281"/>
  <c r="R92" i="281"/>
  <c r="Q92" i="281"/>
  <c r="D96" i="280" a="1"/>
  <c r="D96" i="280" s="1"/>
  <c r="L96" i="280" s="1"/>
  <c r="J95" i="280"/>
  <c r="H95" i="280"/>
  <c r="U94" i="280"/>
  <c r="A95" i="280"/>
  <c r="K95" i="280"/>
  <c r="S94" i="280"/>
  <c r="N95" i="280" a="1"/>
  <c r="N95" i="280" s="1"/>
  <c r="E95" i="280" a="1"/>
  <c r="E95" i="280" s="1"/>
  <c r="M95" i="280" s="1"/>
  <c r="O95" i="280" s="1"/>
  <c r="U95" i="280" s="1"/>
  <c r="G95" i="280"/>
  <c r="F95" i="280"/>
  <c r="P95" i="280"/>
  <c r="R94" i="280"/>
  <c r="Q94" i="280"/>
  <c r="L94" i="279"/>
  <c r="H94" i="279"/>
  <c r="E94" i="279" a="1"/>
  <c r="E94" i="279" s="1"/>
  <c r="M94" i="279" s="1"/>
  <c r="O94" i="279" s="1"/>
  <c r="N94" i="279" a="1"/>
  <c r="N94" i="279" s="1"/>
  <c r="J94" i="279"/>
  <c r="F94" i="279"/>
  <c r="A94" i="279"/>
  <c r="G94" i="279"/>
  <c r="K94" i="279"/>
  <c r="D95" i="279" a="1"/>
  <c r="D95" i="279" s="1"/>
  <c r="S93" i="279"/>
  <c r="T93" i="279"/>
  <c r="P93" i="279"/>
  <c r="I93" i="279"/>
  <c r="U93" i="279"/>
  <c r="Q92" i="279"/>
  <c r="R92" i="279"/>
  <c r="N96" i="278" a="1"/>
  <c r="N96" i="278" s="1"/>
  <c r="J96" i="278"/>
  <c r="F96" i="278"/>
  <c r="K96" i="278"/>
  <c r="G96" i="278"/>
  <c r="H96" i="278"/>
  <c r="A96" i="278"/>
  <c r="E96" i="278" a="1"/>
  <c r="E96" i="278" s="1"/>
  <c r="M96" i="278" s="1"/>
  <c r="O96" i="278" s="1"/>
  <c r="L96" i="278"/>
  <c r="D97" i="278" a="1"/>
  <c r="D97" i="278" s="1"/>
  <c r="U95" i="278"/>
  <c r="I95" i="278"/>
  <c r="T95" i="278"/>
  <c r="P95" i="278"/>
  <c r="S95" i="278"/>
  <c r="R94" i="278"/>
  <c r="Q94" i="278"/>
  <c r="K95" i="277"/>
  <c r="G95" i="277"/>
  <c r="N95" i="277" a="1"/>
  <c r="N95" i="277" s="1"/>
  <c r="J95" i="277"/>
  <c r="F95" i="277"/>
  <c r="A95" i="277"/>
  <c r="L95" i="277"/>
  <c r="H95" i="277"/>
  <c r="E95" i="277" a="1"/>
  <c r="E95" i="277" s="1"/>
  <c r="M95" i="277" s="1"/>
  <c r="O95" i="277" s="1"/>
  <c r="D96" i="277" a="1"/>
  <c r="D96" i="277" s="1"/>
  <c r="S94" i="277"/>
  <c r="U94" i="277"/>
  <c r="I94" i="277"/>
  <c r="T94" i="277"/>
  <c r="P94" i="277"/>
  <c r="R93" i="277"/>
  <c r="Q93" i="277"/>
  <c r="F88" i="275"/>
  <c r="G88" i="275" s="1"/>
  <c r="D89" i="275"/>
  <c r="E89" i="275"/>
  <c r="O86" i="146"/>
  <c r="C90" i="275" a="1"/>
  <c r="C90" i="275" s="1"/>
  <c r="I86" i="146"/>
  <c r="R86" i="146"/>
  <c r="U86" i="146"/>
  <c r="T86" i="146"/>
  <c r="A87" i="146"/>
  <c r="S86" i="146"/>
  <c r="L87" i="146"/>
  <c r="G87" i="146"/>
  <c r="E87" i="146" a="1"/>
  <c r="E87" i="146" s="1"/>
  <c r="M87" i="146" s="1"/>
  <c r="O87" i="146" s="1"/>
  <c r="H87" i="146"/>
  <c r="N87" i="146" a="1"/>
  <c r="N87" i="146" s="1"/>
  <c r="K87" i="146"/>
  <c r="P87" i="146" s="1"/>
  <c r="Q87" i="146" s="1"/>
  <c r="D88" i="146" a="1"/>
  <c r="D88" i="146" s="1"/>
  <c r="J88" i="146" s="1"/>
  <c r="F87" i="146"/>
  <c r="H65" i="5"/>
  <c r="I65" i="5"/>
  <c r="D85" i="116"/>
  <c r="E85" i="116"/>
  <c r="F85" i="116"/>
  <c r="C86" i="116" a="1"/>
  <c r="C86" i="116" s="1"/>
  <c r="G86" i="214"/>
  <c r="H86" i="214" s="1"/>
  <c r="C88" i="214" a="1"/>
  <c r="C88" i="214" s="1"/>
  <c r="E87" i="214"/>
  <c r="F87" i="214"/>
  <c r="D87" i="214"/>
  <c r="C66" i="5"/>
  <c r="D66" i="5"/>
  <c r="G66" i="5"/>
  <c r="F66" i="5"/>
  <c r="E66" i="5"/>
  <c r="B66" i="5"/>
  <c r="U95" i="284" l="1"/>
  <c r="E96" i="284" a="1"/>
  <c r="E96" i="284" s="1"/>
  <c r="M96" i="284" s="1"/>
  <c r="A96" i="284"/>
  <c r="K96" i="284"/>
  <c r="F96" i="284"/>
  <c r="H96" i="284"/>
  <c r="L96" i="284"/>
  <c r="N96" i="284" a="1"/>
  <c r="N96" i="284" s="1"/>
  <c r="S96" i="284" s="1"/>
  <c r="D97" i="284" a="1"/>
  <c r="D97" i="284" s="1"/>
  <c r="N97" i="284" s="1" a="1"/>
  <c r="N97" i="284" s="1"/>
  <c r="G96" i="284"/>
  <c r="R95" i="284"/>
  <c r="Q95" i="284"/>
  <c r="P96" i="284"/>
  <c r="N97" i="283" a="1"/>
  <c r="N97" i="283" s="1"/>
  <c r="J97" i="283"/>
  <c r="F97" i="283"/>
  <c r="A97" i="283"/>
  <c r="L97" i="283"/>
  <c r="E97" i="283" a="1"/>
  <c r="E97" i="283" s="1"/>
  <c r="M97" i="283" s="1"/>
  <c r="O97" i="283" s="1"/>
  <c r="K97" i="283"/>
  <c r="H97" i="283"/>
  <c r="G97" i="283"/>
  <c r="D98" i="283" a="1"/>
  <c r="D98" i="283" s="1"/>
  <c r="U96" i="283"/>
  <c r="I96" i="283"/>
  <c r="T96" i="283"/>
  <c r="P96" i="283"/>
  <c r="S96" i="283"/>
  <c r="R95" i="283"/>
  <c r="Q95" i="283"/>
  <c r="Q97" i="282"/>
  <c r="R97" i="282"/>
  <c r="N99" i="282" a="1"/>
  <c r="N99" i="282" s="1"/>
  <c r="J99" i="282"/>
  <c r="F99" i="282"/>
  <c r="A99" i="282"/>
  <c r="L99" i="282"/>
  <c r="H99" i="282"/>
  <c r="E99" i="282" a="1"/>
  <c r="E99" i="282" s="1"/>
  <c r="M99" i="282" s="1"/>
  <c r="O99" i="282" s="1"/>
  <c r="G99" i="282"/>
  <c r="K99" i="282"/>
  <c r="D100" i="282" a="1"/>
  <c r="D100" i="282" s="1"/>
  <c r="S98" i="282"/>
  <c r="T98" i="282"/>
  <c r="P98" i="282"/>
  <c r="I98" i="282"/>
  <c r="U98" i="282"/>
  <c r="U94" i="281"/>
  <c r="I94" i="281"/>
  <c r="R93" i="281"/>
  <c r="Q93" i="281"/>
  <c r="S94" i="281"/>
  <c r="N95" i="281" a="1"/>
  <c r="N95" i="281" s="1"/>
  <c r="J95" i="281"/>
  <c r="F95" i="281"/>
  <c r="A95" i="281"/>
  <c r="L95" i="281"/>
  <c r="H95" i="281"/>
  <c r="E95" i="281" a="1"/>
  <c r="E95" i="281" s="1"/>
  <c r="M95" i="281" s="1"/>
  <c r="O95" i="281" s="1"/>
  <c r="G95" i="281"/>
  <c r="K95" i="281"/>
  <c r="D96" i="281" a="1"/>
  <c r="D96" i="281" s="1"/>
  <c r="T94" i="281"/>
  <c r="P94" i="281"/>
  <c r="S95" i="280"/>
  <c r="A96" i="280"/>
  <c r="J96" i="280"/>
  <c r="K96" i="280"/>
  <c r="D97" i="280" a="1"/>
  <c r="D97" i="280" s="1"/>
  <c r="J97" i="280" s="1"/>
  <c r="N96" i="280" a="1"/>
  <c r="N96" i="280" s="1"/>
  <c r="G96" i="280"/>
  <c r="I95" i="280"/>
  <c r="H96" i="280"/>
  <c r="U96" i="280" s="1"/>
  <c r="F96" i="280"/>
  <c r="T95" i="280"/>
  <c r="E96" i="280" a="1"/>
  <c r="E96" i="280" s="1"/>
  <c r="M96" i="280" s="1"/>
  <c r="O96" i="280" s="1"/>
  <c r="T96" i="280" s="1"/>
  <c r="R95" i="280"/>
  <c r="Q95" i="280"/>
  <c r="P96" i="280"/>
  <c r="R93" i="279"/>
  <c r="Q93" i="279"/>
  <c r="S94" i="279"/>
  <c r="K95" i="279"/>
  <c r="G95" i="279"/>
  <c r="N95" i="279" a="1"/>
  <c r="N95" i="279" s="1"/>
  <c r="J95" i="279"/>
  <c r="F95" i="279"/>
  <c r="L95" i="279"/>
  <c r="H95" i="279"/>
  <c r="A95" i="279"/>
  <c r="E95" i="279" a="1"/>
  <c r="E95" i="279" s="1"/>
  <c r="M95" i="279" s="1"/>
  <c r="O95" i="279" s="1"/>
  <c r="D96" i="279" a="1"/>
  <c r="D96" i="279" s="1"/>
  <c r="U94" i="279"/>
  <c r="I94" i="279"/>
  <c r="P94" i="279"/>
  <c r="T94" i="279"/>
  <c r="T96" i="278"/>
  <c r="P96" i="278"/>
  <c r="L97" i="278"/>
  <c r="H97" i="278"/>
  <c r="E97" i="278" a="1"/>
  <c r="E97" i="278" s="1"/>
  <c r="M97" i="278" s="1"/>
  <c r="O97" i="278" s="1"/>
  <c r="N97" i="278" a="1"/>
  <c r="N97" i="278" s="1"/>
  <c r="J97" i="278"/>
  <c r="F97" i="278"/>
  <c r="A97" i="278"/>
  <c r="K97" i="278"/>
  <c r="G97" i="278"/>
  <c r="D98" i="278" a="1"/>
  <c r="D98" i="278" s="1"/>
  <c r="U96" i="278"/>
  <c r="I96" i="278"/>
  <c r="Q95" i="278"/>
  <c r="R95" i="278"/>
  <c r="S96" i="278"/>
  <c r="U95" i="277"/>
  <c r="I95" i="277"/>
  <c r="R94" i="277"/>
  <c r="Q94" i="277"/>
  <c r="S95" i="277"/>
  <c r="N96" i="277" a="1"/>
  <c r="N96" i="277" s="1"/>
  <c r="J96" i="277"/>
  <c r="F96" i="277"/>
  <c r="A96" i="277"/>
  <c r="K96" i="277"/>
  <c r="E96" i="277" a="1"/>
  <c r="E96" i="277" s="1"/>
  <c r="M96" i="277" s="1"/>
  <c r="O96" i="277" s="1"/>
  <c r="H96" i="277"/>
  <c r="L96" i="277"/>
  <c r="G96" i="277"/>
  <c r="D97" i="277" a="1"/>
  <c r="D97" i="277" s="1"/>
  <c r="P95" i="277"/>
  <c r="T95" i="277"/>
  <c r="F89" i="275"/>
  <c r="G89" i="275" s="1"/>
  <c r="D90" i="275"/>
  <c r="E90" i="275"/>
  <c r="C91" i="275" a="1"/>
  <c r="C91" i="275" s="1"/>
  <c r="R87" i="146"/>
  <c r="I87" i="146"/>
  <c r="U87" i="146"/>
  <c r="T87" i="146"/>
  <c r="E88" i="146" a="1"/>
  <c r="E88" i="146" s="1"/>
  <c r="M88" i="146" s="1"/>
  <c r="K88" i="146"/>
  <c r="P88" i="146" s="1"/>
  <c r="R88" i="146" s="1"/>
  <c r="D89" i="146" a="1"/>
  <c r="D89" i="146" s="1"/>
  <c r="J89" i="146" s="1"/>
  <c r="G88" i="146"/>
  <c r="A88" i="146"/>
  <c r="S87" i="146"/>
  <c r="L88" i="146"/>
  <c r="H88" i="146"/>
  <c r="F88" i="146"/>
  <c r="N88" i="146" a="1"/>
  <c r="N88" i="146" s="1"/>
  <c r="H66" i="5"/>
  <c r="F86" i="116"/>
  <c r="E86" i="116"/>
  <c r="D86" i="116"/>
  <c r="C87" i="116" a="1"/>
  <c r="C87" i="116" s="1"/>
  <c r="G87" i="214"/>
  <c r="H87" i="214" s="1"/>
  <c r="F88" i="214"/>
  <c r="E88" i="214"/>
  <c r="D88" i="214"/>
  <c r="C89" i="214" a="1"/>
  <c r="C89" i="214" s="1"/>
  <c r="I66" i="5"/>
  <c r="D67" i="5"/>
  <c r="B67" i="5"/>
  <c r="E67" i="5"/>
  <c r="C67" i="5"/>
  <c r="G67" i="5"/>
  <c r="F67" i="5"/>
  <c r="J97" i="284" l="1"/>
  <c r="L97" i="284"/>
  <c r="F97" i="284"/>
  <c r="A97" i="284"/>
  <c r="D98" i="284" a="1"/>
  <c r="D98" i="284" s="1"/>
  <c r="L98" i="284" s="1"/>
  <c r="K97" i="284"/>
  <c r="H97" i="284"/>
  <c r="E97" i="284" a="1"/>
  <c r="E97" i="284" s="1"/>
  <c r="M97" i="284" s="1"/>
  <c r="O97" i="284" s="1"/>
  <c r="I97" i="284" s="1"/>
  <c r="G97" i="284"/>
  <c r="O96" i="284"/>
  <c r="Q96" i="284"/>
  <c r="R96" i="284"/>
  <c r="P97" i="284"/>
  <c r="R96" i="283"/>
  <c r="Q96" i="283"/>
  <c r="U97" i="283"/>
  <c r="I97" i="283"/>
  <c r="T97" i="283"/>
  <c r="P97" i="283"/>
  <c r="L98" i="283"/>
  <c r="H98" i="283"/>
  <c r="E98" i="283" a="1"/>
  <c r="E98" i="283" s="1"/>
  <c r="M98" i="283" s="1"/>
  <c r="O98" i="283" s="1"/>
  <c r="K98" i="283"/>
  <c r="J98" i="283"/>
  <c r="G98" i="283"/>
  <c r="N98" i="283" a="1"/>
  <c r="N98" i="283" s="1"/>
  <c r="F98" i="283"/>
  <c r="A98" i="283"/>
  <c r="D99" i="283" a="1"/>
  <c r="D99" i="283" s="1"/>
  <c r="S97" i="283"/>
  <c r="K100" i="282"/>
  <c r="G100" i="282"/>
  <c r="N100" i="282" a="1"/>
  <c r="N100" i="282" s="1"/>
  <c r="F100" i="282"/>
  <c r="L100" i="282"/>
  <c r="E100" i="282" a="1"/>
  <c r="E100" i="282" s="1"/>
  <c r="M100" i="282" s="1"/>
  <c r="O100" i="282" s="1"/>
  <c r="A100" i="282"/>
  <c r="J100" i="282"/>
  <c r="H100" i="282"/>
  <c r="D101" i="282" a="1"/>
  <c r="D101" i="282" s="1"/>
  <c r="U99" i="282"/>
  <c r="I99" i="282"/>
  <c r="R98" i="282"/>
  <c r="Q98" i="282"/>
  <c r="P99" i="282"/>
  <c r="T99" i="282"/>
  <c r="S99" i="282"/>
  <c r="U95" i="281"/>
  <c r="I95" i="281"/>
  <c r="L96" i="281"/>
  <c r="H96" i="281"/>
  <c r="E96" i="281" a="1"/>
  <c r="E96" i="281" s="1"/>
  <c r="M96" i="281" s="1"/>
  <c r="O96" i="281" s="1"/>
  <c r="K96" i="281"/>
  <c r="G96" i="281"/>
  <c r="F96" i="281"/>
  <c r="A96" i="281"/>
  <c r="N96" i="281" a="1"/>
  <c r="N96" i="281" s="1"/>
  <c r="J96" i="281"/>
  <c r="D97" i="281" a="1"/>
  <c r="D97" i="281" s="1"/>
  <c r="T95" i="281"/>
  <c r="P95" i="281"/>
  <c r="S95" i="281"/>
  <c r="R94" i="281"/>
  <c r="Q94" i="281"/>
  <c r="E97" i="280" a="1"/>
  <c r="E97" i="280" s="1"/>
  <c r="M97" i="280" s="1"/>
  <c r="O97" i="280" s="1"/>
  <c r="T97" i="280" s="1"/>
  <c r="H97" i="280"/>
  <c r="N97" i="280" a="1"/>
  <c r="N97" i="280" s="1"/>
  <c r="K97" i="280"/>
  <c r="A97" i="280"/>
  <c r="I96" i="280"/>
  <c r="S96" i="280"/>
  <c r="G97" i="280"/>
  <c r="F97" i="280"/>
  <c r="D98" i="280" a="1"/>
  <c r="D98" i="280" s="1"/>
  <c r="H98" i="280" s="1"/>
  <c r="L97" i="280"/>
  <c r="R96" i="280"/>
  <c r="Q96" i="280"/>
  <c r="P97" i="280"/>
  <c r="T95" i="279"/>
  <c r="P95" i="279"/>
  <c r="Q94" i="279"/>
  <c r="R94" i="279"/>
  <c r="U95" i="279"/>
  <c r="I95" i="279"/>
  <c r="S95" i="279"/>
  <c r="N96" i="279" a="1"/>
  <c r="N96" i="279" s="1"/>
  <c r="J96" i="279"/>
  <c r="F96" i="279"/>
  <c r="A96" i="279"/>
  <c r="L96" i="279"/>
  <c r="H96" i="279"/>
  <c r="E96" i="279" a="1"/>
  <c r="E96" i="279" s="1"/>
  <c r="M96" i="279" s="1"/>
  <c r="O96" i="279" s="1"/>
  <c r="K96" i="279"/>
  <c r="G96" i="279"/>
  <c r="D97" i="279" a="1"/>
  <c r="D97" i="279" s="1"/>
  <c r="L98" i="278"/>
  <c r="H98" i="278"/>
  <c r="E98" i="278" a="1"/>
  <c r="E98" i="278" s="1"/>
  <c r="M98" i="278" s="1"/>
  <c r="O98" i="278" s="1"/>
  <c r="K98" i="278"/>
  <c r="G98" i="278"/>
  <c r="N98" i="278" a="1"/>
  <c r="N98" i="278" s="1"/>
  <c r="J98" i="278"/>
  <c r="F98" i="278"/>
  <c r="A98" i="278"/>
  <c r="D99" i="278" a="1"/>
  <c r="D99" i="278" s="1"/>
  <c r="I97" i="278"/>
  <c r="U97" i="278"/>
  <c r="T97" i="278"/>
  <c r="P97" i="278"/>
  <c r="S97" i="278"/>
  <c r="Q96" i="278"/>
  <c r="R96" i="278"/>
  <c r="R95" i="277"/>
  <c r="Q95" i="277"/>
  <c r="U96" i="277"/>
  <c r="I96" i="277"/>
  <c r="T96" i="277"/>
  <c r="P96" i="277"/>
  <c r="S96" i="277"/>
  <c r="L97" i="277"/>
  <c r="G97" i="277"/>
  <c r="K97" i="277"/>
  <c r="F97" i="277"/>
  <c r="J97" i="277"/>
  <c r="E97" i="277" a="1"/>
  <c r="E97" i="277" s="1"/>
  <c r="M97" i="277" s="1"/>
  <c r="O97" i="277" s="1"/>
  <c r="N97" i="277" a="1"/>
  <c r="N97" i="277" s="1"/>
  <c r="H97" i="277"/>
  <c r="A97" i="277"/>
  <c r="D98" i="277" a="1"/>
  <c r="D98" i="277" s="1"/>
  <c r="Q88" i="146"/>
  <c r="F90" i="275"/>
  <c r="G90" i="275" s="1"/>
  <c r="D91" i="275"/>
  <c r="F91" i="275" s="1"/>
  <c r="G91" i="275" s="1"/>
  <c r="E91" i="275"/>
  <c r="S88" i="146"/>
  <c r="C92" i="275" a="1"/>
  <c r="C92" i="275" s="1"/>
  <c r="E89" i="146" a="1"/>
  <c r="E89" i="146" s="1"/>
  <c r="M89" i="146" s="1"/>
  <c r="A89" i="146"/>
  <c r="K89" i="146"/>
  <c r="P89" i="146" s="1"/>
  <c r="Q89" i="146" s="1"/>
  <c r="L89" i="146"/>
  <c r="N89" i="146" a="1"/>
  <c r="N89" i="146" s="1"/>
  <c r="H89" i="146"/>
  <c r="G89" i="146"/>
  <c r="O88" i="146"/>
  <c r="I88" i="146" s="1"/>
  <c r="F89" i="146"/>
  <c r="D90" i="146" a="1"/>
  <c r="D90" i="146" s="1"/>
  <c r="J90" i="146" s="1"/>
  <c r="H67" i="5"/>
  <c r="I67" i="5"/>
  <c r="C88" i="116" a="1"/>
  <c r="C88" i="116" s="1"/>
  <c r="D87" i="116"/>
  <c r="E87" i="116"/>
  <c r="F87" i="116"/>
  <c r="G88" i="214"/>
  <c r="H88" i="214" s="1"/>
  <c r="E89" i="214"/>
  <c r="D89" i="214"/>
  <c r="F89" i="214"/>
  <c r="C90" i="214" a="1"/>
  <c r="C90" i="214" s="1"/>
  <c r="F68" i="5"/>
  <c r="B68" i="5"/>
  <c r="C68" i="5"/>
  <c r="D68" i="5"/>
  <c r="E68" i="5"/>
  <c r="G68" i="5"/>
  <c r="D99" i="284" l="1" a="1"/>
  <c r="D99" i="284" s="1"/>
  <c r="J99" i="284" s="1"/>
  <c r="A98" i="284"/>
  <c r="H98" i="284"/>
  <c r="S97" i="284"/>
  <c r="K98" i="284"/>
  <c r="T98" i="284" s="1"/>
  <c r="J98" i="284"/>
  <c r="T97" i="284"/>
  <c r="G98" i="284"/>
  <c r="E98" i="284" a="1"/>
  <c r="E98" i="284" s="1"/>
  <c r="M98" i="284" s="1"/>
  <c r="O98" i="284" s="1"/>
  <c r="U98" i="284" s="1"/>
  <c r="U97" i="284"/>
  <c r="F98" i="284"/>
  <c r="N98" i="284" a="1"/>
  <c r="N98" i="284" s="1"/>
  <c r="I96" i="284"/>
  <c r="U96" i="284"/>
  <c r="T96" i="284"/>
  <c r="R97" i="284"/>
  <c r="Q97" i="284"/>
  <c r="L99" i="283"/>
  <c r="H99" i="283"/>
  <c r="E99" i="283" a="1"/>
  <c r="E99" i="283" s="1"/>
  <c r="M99" i="283" s="1"/>
  <c r="O99" i="283" s="1"/>
  <c r="K99" i="283"/>
  <c r="G99" i="283"/>
  <c r="N99" i="283" a="1"/>
  <c r="N99" i="283" s="1"/>
  <c r="F99" i="283"/>
  <c r="J99" i="283"/>
  <c r="A99" i="283"/>
  <c r="D100" i="283" a="1"/>
  <c r="D100" i="283" s="1"/>
  <c r="I98" i="283"/>
  <c r="U98" i="283"/>
  <c r="S98" i="283"/>
  <c r="T98" i="283"/>
  <c r="P98" i="283"/>
  <c r="Q97" i="283"/>
  <c r="R97" i="283"/>
  <c r="L101" i="282"/>
  <c r="H101" i="282"/>
  <c r="E101" i="282" a="1"/>
  <c r="E101" i="282" s="1"/>
  <c r="M101" i="282" s="1"/>
  <c r="O101" i="282" s="1"/>
  <c r="N101" i="282" a="1"/>
  <c r="N101" i="282" s="1"/>
  <c r="J101" i="282"/>
  <c r="F101" i="282"/>
  <c r="A101" i="282"/>
  <c r="K101" i="282"/>
  <c r="G101" i="282"/>
  <c r="D102" i="282" a="1"/>
  <c r="D102" i="282" s="1"/>
  <c r="I100" i="282"/>
  <c r="U100" i="282"/>
  <c r="Q99" i="282"/>
  <c r="R99" i="282"/>
  <c r="S100" i="282"/>
  <c r="T100" i="282"/>
  <c r="P100" i="282"/>
  <c r="L97" i="281"/>
  <c r="H97" i="281"/>
  <c r="E97" i="281" a="1"/>
  <c r="E97" i="281" s="1"/>
  <c r="M97" i="281" s="1"/>
  <c r="O97" i="281" s="1"/>
  <c r="K97" i="281"/>
  <c r="G97" i="281"/>
  <c r="N97" i="281" a="1"/>
  <c r="N97" i="281" s="1"/>
  <c r="J97" i="281"/>
  <c r="F97" i="281"/>
  <c r="A97" i="281"/>
  <c r="D98" i="281" a="1"/>
  <c r="D98" i="281" s="1"/>
  <c r="I96" i="281"/>
  <c r="U96" i="281"/>
  <c r="Q95" i="281"/>
  <c r="R95" i="281"/>
  <c r="S96" i="281"/>
  <c r="T96" i="281"/>
  <c r="P96" i="281"/>
  <c r="D99" i="280" a="1"/>
  <c r="D99" i="280" s="1"/>
  <c r="E99" i="280" s="1" a="1"/>
  <c r="E99" i="280" s="1"/>
  <c r="M99" i="280" s="1"/>
  <c r="L98" i="280"/>
  <c r="S97" i="280"/>
  <c r="F98" i="280"/>
  <c r="A98" i="280"/>
  <c r="J98" i="280"/>
  <c r="U97" i="280"/>
  <c r="G98" i="280"/>
  <c r="N98" i="280" a="1"/>
  <c r="N98" i="280" s="1"/>
  <c r="S98" i="280" s="1"/>
  <c r="E98" i="280" a="1"/>
  <c r="E98" i="280" s="1"/>
  <c r="M98" i="280" s="1"/>
  <c r="O98" i="280" s="1"/>
  <c r="U98" i="280" s="1"/>
  <c r="I97" i="280"/>
  <c r="K98" i="280"/>
  <c r="T98" i="280" s="1"/>
  <c r="Q97" i="280"/>
  <c r="R97" i="280"/>
  <c r="S96" i="279"/>
  <c r="T96" i="279"/>
  <c r="P96" i="279"/>
  <c r="R95" i="279"/>
  <c r="Q95" i="279"/>
  <c r="L97" i="279"/>
  <c r="H97" i="279"/>
  <c r="E97" i="279" a="1"/>
  <c r="E97" i="279" s="1"/>
  <c r="M97" i="279" s="1"/>
  <c r="O97" i="279" s="1"/>
  <c r="K97" i="279"/>
  <c r="G97" i="279"/>
  <c r="N97" i="279" a="1"/>
  <c r="N97" i="279" s="1"/>
  <c r="J97" i="279"/>
  <c r="F97" i="279"/>
  <c r="A97" i="279"/>
  <c r="D98" i="279" a="1"/>
  <c r="D98" i="279" s="1"/>
  <c r="U96" i="279"/>
  <c r="I96" i="279"/>
  <c r="T98" i="278"/>
  <c r="P98" i="278"/>
  <c r="K99" i="278"/>
  <c r="G99" i="278"/>
  <c r="N99" i="278" a="1"/>
  <c r="N99" i="278" s="1"/>
  <c r="J99" i="278"/>
  <c r="F99" i="278"/>
  <c r="A99" i="278"/>
  <c r="L99" i="278"/>
  <c r="H99" i="278"/>
  <c r="E99" i="278" a="1"/>
  <c r="E99" i="278" s="1"/>
  <c r="M99" i="278" s="1"/>
  <c r="O99" i="278" s="1"/>
  <c r="D100" i="278" a="1"/>
  <c r="D100" i="278" s="1"/>
  <c r="S98" i="278"/>
  <c r="I98" i="278"/>
  <c r="U98" i="278"/>
  <c r="Q97" i="278"/>
  <c r="R97" i="278"/>
  <c r="I97" i="277"/>
  <c r="U97" i="277"/>
  <c r="L98" i="277"/>
  <c r="H98" i="277"/>
  <c r="E98" i="277" a="1"/>
  <c r="E98" i="277" s="1"/>
  <c r="M98" i="277" s="1"/>
  <c r="O98" i="277" s="1"/>
  <c r="N98" i="277" a="1"/>
  <c r="N98" i="277" s="1"/>
  <c r="A98" i="277"/>
  <c r="G98" i="277"/>
  <c r="K98" i="277"/>
  <c r="F98" i="277"/>
  <c r="J98" i="277"/>
  <c r="D99" i="277" a="1"/>
  <c r="D99" i="277" s="1"/>
  <c r="S97" i="277"/>
  <c r="T97" i="277"/>
  <c r="P97" i="277"/>
  <c r="Q96" i="277"/>
  <c r="R96" i="277"/>
  <c r="D92" i="275"/>
  <c r="E92" i="275"/>
  <c r="C93" i="275" a="1"/>
  <c r="C93" i="275" s="1"/>
  <c r="S89" i="146"/>
  <c r="R89" i="146"/>
  <c r="D91" i="146" a="1"/>
  <c r="D91" i="146" s="1"/>
  <c r="J91" i="146" s="1"/>
  <c r="A90" i="146"/>
  <c r="L90" i="146"/>
  <c r="O89" i="146"/>
  <c r="U89" i="146" s="1"/>
  <c r="K90" i="146"/>
  <c r="P90" i="146" s="1"/>
  <c r="Q90" i="146" s="1"/>
  <c r="F90" i="146"/>
  <c r="H90" i="146"/>
  <c r="N90" i="146" a="1"/>
  <c r="N90" i="146" s="1"/>
  <c r="U88" i="146"/>
  <c r="T88" i="146"/>
  <c r="E90" i="146" a="1"/>
  <c r="E90" i="146" s="1"/>
  <c r="M90" i="146" s="1"/>
  <c r="O90" i="146" s="1"/>
  <c r="U90" i="146" s="1"/>
  <c r="G90" i="146"/>
  <c r="H68" i="5"/>
  <c r="G89" i="214"/>
  <c r="H89" i="214" s="1"/>
  <c r="E88" i="116"/>
  <c r="D88" i="116"/>
  <c r="F88" i="116"/>
  <c r="C89" i="116" a="1"/>
  <c r="C89" i="116" s="1"/>
  <c r="F90" i="214"/>
  <c r="E90" i="214"/>
  <c r="D90" i="214"/>
  <c r="C91" i="214" a="1"/>
  <c r="C91" i="214" s="1"/>
  <c r="D69" i="5"/>
  <c r="F69" i="5"/>
  <c r="C69" i="5"/>
  <c r="E69" i="5"/>
  <c r="B69" i="5"/>
  <c r="G69" i="5"/>
  <c r="I68" i="5"/>
  <c r="D100" i="284" l="1" a="1"/>
  <c r="D100" i="284" s="1"/>
  <c r="H100" i="284" s="1"/>
  <c r="A99" i="284"/>
  <c r="G99" i="284"/>
  <c r="N99" i="284" a="1"/>
  <c r="N99" i="284" s="1"/>
  <c r="I98" i="284"/>
  <c r="H99" i="284"/>
  <c r="K99" i="284"/>
  <c r="P98" i="284"/>
  <c r="S98" i="284"/>
  <c r="L99" i="284"/>
  <c r="F99" i="284"/>
  <c r="E99" i="284" a="1"/>
  <c r="E99" i="284" s="1"/>
  <c r="M99" i="284" s="1"/>
  <c r="O99" i="284" s="1"/>
  <c r="U99" i="284" s="1"/>
  <c r="P99" i="284"/>
  <c r="R98" i="284"/>
  <c r="Q98" i="284"/>
  <c r="T99" i="283"/>
  <c r="P99" i="283"/>
  <c r="R98" i="283"/>
  <c r="Q98" i="283"/>
  <c r="K100" i="283"/>
  <c r="G100" i="283"/>
  <c r="N100" i="283" a="1"/>
  <c r="N100" i="283" s="1"/>
  <c r="J100" i="283"/>
  <c r="F100" i="283"/>
  <c r="A100" i="283"/>
  <c r="L100" i="283"/>
  <c r="E100" i="283" a="1"/>
  <c r="E100" i="283" s="1"/>
  <c r="M100" i="283" s="1"/>
  <c r="O100" i="283" s="1"/>
  <c r="H100" i="283"/>
  <c r="D101" i="283" a="1"/>
  <c r="D101" i="283" s="1"/>
  <c r="S99" i="283"/>
  <c r="U99" i="283"/>
  <c r="I99" i="283"/>
  <c r="R100" i="282"/>
  <c r="Q100" i="282"/>
  <c r="D2" i="282"/>
  <c r="F2" i="282"/>
  <c r="G2" i="282"/>
  <c r="T101" i="282"/>
  <c r="P101" i="282"/>
  <c r="S101" i="282"/>
  <c r="L102" i="282"/>
  <c r="G102" i="282"/>
  <c r="J102" i="282"/>
  <c r="K102" i="282"/>
  <c r="P102" i="282" s="1"/>
  <c r="F102" i="282"/>
  <c r="E102" i="282" a="1"/>
  <c r="E102" i="282" s="1"/>
  <c r="M102" i="282" s="1"/>
  <c r="A102" i="282"/>
  <c r="D103" i="282" a="1"/>
  <c r="D103" i="282" s="1"/>
  <c r="U101" i="282"/>
  <c r="I101" i="282"/>
  <c r="R96" i="281"/>
  <c r="Q96" i="281"/>
  <c r="T97" i="281"/>
  <c r="P97" i="281"/>
  <c r="K98" i="281"/>
  <c r="G98" i="281"/>
  <c r="N98" i="281" a="1"/>
  <c r="N98" i="281" s="1"/>
  <c r="J98" i="281"/>
  <c r="F98" i="281"/>
  <c r="A98" i="281"/>
  <c r="L98" i="281"/>
  <c r="H98" i="281"/>
  <c r="E98" i="281" a="1"/>
  <c r="E98" i="281" s="1"/>
  <c r="M98" i="281" s="1"/>
  <c r="O98" i="281" s="1"/>
  <c r="D99" i="281" a="1"/>
  <c r="D99" i="281" s="1"/>
  <c r="S97" i="281"/>
  <c r="U97" i="281"/>
  <c r="I97" i="281"/>
  <c r="D100" i="280" a="1"/>
  <c r="D100" i="280" s="1"/>
  <c r="K100" i="280" s="1"/>
  <c r="J99" i="280"/>
  <c r="H99" i="280"/>
  <c r="I98" i="280"/>
  <c r="G99" i="280"/>
  <c r="F99" i="280"/>
  <c r="L99" i="280"/>
  <c r="O99" i="280" s="1"/>
  <c r="P98" i="280"/>
  <c r="A99" i="280"/>
  <c r="K99" i="280"/>
  <c r="N99" i="280" a="1"/>
  <c r="N99" i="280" s="1"/>
  <c r="S99" i="280" s="1"/>
  <c r="R98" i="280"/>
  <c r="Q98" i="280"/>
  <c r="P99" i="280"/>
  <c r="L98" i="279"/>
  <c r="H98" i="279"/>
  <c r="E98" i="279" a="1"/>
  <c r="E98" i="279" s="1"/>
  <c r="M98" i="279" s="1"/>
  <c r="O98" i="279" s="1"/>
  <c r="K98" i="279"/>
  <c r="G98" i="279"/>
  <c r="N98" i="279" a="1"/>
  <c r="N98" i="279" s="1"/>
  <c r="J98" i="279"/>
  <c r="F98" i="279"/>
  <c r="A98" i="279"/>
  <c r="D99" i="279" a="1"/>
  <c r="D99" i="279" s="1"/>
  <c r="S97" i="279"/>
  <c r="I97" i="279"/>
  <c r="U97" i="279"/>
  <c r="Q96" i="279"/>
  <c r="R96" i="279"/>
  <c r="T97" i="279"/>
  <c r="P97" i="279"/>
  <c r="N100" i="278" a="1"/>
  <c r="N100" i="278" s="1"/>
  <c r="J100" i="278"/>
  <c r="F100" i="278"/>
  <c r="A100" i="278"/>
  <c r="K100" i="278"/>
  <c r="G100" i="278"/>
  <c r="E100" i="278" a="1"/>
  <c r="E100" i="278" s="1"/>
  <c r="M100" i="278" s="1"/>
  <c r="O100" i="278" s="1"/>
  <c r="L100" i="278"/>
  <c r="H100" i="278"/>
  <c r="D101" i="278" a="1"/>
  <c r="D101" i="278" s="1"/>
  <c r="P99" i="278"/>
  <c r="T99" i="278"/>
  <c r="U99" i="278"/>
  <c r="I99" i="278"/>
  <c r="R98" i="278"/>
  <c r="Q98" i="278"/>
  <c r="S99" i="278"/>
  <c r="K99" i="277"/>
  <c r="G99" i="277"/>
  <c r="N99" i="277" a="1"/>
  <c r="N99" i="277" s="1"/>
  <c r="E99" i="277" a="1"/>
  <c r="E99" i="277" s="1"/>
  <c r="M99" i="277" s="1"/>
  <c r="O99" i="277" s="1"/>
  <c r="H99" i="277"/>
  <c r="A99" i="277"/>
  <c r="L99" i="277"/>
  <c r="F99" i="277"/>
  <c r="J99" i="277"/>
  <c r="D100" i="277" a="1"/>
  <c r="D100" i="277" s="1"/>
  <c r="I98" i="277"/>
  <c r="U98" i="277"/>
  <c r="P98" i="277"/>
  <c r="T98" i="277"/>
  <c r="Q97" i="277"/>
  <c r="R97" i="277"/>
  <c r="S98" i="277"/>
  <c r="F92" i="275"/>
  <c r="G92" i="275" s="1"/>
  <c r="D93" i="275"/>
  <c r="E93" i="275"/>
  <c r="C94" i="275" a="1"/>
  <c r="C94" i="275" s="1"/>
  <c r="I89" i="146"/>
  <c r="I90" i="146"/>
  <c r="T90" i="146"/>
  <c r="S90" i="146"/>
  <c r="H91" i="146"/>
  <c r="E91" i="146" a="1"/>
  <c r="E91" i="146" s="1"/>
  <c r="M91" i="146" s="1"/>
  <c r="S91" i="146" s="1"/>
  <c r="G91" i="146"/>
  <c r="N91" i="146" a="1"/>
  <c r="N91" i="146" s="1"/>
  <c r="F91" i="146"/>
  <c r="A91" i="146"/>
  <c r="R90" i="146"/>
  <c r="D92" i="146" a="1"/>
  <c r="D92" i="146" s="1"/>
  <c r="J92" i="146" s="1"/>
  <c r="K91" i="146"/>
  <c r="P91" i="146" s="1"/>
  <c r="R91" i="146" s="1"/>
  <c r="T89" i="146"/>
  <c r="L91" i="146"/>
  <c r="H69" i="5"/>
  <c r="E89" i="116"/>
  <c r="F89" i="116"/>
  <c r="D89" i="116"/>
  <c r="C90" i="116" a="1"/>
  <c r="C90" i="116" s="1"/>
  <c r="G90" i="214"/>
  <c r="H90" i="214" s="1"/>
  <c r="C92" i="214" a="1"/>
  <c r="C92" i="214" s="1"/>
  <c r="F91" i="214"/>
  <c r="E91" i="214"/>
  <c r="D91" i="214"/>
  <c r="G70" i="5"/>
  <c r="F70" i="5"/>
  <c r="D70" i="5"/>
  <c r="C70" i="5"/>
  <c r="E70" i="5"/>
  <c r="H70" i="5" s="1"/>
  <c r="B70" i="5"/>
  <c r="I69" i="5"/>
  <c r="T99" i="284" l="1"/>
  <c r="I99" i="284"/>
  <c r="G100" i="284"/>
  <c r="J100" i="284"/>
  <c r="L100" i="284"/>
  <c r="K100" i="284"/>
  <c r="N100" i="284" a="1"/>
  <c r="N100" i="284" s="1"/>
  <c r="S99" i="284"/>
  <c r="A100" i="284"/>
  <c r="E100" i="284" a="1"/>
  <c r="E100" i="284" s="1"/>
  <c r="M100" i="284" s="1"/>
  <c r="O100" i="284" s="1"/>
  <c r="T100" i="284" s="1"/>
  <c r="D101" i="284" a="1"/>
  <c r="D101" i="284" s="1"/>
  <c r="H101" i="284" s="1"/>
  <c r="F100" i="284"/>
  <c r="P100" i="284"/>
  <c r="Q99" i="284"/>
  <c r="R99" i="284"/>
  <c r="N101" i="283" a="1"/>
  <c r="N101" i="283" s="1"/>
  <c r="J101" i="283"/>
  <c r="F101" i="283"/>
  <c r="A101" i="283"/>
  <c r="K101" i="283"/>
  <c r="H101" i="283"/>
  <c r="G101" i="283"/>
  <c r="L101" i="283"/>
  <c r="E101" i="283" a="1"/>
  <c r="E101" i="283" s="1"/>
  <c r="M101" i="283" s="1"/>
  <c r="O101" i="283" s="1"/>
  <c r="D102" i="283" a="1"/>
  <c r="D102" i="283" s="1"/>
  <c r="S100" i="283"/>
  <c r="R99" i="283"/>
  <c r="Q99" i="283"/>
  <c r="U100" i="283"/>
  <c r="I100" i="283"/>
  <c r="P100" i="283"/>
  <c r="T100" i="283"/>
  <c r="L103" i="282"/>
  <c r="G103" i="282"/>
  <c r="J103" i="282"/>
  <c r="E103" i="282" a="1"/>
  <c r="E103" i="282" s="1"/>
  <c r="M103" i="282" s="1"/>
  <c r="A103" i="282"/>
  <c r="K103" i="282"/>
  <c r="P103" i="282" s="1"/>
  <c r="F103" i="282"/>
  <c r="D104" i="282" a="1"/>
  <c r="D104" i="282" s="1"/>
  <c r="Q102" i="282"/>
  <c r="R102" i="282"/>
  <c r="K2" i="282"/>
  <c r="Q101" i="282"/>
  <c r="R101" i="282"/>
  <c r="J2" i="282"/>
  <c r="S102" i="282"/>
  <c r="O102" i="282"/>
  <c r="I102" i="282" s="1"/>
  <c r="U98" i="281"/>
  <c r="I98" i="281"/>
  <c r="R97" i="281"/>
  <c r="Q97" i="281"/>
  <c r="S98" i="281"/>
  <c r="L99" i="281"/>
  <c r="J99" i="281"/>
  <c r="F99" i="281"/>
  <c r="A99" i="281"/>
  <c r="N99" i="281" a="1"/>
  <c r="N99" i="281" s="1"/>
  <c r="H99" i="281"/>
  <c r="E99" i="281" a="1"/>
  <c r="E99" i="281" s="1"/>
  <c r="M99" i="281" s="1"/>
  <c r="O99" i="281" s="1"/>
  <c r="K99" i="281"/>
  <c r="G99" i="281"/>
  <c r="D100" i="281" a="1"/>
  <c r="D100" i="281" s="1"/>
  <c r="T98" i="281"/>
  <c r="P98" i="281"/>
  <c r="I99" i="280"/>
  <c r="T99" i="280"/>
  <c r="U99" i="280"/>
  <c r="H100" i="280"/>
  <c r="U100" i="280" s="1"/>
  <c r="F100" i="280"/>
  <c r="E100" i="280" a="1"/>
  <c r="E100" i="280" s="1"/>
  <c r="M100" i="280" s="1"/>
  <c r="O100" i="280" s="1"/>
  <c r="T100" i="280" s="1"/>
  <c r="L100" i="280"/>
  <c r="D101" i="280" a="1"/>
  <c r="D101" i="280" s="1"/>
  <c r="N101" i="280" s="1" a="1"/>
  <c r="N101" i="280" s="1"/>
  <c r="N100" i="280" a="1"/>
  <c r="N100" i="280" s="1"/>
  <c r="G100" i="280"/>
  <c r="A100" i="280"/>
  <c r="J100" i="280"/>
  <c r="R99" i="280"/>
  <c r="Q99" i="280"/>
  <c r="I100" i="280"/>
  <c r="P100" i="280"/>
  <c r="R97" i="279"/>
  <c r="Q97" i="279"/>
  <c r="T98" i="279"/>
  <c r="P98" i="279"/>
  <c r="K99" i="279"/>
  <c r="G99" i="279"/>
  <c r="N99" i="279" a="1"/>
  <c r="N99" i="279" s="1"/>
  <c r="J99" i="279"/>
  <c r="F99" i="279"/>
  <c r="A99" i="279"/>
  <c r="H99" i="279"/>
  <c r="E99" i="279" a="1"/>
  <c r="E99" i="279" s="1"/>
  <c r="M99" i="279" s="1"/>
  <c r="O99" i="279" s="1"/>
  <c r="L99" i="279"/>
  <c r="D100" i="279" a="1"/>
  <c r="D100" i="279" s="1"/>
  <c r="S98" i="279"/>
  <c r="U98" i="279"/>
  <c r="I98" i="279"/>
  <c r="R99" i="278"/>
  <c r="Q99" i="278"/>
  <c r="L101" i="278"/>
  <c r="H101" i="278"/>
  <c r="E101" i="278" a="1"/>
  <c r="E101" i="278" s="1"/>
  <c r="M101" i="278" s="1"/>
  <c r="O101" i="278" s="1"/>
  <c r="N101" i="278" a="1"/>
  <c r="N101" i="278" s="1"/>
  <c r="J101" i="278"/>
  <c r="F101" i="278"/>
  <c r="A101" i="278"/>
  <c r="K101" i="278"/>
  <c r="G101" i="278"/>
  <c r="D102" i="278" a="1"/>
  <c r="D102" i="278" s="1"/>
  <c r="U100" i="278"/>
  <c r="I100" i="278"/>
  <c r="T100" i="278"/>
  <c r="F2" i="278" s="1"/>
  <c r="P100" i="278"/>
  <c r="S100" i="278"/>
  <c r="S99" i="277"/>
  <c r="N100" i="277" a="1"/>
  <c r="N100" i="277" s="1"/>
  <c r="J100" i="277"/>
  <c r="F100" i="277"/>
  <c r="A100" i="277"/>
  <c r="K100" i="277"/>
  <c r="E100" i="277" a="1"/>
  <c r="E100" i="277" s="1"/>
  <c r="M100" i="277" s="1"/>
  <c r="O100" i="277" s="1"/>
  <c r="H100" i="277"/>
  <c r="L100" i="277"/>
  <c r="G100" i="277"/>
  <c r="D101" i="277" a="1"/>
  <c r="D101" i="277" s="1"/>
  <c r="R98" i="277"/>
  <c r="Q98" i="277"/>
  <c r="I99" i="277"/>
  <c r="U99" i="277"/>
  <c r="P99" i="277"/>
  <c r="T99" i="277"/>
  <c r="F93" i="275"/>
  <c r="G93" i="275" s="1"/>
  <c r="D94" i="275"/>
  <c r="E94" i="275"/>
  <c r="C95" i="275" a="1"/>
  <c r="C95" i="275" s="1"/>
  <c r="Q91" i="146"/>
  <c r="D93" i="146" a="1"/>
  <c r="D93" i="146" s="1"/>
  <c r="J93" i="146" s="1"/>
  <c r="O91" i="146"/>
  <c r="I91" i="146" s="1"/>
  <c r="H92" i="146"/>
  <c r="L92" i="146"/>
  <c r="F92" i="146"/>
  <c r="E92" i="146" a="1"/>
  <c r="E92" i="146" s="1"/>
  <c r="M92" i="146" s="1"/>
  <c r="S92" i="146" s="1"/>
  <c r="K92" i="146"/>
  <c r="P92" i="146" s="1"/>
  <c r="Q92" i="146" s="1"/>
  <c r="N92" i="146" a="1"/>
  <c r="N92" i="146" s="1"/>
  <c r="A92" i="146"/>
  <c r="G92" i="146"/>
  <c r="R92" i="146"/>
  <c r="F90" i="116"/>
  <c r="D90" i="116"/>
  <c r="E90" i="116"/>
  <c r="C91" i="116" a="1"/>
  <c r="C91" i="116" s="1"/>
  <c r="G91" i="214"/>
  <c r="H91" i="214" s="1"/>
  <c r="F92" i="214"/>
  <c r="D92" i="214"/>
  <c r="E92" i="214"/>
  <c r="C93" i="214" a="1"/>
  <c r="C93" i="214" s="1"/>
  <c r="I70" i="5"/>
  <c r="F71" i="5"/>
  <c r="G71" i="5"/>
  <c r="B71" i="5"/>
  <c r="D71" i="5"/>
  <c r="C71" i="5"/>
  <c r="E71" i="5"/>
  <c r="H71" i="5" s="1"/>
  <c r="C3" i="205"/>
  <c r="U100" i="284" l="1"/>
  <c r="D2" i="284" s="1"/>
  <c r="A101" i="284"/>
  <c r="K101" i="284"/>
  <c r="S100" i="284"/>
  <c r="I100" i="284"/>
  <c r="J101" i="284"/>
  <c r="E101" i="284" a="1"/>
  <c r="E101" i="284" s="1"/>
  <c r="M101" i="284" s="1"/>
  <c r="O101" i="284" s="1"/>
  <c r="T101" i="284" s="1"/>
  <c r="F101" i="284"/>
  <c r="G101" i="284"/>
  <c r="L101" i="284"/>
  <c r="D102" i="284" a="1"/>
  <c r="D102" i="284" s="1"/>
  <c r="K102" i="284" s="1"/>
  <c r="P102" i="284" s="1"/>
  <c r="N101" i="284" a="1"/>
  <c r="N101" i="284" s="1"/>
  <c r="P101" i="284"/>
  <c r="Q100" i="284"/>
  <c r="R100" i="284"/>
  <c r="F2" i="284"/>
  <c r="G2" i="284"/>
  <c r="J2" i="284" s="1"/>
  <c r="S101" i="283"/>
  <c r="R100" i="283"/>
  <c r="Q100" i="283"/>
  <c r="D2" i="283"/>
  <c r="G2" i="283"/>
  <c r="F2" i="283"/>
  <c r="T101" i="283"/>
  <c r="P101" i="283"/>
  <c r="J102" i="283"/>
  <c r="E102" i="283" a="1"/>
  <c r="E102" i="283" s="1"/>
  <c r="M102" i="283" s="1"/>
  <c r="K102" i="283"/>
  <c r="P102" i="283" s="1"/>
  <c r="G102" i="283"/>
  <c r="F102" i="283"/>
  <c r="A102" i="283"/>
  <c r="L102" i="283"/>
  <c r="D103" i="283" a="1"/>
  <c r="D103" i="283" s="1"/>
  <c r="U101" i="283"/>
  <c r="I101" i="283"/>
  <c r="S103" i="282"/>
  <c r="O103" i="282"/>
  <c r="I103" i="282" s="1"/>
  <c r="L104" i="282"/>
  <c r="G104" i="282"/>
  <c r="J104" i="282"/>
  <c r="F104" i="282"/>
  <c r="E104" i="282" a="1"/>
  <c r="E104" i="282" s="1"/>
  <c r="M104" i="282" s="1"/>
  <c r="A104" i="282"/>
  <c r="K104" i="282"/>
  <c r="P104" i="282" s="1"/>
  <c r="D105" i="282" a="1"/>
  <c r="D105" i="282" s="1"/>
  <c r="Q103" i="282"/>
  <c r="R103" i="282"/>
  <c r="K100" i="281"/>
  <c r="G100" i="281"/>
  <c r="J100" i="281"/>
  <c r="N100" i="281" a="1"/>
  <c r="N100" i="281" s="1"/>
  <c r="E100" i="281" a="1"/>
  <c r="E100" i="281" s="1"/>
  <c r="M100" i="281" s="1"/>
  <c r="O100" i="281" s="1"/>
  <c r="H100" i="281"/>
  <c r="A100" i="281"/>
  <c r="F100" i="281"/>
  <c r="L100" i="281"/>
  <c r="D101" i="281" a="1"/>
  <c r="D101" i="281" s="1"/>
  <c r="I99" i="281"/>
  <c r="U99" i="281"/>
  <c r="S99" i="281"/>
  <c r="R98" i="281"/>
  <c r="Q98" i="281"/>
  <c r="T99" i="281"/>
  <c r="P99" i="281"/>
  <c r="S100" i="280"/>
  <c r="G101" i="280"/>
  <c r="F101" i="280"/>
  <c r="K101" i="280"/>
  <c r="A101" i="280"/>
  <c r="D102" i="280" a="1"/>
  <c r="D102" i="280" s="1"/>
  <c r="K102" i="280" s="1"/>
  <c r="P102" i="280" s="1"/>
  <c r="L101" i="280"/>
  <c r="J101" i="280"/>
  <c r="E101" i="280" a="1"/>
  <c r="E101" i="280" s="1"/>
  <c r="M101" i="280" s="1"/>
  <c r="O101" i="280" s="1"/>
  <c r="T101" i="280" s="1"/>
  <c r="H101" i="280"/>
  <c r="I101" i="280" s="1"/>
  <c r="R100" i="280"/>
  <c r="Q100" i="280"/>
  <c r="F2" i="280"/>
  <c r="D2" i="280"/>
  <c r="G2" i="280"/>
  <c r="P101" i="280"/>
  <c r="R98" i="279"/>
  <c r="Q98" i="279"/>
  <c r="U99" i="279"/>
  <c r="I99" i="279"/>
  <c r="S99" i="279"/>
  <c r="K100" i="279"/>
  <c r="J100" i="279"/>
  <c r="F100" i="279"/>
  <c r="A100" i="279"/>
  <c r="N100" i="279" a="1"/>
  <c r="N100" i="279" s="1"/>
  <c r="H100" i="279"/>
  <c r="E100" i="279" a="1"/>
  <c r="E100" i="279" s="1"/>
  <c r="M100" i="279" s="1"/>
  <c r="O100" i="279" s="1"/>
  <c r="L100" i="279"/>
  <c r="G100" i="279"/>
  <c r="D101" i="279" a="1"/>
  <c r="D101" i="279" s="1"/>
  <c r="T99" i="279"/>
  <c r="P99" i="279"/>
  <c r="E102" i="278" a="1"/>
  <c r="E102" i="278" s="1"/>
  <c r="M102" i="278" s="1"/>
  <c r="L102" i="278"/>
  <c r="G102" i="278"/>
  <c r="J102" i="278"/>
  <c r="K102" i="278"/>
  <c r="P102" i="278" s="1"/>
  <c r="F102" i="278"/>
  <c r="A102" i="278"/>
  <c r="D103" i="278" a="1"/>
  <c r="D103" i="278" s="1"/>
  <c r="I101" i="278"/>
  <c r="U101" i="278"/>
  <c r="Q100" i="278"/>
  <c r="R100" i="278"/>
  <c r="D2" i="278"/>
  <c r="J2" i="278" s="1"/>
  <c r="G2" i="278"/>
  <c r="K2" i="278" s="1"/>
  <c r="T101" i="278"/>
  <c r="P101" i="278"/>
  <c r="S101" i="278"/>
  <c r="R99" i="277"/>
  <c r="Q99" i="277"/>
  <c r="U100" i="277"/>
  <c r="I100" i="277"/>
  <c r="L101" i="277"/>
  <c r="G101" i="277"/>
  <c r="K101" i="277"/>
  <c r="F101" i="277"/>
  <c r="J101" i="277"/>
  <c r="E101" i="277" a="1"/>
  <c r="E101" i="277" s="1"/>
  <c r="M101" i="277" s="1"/>
  <c r="O101" i="277" s="1"/>
  <c r="N101" i="277" a="1"/>
  <c r="N101" i="277" s="1"/>
  <c r="H101" i="277"/>
  <c r="A101" i="277"/>
  <c r="D102" i="277" a="1"/>
  <c r="D102" i="277" s="1"/>
  <c r="T100" i="277"/>
  <c r="P100" i="277"/>
  <c r="S100" i="277"/>
  <c r="F94" i="275"/>
  <c r="G94" i="275" s="1"/>
  <c r="D95" i="275"/>
  <c r="E95" i="275"/>
  <c r="C96" i="275" a="1"/>
  <c r="C96" i="275" s="1"/>
  <c r="N93" i="146" a="1"/>
  <c r="N93" i="146" s="1"/>
  <c r="F93" i="146"/>
  <c r="O92" i="146"/>
  <c r="I92" i="146" s="1"/>
  <c r="L93" i="146"/>
  <c r="A93" i="146"/>
  <c r="E93" i="146" a="1"/>
  <c r="E93" i="146" s="1"/>
  <c r="M93" i="146" s="1"/>
  <c r="G93" i="146"/>
  <c r="K93" i="146"/>
  <c r="P93" i="146" s="1"/>
  <c r="R93" i="146" s="1"/>
  <c r="D94" i="146" a="1"/>
  <c r="D94" i="146" s="1"/>
  <c r="J94" i="146" s="1"/>
  <c r="H93" i="146"/>
  <c r="U91" i="146"/>
  <c r="T91" i="146"/>
  <c r="U92" i="146"/>
  <c r="T92" i="146"/>
  <c r="C92" i="116" a="1"/>
  <c r="C92" i="116" s="1"/>
  <c r="F91" i="116"/>
  <c r="D91" i="116"/>
  <c r="E91" i="116"/>
  <c r="G92" i="214"/>
  <c r="H92" i="214" s="1"/>
  <c r="E93" i="214"/>
  <c r="F93" i="214"/>
  <c r="D93" i="214"/>
  <c r="C94" i="214" a="1"/>
  <c r="C94" i="214" s="1"/>
  <c r="I71" i="5"/>
  <c r="C72" i="5"/>
  <c r="D72" i="5"/>
  <c r="F72" i="5"/>
  <c r="G72" i="5"/>
  <c r="E72" i="5"/>
  <c r="B72" i="5"/>
  <c r="D3" i="205"/>
  <c r="C7" i="205"/>
  <c r="D7" i="205"/>
  <c r="F102" i="284" l="1"/>
  <c r="I101" i="284"/>
  <c r="E102" i="284" a="1"/>
  <c r="E102" i="284" s="1"/>
  <c r="M102" i="284" s="1"/>
  <c r="O102" i="284" s="1"/>
  <c r="I102" i="284" s="1"/>
  <c r="G102" i="284"/>
  <c r="S101" i="284"/>
  <c r="A102" i="284"/>
  <c r="L102" i="284"/>
  <c r="D103" i="284" a="1"/>
  <c r="D103" i="284" s="1"/>
  <c r="K103" i="284" s="1"/>
  <c r="P103" i="284" s="1"/>
  <c r="U101" i="284"/>
  <c r="J102" i="284"/>
  <c r="R101" i="284"/>
  <c r="Q101" i="284"/>
  <c r="Q102" i="284"/>
  <c r="R102" i="284"/>
  <c r="K2" i="284"/>
  <c r="J2" i="283"/>
  <c r="K2" i="283"/>
  <c r="J103" i="283"/>
  <c r="E103" i="283" a="1"/>
  <c r="E103" i="283" s="1"/>
  <c r="M103" i="283" s="1"/>
  <c r="F103" i="283"/>
  <c r="A103" i="283"/>
  <c r="L103" i="283"/>
  <c r="K103" i="283"/>
  <c r="P103" i="283" s="1"/>
  <c r="G103" i="283"/>
  <c r="D104" i="283" a="1"/>
  <c r="D104" i="283" s="1"/>
  <c r="Q101" i="283"/>
  <c r="R101" i="283"/>
  <c r="R102" i="283"/>
  <c r="Q102" i="283"/>
  <c r="S102" i="283"/>
  <c r="O102" i="283"/>
  <c r="I102" i="283" s="1"/>
  <c r="S104" i="282"/>
  <c r="O104" i="282"/>
  <c r="I104" i="282" s="1"/>
  <c r="L105" i="282"/>
  <c r="G105" i="282"/>
  <c r="J105" i="282"/>
  <c r="F105" i="282"/>
  <c r="E105" i="282" a="1"/>
  <c r="E105" i="282" s="1"/>
  <c r="M105" i="282" s="1"/>
  <c r="A105" i="282"/>
  <c r="K105" i="282"/>
  <c r="P105" i="282" s="1"/>
  <c r="D106" i="282" a="1"/>
  <c r="D106" i="282" s="1"/>
  <c r="Q104" i="282"/>
  <c r="R104" i="282"/>
  <c r="R99" i="281"/>
  <c r="Q99" i="281"/>
  <c r="S100" i="281"/>
  <c r="N101" i="281" a="1"/>
  <c r="N101" i="281" s="1"/>
  <c r="J101" i="281"/>
  <c r="F101" i="281"/>
  <c r="A101" i="281"/>
  <c r="L101" i="281"/>
  <c r="G101" i="281"/>
  <c r="K101" i="281"/>
  <c r="E101" i="281" a="1"/>
  <c r="E101" i="281" s="1"/>
  <c r="M101" i="281" s="1"/>
  <c r="O101" i="281" s="1"/>
  <c r="H101" i="281"/>
  <c r="D102" i="281" a="1"/>
  <c r="D102" i="281" s="1"/>
  <c r="I100" i="281"/>
  <c r="U100" i="281"/>
  <c r="T100" i="281"/>
  <c r="P100" i="281"/>
  <c r="U101" i="280"/>
  <c r="G102" i="280"/>
  <c r="J102" i="280"/>
  <c r="S101" i="280"/>
  <c r="F102" i="280"/>
  <c r="E102" i="280" a="1"/>
  <c r="E102" i="280" s="1"/>
  <c r="M102" i="280" s="1"/>
  <c r="O102" i="280" s="1"/>
  <c r="I102" i="280" s="1"/>
  <c r="D103" i="280" a="1"/>
  <c r="D103" i="280" s="1"/>
  <c r="F103" i="280" s="1"/>
  <c r="A102" i="280"/>
  <c r="L102" i="280"/>
  <c r="J2" i="280"/>
  <c r="K2" i="280"/>
  <c r="Q101" i="280"/>
  <c r="R101" i="280"/>
  <c r="Q102" i="280"/>
  <c r="R102" i="280"/>
  <c r="N101" i="279" a="1"/>
  <c r="N101" i="279" s="1"/>
  <c r="J101" i="279"/>
  <c r="F101" i="279"/>
  <c r="A101" i="279"/>
  <c r="L101" i="279"/>
  <c r="G101" i="279"/>
  <c r="K101" i="279"/>
  <c r="E101" i="279" a="1"/>
  <c r="E101" i="279" s="1"/>
  <c r="M101" i="279" s="1"/>
  <c r="O101" i="279" s="1"/>
  <c r="H101" i="279"/>
  <c r="D102" i="279" a="1"/>
  <c r="D102" i="279" s="1"/>
  <c r="I100" i="279"/>
  <c r="U100" i="279"/>
  <c r="S100" i="279"/>
  <c r="T100" i="279"/>
  <c r="P100" i="279"/>
  <c r="R99" i="279"/>
  <c r="Q99" i="279"/>
  <c r="E103" i="278" a="1"/>
  <c r="E103" i="278" s="1"/>
  <c r="M103" i="278" s="1"/>
  <c r="L103" i="278"/>
  <c r="G103" i="278"/>
  <c r="J103" i="278"/>
  <c r="K103" i="278"/>
  <c r="P103" i="278" s="1"/>
  <c r="F103" i="278"/>
  <c r="A103" i="278"/>
  <c r="D104" i="278" a="1"/>
  <c r="D104" i="278" s="1"/>
  <c r="Q101" i="278"/>
  <c r="R101" i="278"/>
  <c r="R102" i="278"/>
  <c r="Q102" i="278"/>
  <c r="S102" i="278"/>
  <c r="O102" i="278"/>
  <c r="I102" i="278" s="1"/>
  <c r="Q100" i="277"/>
  <c r="R100" i="277"/>
  <c r="D2" i="277"/>
  <c r="F2" i="277"/>
  <c r="G2" i="277"/>
  <c r="I101" i="277"/>
  <c r="U101" i="277"/>
  <c r="S101" i="277"/>
  <c r="T101" i="277"/>
  <c r="P101" i="277"/>
  <c r="E102" i="277" a="1"/>
  <c r="E102" i="277" s="1"/>
  <c r="M102" i="277" s="1"/>
  <c r="J102" i="277"/>
  <c r="A102" i="277"/>
  <c r="G102" i="277"/>
  <c r="L102" i="277"/>
  <c r="F102" i="277"/>
  <c r="K102" i="277"/>
  <c r="P102" i="277" s="1"/>
  <c r="D103" i="277" a="1"/>
  <c r="D103" i="277" s="1"/>
  <c r="O93" i="146"/>
  <c r="Q93" i="146"/>
  <c r="F95" i="275"/>
  <c r="G95" i="275" s="1"/>
  <c r="D96" i="275"/>
  <c r="E96" i="275"/>
  <c r="C97" i="275" a="1"/>
  <c r="C97" i="275" s="1"/>
  <c r="U93" i="146"/>
  <c r="I93" i="146"/>
  <c r="D95" i="146" a="1"/>
  <c r="D95" i="146" s="1"/>
  <c r="J95" i="146" s="1"/>
  <c r="L94" i="146"/>
  <c r="S93" i="146"/>
  <c r="N94" i="146" a="1"/>
  <c r="N94" i="146" s="1"/>
  <c r="K94" i="146"/>
  <c r="P94" i="146" s="1"/>
  <c r="R94" i="146" s="1"/>
  <c r="E94" i="146" a="1"/>
  <c r="E94" i="146" s="1"/>
  <c r="M94" i="146" s="1"/>
  <c r="O94" i="146" s="1"/>
  <c r="H94" i="146"/>
  <c r="F94" i="146"/>
  <c r="A94" i="146"/>
  <c r="G94" i="146"/>
  <c r="T93" i="146"/>
  <c r="H72" i="5"/>
  <c r="F92" i="116"/>
  <c r="D92" i="116"/>
  <c r="E92" i="116"/>
  <c r="C93" i="116" a="1"/>
  <c r="C93" i="116" s="1"/>
  <c r="G93" i="214"/>
  <c r="H93" i="214" s="1"/>
  <c r="C95" i="214" a="1"/>
  <c r="C95" i="214" s="1"/>
  <c r="C96" i="214" s="1" a="1"/>
  <c r="C96" i="214" s="1"/>
  <c r="F94" i="214"/>
  <c r="E94" i="214"/>
  <c r="D94" i="214"/>
  <c r="B73" i="5"/>
  <c r="C73" i="5"/>
  <c r="E73" i="5"/>
  <c r="F73" i="5"/>
  <c r="G73" i="5"/>
  <c r="D73" i="5"/>
  <c r="I72" i="5"/>
  <c r="C9" i="205"/>
  <c r="D8" i="205"/>
  <c r="C8" i="205"/>
  <c r="D9" i="205"/>
  <c r="S102" i="284" l="1"/>
  <c r="E103" i="284" a="1"/>
  <c r="E103" i="284" s="1"/>
  <c r="M103" i="284" s="1"/>
  <c r="S103" i="284" s="1"/>
  <c r="G103" i="284"/>
  <c r="A103" i="284"/>
  <c r="L103" i="284"/>
  <c r="D104" i="284" a="1"/>
  <c r="D104" i="284" s="1"/>
  <c r="J104" i="284" s="1"/>
  <c r="F103" i="284"/>
  <c r="J103" i="284"/>
  <c r="Q103" i="284"/>
  <c r="R103" i="284"/>
  <c r="S103" i="283"/>
  <c r="O103" i="283"/>
  <c r="I103" i="283" s="1"/>
  <c r="J104" i="283"/>
  <c r="E104" i="283" a="1"/>
  <c r="E104" i="283" s="1"/>
  <c r="M104" i="283" s="1"/>
  <c r="L104" i="283"/>
  <c r="G104" i="283"/>
  <c r="K104" i="283"/>
  <c r="P104" i="283" s="1"/>
  <c r="A104" i="283"/>
  <c r="F104" i="283"/>
  <c r="D105" i="283" a="1"/>
  <c r="D105" i="283" s="1"/>
  <c r="R103" i="283"/>
  <c r="Q103" i="283"/>
  <c r="S105" i="282"/>
  <c r="O105" i="282"/>
  <c r="I105" i="282" s="1"/>
  <c r="L106" i="282"/>
  <c r="G106" i="282"/>
  <c r="J106" i="282"/>
  <c r="K106" i="282"/>
  <c r="P106" i="282" s="1"/>
  <c r="F106" i="282"/>
  <c r="E106" i="282" a="1"/>
  <c r="E106" i="282" s="1"/>
  <c r="M106" i="282" s="1"/>
  <c r="A106" i="282"/>
  <c r="D107" i="282" a="1"/>
  <c r="D107" i="282" s="1"/>
  <c r="Q105" i="282"/>
  <c r="R105" i="282"/>
  <c r="R100" i="281"/>
  <c r="Q100" i="281"/>
  <c r="D2" i="281"/>
  <c r="F2" i="281"/>
  <c r="G2" i="281"/>
  <c r="U101" i="281"/>
  <c r="I101" i="281"/>
  <c r="S101" i="281"/>
  <c r="P101" i="281"/>
  <c r="T101" i="281"/>
  <c r="J102" i="281"/>
  <c r="A102" i="281"/>
  <c r="G102" i="281"/>
  <c r="L102" i="281"/>
  <c r="F102" i="281"/>
  <c r="K102" i="281"/>
  <c r="P102" i="281" s="1"/>
  <c r="E102" i="281" a="1"/>
  <c r="E102" i="281" s="1"/>
  <c r="M102" i="281" s="1"/>
  <c r="D103" i="281" a="1"/>
  <c r="D103" i="281" s="1"/>
  <c r="D104" i="280" a="1"/>
  <c r="D104" i="280" s="1"/>
  <c r="J104" i="280" s="1"/>
  <c r="K103" i="280"/>
  <c r="P103" i="280" s="1"/>
  <c r="S102" i="280"/>
  <c r="A103" i="280"/>
  <c r="L103" i="280"/>
  <c r="E103" i="280" a="1"/>
  <c r="E103" i="280" s="1"/>
  <c r="M103" i="280" s="1"/>
  <c r="S103" i="280" s="1"/>
  <c r="J103" i="280"/>
  <c r="G103" i="280"/>
  <c r="R103" i="280"/>
  <c r="Q103" i="280"/>
  <c r="R100" i="279"/>
  <c r="Q100" i="279"/>
  <c r="F2" i="279"/>
  <c r="D2" i="279"/>
  <c r="G2" i="279"/>
  <c r="P101" i="279"/>
  <c r="T101" i="279"/>
  <c r="J102" i="279"/>
  <c r="A102" i="279"/>
  <c r="G102" i="279"/>
  <c r="L102" i="279"/>
  <c r="F102" i="279"/>
  <c r="K102" i="279"/>
  <c r="P102" i="279" s="1"/>
  <c r="E102" i="279" a="1"/>
  <c r="E102" i="279" s="1"/>
  <c r="M102" i="279" s="1"/>
  <c r="D103" i="279" a="1"/>
  <c r="D103" i="279" s="1"/>
  <c r="U101" i="279"/>
  <c r="I101" i="279"/>
  <c r="S101" i="279"/>
  <c r="E104" i="278" a="1"/>
  <c r="E104" i="278" s="1"/>
  <c r="M104" i="278" s="1"/>
  <c r="L104" i="278"/>
  <c r="G104" i="278"/>
  <c r="J104" i="278"/>
  <c r="K104" i="278"/>
  <c r="P104" i="278" s="1"/>
  <c r="F104" i="278"/>
  <c r="A104" i="278"/>
  <c r="D105" i="278" a="1"/>
  <c r="D105" i="278" s="1"/>
  <c r="R103" i="278"/>
  <c r="Q103" i="278"/>
  <c r="S103" i="278"/>
  <c r="O103" i="278"/>
  <c r="I103" i="278" s="1"/>
  <c r="K2" i="277"/>
  <c r="O102" i="277"/>
  <c r="I102" i="277" s="1"/>
  <c r="S102" i="277"/>
  <c r="J2" i="277"/>
  <c r="E103" i="277" a="1"/>
  <c r="E103" i="277" s="1"/>
  <c r="M103" i="277" s="1"/>
  <c r="K103" i="277"/>
  <c r="P103" i="277" s="1"/>
  <c r="J103" i="277"/>
  <c r="A103" i="277"/>
  <c r="G103" i="277"/>
  <c r="L103" i="277"/>
  <c r="F103" i="277"/>
  <c r="D104" i="277" a="1"/>
  <c r="D104" i="277" s="1"/>
  <c r="Q101" i="277"/>
  <c r="R101" i="277"/>
  <c r="R102" i="277"/>
  <c r="Q102" i="277"/>
  <c r="F96" i="275"/>
  <c r="G96" i="275" s="1"/>
  <c r="D97" i="275"/>
  <c r="E97" i="275"/>
  <c r="U94" i="146"/>
  <c r="C98" i="275" a="1"/>
  <c r="C98" i="275" s="1"/>
  <c r="Q94" i="146"/>
  <c r="I94" i="146"/>
  <c r="T94" i="146"/>
  <c r="L95" i="146"/>
  <c r="K95" i="146"/>
  <c r="P95" i="146" s="1"/>
  <c r="R95" i="146" s="1"/>
  <c r="F95" i="146"/>
  <c r="D96" i="146" a="1"/>
  <c r="D96" i="146" s="1"/>
  <c r="J96" i="146" s="1"/>
  <c r="E95" i="146" a="1"/>
  <c r="E95" i="146" s="1"/>
  <c r="M95" i="146" s="1"/>
  <c r="O95" i="146" s="1"/>
  <c r="S94" i="146"/>
  <c r="H95" i="146"/>
  <c r="A95" i="146"/>
  <c r="N95" i="146" a="1"/>
  <c r="N95" i="146" s="1"/>
  <c r="G95" i="146"/>
  <c r="H73" i="5"/>
  <c r="G94" i="214"/>
  <c r="H94" i="214" s="1"/>
  <c r="E93" i="116"/>
  <c r="F93" i="116"/>
  <c r="D93" i="116"/>
  <c r="C94" i="116" a="1"/>
  <c r="C94" i="116" s="1"/>
  <c r="E96" i="214"/>
  <c r="D96" i="214"/>
  <c r="F96" i="214"/>
  <c r="C97" i="214" a="1"/>
  <c r="C97" i="214" s="1"/>
  <c r="E97" i="214" s="1"/>
  <c r="F95" i="214"/>
  <c r="D95" i="214"/>
  <c r="E95" i="214"/>
  <c r="I73" i="5"/>
  <c r="D74" i="5"/>
  <c r="C74" i="5"/>
  <c r="G74" i="5"/>
  <c r="B74" i="5"/>
  <c r="E74" i="5"/>
  <c r="F74" i="5"/>
  <c r="D4" i="205"/>
  <c r="C4" i="205"/>
  <c r="D5" i="205"/>
  <c r="C2" i="205"/>
  <c r="C5" i="205"/>
  <c r="C6" i="205"/>
  <c r="D2" i="205"/>
  <c r="D6" i="205"/>
  <c r="D105" i="284" l="1" a="1"/>
  <c r="D105" i="284" s="1"/>
  <c r="L105" i="284" s="1"/>
  <c r="O103" i="284"/>
  <c r="I103" i="284" s="1"/>
  <c r="F104" i="284"/>
  <c r="K104" i="284"/>
  <c r="P104" i="284" s="1"/>
  <c r="A104" i="284"/>
  <c r="G104" i="284"/>
  <c r="E104" i="284" a="1"/>
  <c r="E104" i="284" s="1"/>
  <c r="M104" i="284" s="1"/>
  <c r="O104" i="284" s="1"/>
  <c r="I104" i="284" s="1"/>
  <c r="L104" i="284"/>
  <c r="Q104" i="284"/>
  <c r="R104" i="284"/>
  <c r="S104" i="283"/>
  <c r="O104" i="283"/>
  <c r="I104" i="283" s="1"/>
  <c r="R104" i="283"/>
  <c r="Q104" i="283"/>
  <c r="J105" i="283"/>
  <c r="E105" i="283" a="1"/>
  <c r="E105" i="283" s="1"/>
  <c r="M105" i="283" s="1"/>
  <c r="L105" i="283"/>
  <c r="G105" i="283"/>
  <c r="K105" i="283"/>
  <c r="P105" i="283" s="1"/>
  <c r="A105" i="283"/>
  <c r="F105" i="283"/>
  <c r="D106" i="283" a="1"/>
  <c r="D106" i="283" s="1"/>
  <c r="S106" i="282"/>
  <c r="O106" i="282"/>
  <c r="I106" i="282" s="1"/>
  <c r="L107" i="282"/>
  <c r="G107" i="282"/>
  <c r="J107" i="282"/>
  <c r="E107" i="282" a="1"/>
  <c r="E107" i="282" s="1"/>
  <c r="M107" i="282" s="1"/>
  <c r="A107" i="282"/>
  <c r="K107" i="282"/>
  <c r="P107" i="282" s="1"/>
  <c r="F107" i="282"/>
  <c r="D108" i="282" a="1"/>
  <c r="D108" i="282" s="1"/>
  <c r="Q106" i="282"/>
  <c r="R106" i="282"/>
  <c r="R102" i="281"/>
  <c r="Q102" i="281"/>
  <c r="K2" i="281"/>
  <c r="J2" i="281"/>
  <c r="J103" i="281"/>
  <c r="K103" i="281"/>
  <c r="P103" i="281" s="1"/>
  <c r="E103" i="281" a="1"/>
  <c r="E103" i="281" s="1"/>
  <c r="M103" i="281" s="1"/>
  <c r="A103" i="281"/>
  <c r="G103" i="281"/>
  <c r="F103" i="281"/>
  <c r="L103" i="281"/>
  <c r="D104" i="281" a="1"/>
  <c r="D104" i="281" s="1"/>
  <c r="S102" i="281"/>
  <c r="O102" i="281"/>
  <c r="I102" i="281" s="1"/>
  <c r="Q101" i="281"/>
  <c r="R101" i="281"/>
  <c r="D105" i="280" a="1"/>
  <c r="D105" i="280" s="1"/>
  <c r="G105" i="280" s="1"/>
  <c r="F104" i="280"/>
  <c r="O103" i="280"/>
  <c r="I103" i="280" s="1"/>
  <c r="A104" i="280"/>
  <c r="L104" i="280"/>
  <c r="E104" i="280" a="1"/>
  <c r="E104" i="280" s="1"/>
  <c r="M104" i="280" s="1"/>
  <c r="S104" i="280" s="1"/>
  <c r="G104" i="280"/>
  <c r="K104" i="280"/>
  <c r="P104" i="280" s="1"/>
  <c r="R104" i="280" s="1"/>
  <c r="Q104" i="280"/>
  <c r="J2" i="279"/>
  <c r="J103" i="279"/>
  <c r="K103" i="279"/>
  <c r="P103" i="279" s="1"/>
  <c r="E103" i="279" a="1"/>
  <c r="E103" i="279" s="1"/>
  <c r="M103" i="279" s="1"/>
  <c r="A103" i="279"/>
  <c r="G103" i="279"/>
  <c r="L103" i="279"/>
  <c r="F103" i="279"/>
  <c r="D104" i="279" a="1"/>
  <c r="D104" i="279" s="1"/>
  <c r="K2" i="279"/>
  <c r="S102" i="279"/>
  <c r="O102" i="279"/>
  <c r="I102" i="279" s="1"/>
  <c r="Q101" i="279"/>
  <c r="R101" i="279"/>
  <c r="R102" i="279"/>
  <c r="Q102" i="279"/>
  <c r="E105" i="278" a="1"/>
  <c r="E105" i="278" s="1"/>
  <c r="M105" i="278" s="1"/>
  <c r="L105" i="278"/>
  <c r="G105" i="278"/>
  <c r="J105" i="278"/>
  <c r="F105" i="278"/>
  <c r="A105" i="278"/>
  <c r="K105" i="278"/>
  <c r="P105" i="278" s="1"/>
  <c r="D106" i="278" a="1"/>
  <c r="D106" i="278" s="1"/>
  <c r="R104" i="278"/>
  <c r="Q104" i="278"/>
  <c r="S104" i="278"/>
  <c r="O104" i="278"/>
  <c r="I104" i="278" s="1"/>
  <c r="E104" i="277" a="1"/>
  <c r="E104" i="277" s="1"/>
  <c r="M104" i="277" s="1"/>
  <c r="L104" i="277"/>
  <c r="F104" i="277"/>
  <c r="K104" i="277"/>
  <c r="P104" i="277" s="1"/>
  <c r="J104" i="277"/>
  <c r="A104" i="277"/>
  <c r="G104" i="277"/>
  <c r="D105" i="277" a="1"/>
  <c r="D105" i="277" s="1"/>
  <c r="R103" i="277"/>
  <c r="Q103" i="277"/>
  <c r="O103" i="277"/>
  <c r="I103" i="277" s="1"/>
  <c r="S103" i="277"/>
  <c r="U95" i="146"/>
  <c r="F97" i="275"/>
  <c r="G97" i="275" s="1"/>
  <c r="D98" i="275"/>
  <c r="E98" i="275"/>
  <c r="Q95" i="146"/>
  <c r="C99" i="275" a="1"/>
  <c r="C99" i="275" s="1"/>
  <c r="I95" i="146"/>
  <c r="S95" i="146"/>
  <c r="D97" i="146" a="1"/>
  <c r="D97" i="146" s="1"/>
  <c r="J97" i="146" s="1"/>
  <c r="A96" i="146"/>
  <c r="H96" i="146"/>
  <c r="K96" i="146"/>
  <c r="P96" i="146" s="1"/>
  <c r="F96" i="146"/>
  <c r="N96" i="146" a="1"/>
  <c r="N96" i="146" s="1"/>
  <c r="G96" i="146"/>
  <c r="L96" i="146"/>
  <c r="E96" i="146" a="1"/>
  <c r="E96" i="146" s="1"/>
  <c r="M96" i="146" s="1"/>
  <c r="O96" i="146" s="1"/>
  <c r="T95" i="146"/>
  <c r="H74" i="5"/>
  <c r="Q96" i="146"/>
  <c r="R96" i="146"/>
  <c r="G96" i="214"/>
  <c r="H96" i="214" s="1"/>
  <c r="C95" i="116" a="1"/>
  <c r="C95" i="116" s="1"/>
  <c r="D94" i="116"/>
  <c r="E94" i="116"/>
  <c r="F94" i="116"/>
  <c r="G95" i="214"/>
  <c r="H95" i="214" s="1"/>
  <c r="C98" i="214" a="1"/>
  <c r="C98" i="214" s="1"/>
  <c r="E98" i="214" s="1"/>
  <c r="D97" i="214"/>
  <c r="F97" i="214"/>
  <c r="G97" i="214" s="1"/>
  <c r="H97" i="214" s="1"/>
  <c r="I74" i="5"/>
  <c r="D75" i="5"/>
  <c r="B75" i="5"/>
  <c r="C75" i="5"/>
  <c r="F75" i="5"/>
  <c r="E75" i="5"/>
  <c r="G75" i="5"/>
  <c r="D106" i="284" l="1" a="1"/>
  <c r="D106" i="284" s="1"/>
  <c r="G106" i="284" s="1"/>
  <c r="K105" i="284"/>
  <c r="P105" i="284" s="1"/>
  <c r="E105" i="284" a="1"/>
  <c r="E105" i="284" s="1"/>
  <c r="M105" i="284" s="1"/>
  <c r="S105" i="284" s="1"/>
  <c r="J105" i="284"/>
  <c r="S104" i="284"/>
  <c r="A105" i="284"/>
  <c r="F105" i="284"/>
  <c r="G105" i="284"/>
  <c r="R105" i="284"/>
  <c r="Q105" i="284"/>
  <c r="J106" i="283"/>
  <c r="E106" i="283" a="1"/>
  <c r="E106" i="283" s="1"/>
  <c r="M106" i="283" s="1"/>
  <c r="L106" i="283"/>
  <c r="G106" i="283"/>
  <c r="K106" i="283"/>
  <c r="P106" i="283" s="1"/>
  <c r="A106" i="283"/>
  <c r="F106" i="283"/>
  <c r="D107" i="283" a="1"/>
  <c r="D107" i="283" s="1"/>
  <c r="S105" i="283"/>
  <c r="O105" i="283"/>
  <c r="I105" i="283" s="1"/>
  <c r="R105" i="283"/>
  <c r="Q105" i="283"/>
  <c r="L108" i="282"/>
  <c r="G108" i="282"/>
  <c r="J108" i="282"/>
  <c r="F108" i="282"/>
  <c r="E108" i="282" a="1"/>
  <c r="E108" i="282" s="1"/>
  <c r="M108" i="282" s="1"/>
  <c r="A108" i="282"/>
  <c r="K108" i="282"/>
  <c r="P108" i="282" s="1"/>
  <c r="D109" i="282" a="1"/>
  <c r="D109" i="282" s="1"/>
  <c r="Q107" i="282"/>
  <c r="R107" i="282"/>
  <c r="S107" i="282"/>
  <c r="O107" i="282"/>
  <c r="I107" i="282" s="1"/>
  <c r="J104" i="281"/>
  <c r="L104" i="281"/>
  <c r="F104" i="281"/>
  <c r="K104" i="281"/>
  <c r="P104" i="281" s="1"/>
  <c r="E104" i="281" a="1"/>
  <c r="E104" i="281" s="1"/>
  <c r="M104" i="281" s="1"/>
  <c r="A104" i="281"/>
  <c r="G104" i="281"/>
  <c r="D105" i="281" a="1"/>
  <c r="D105" i="281" s="1"/>
  <c r="S103" i="281"/>
  <c r="O103" i="281"/>
  <c r="I103" i="281" s="1"/>
  <c r="Q103" i="281"/>
  <c r="R103" i="281"/>
  <c r="D106" i="280" a="1"/>
  <c r="D106" i="280" s="1"/>
  <c r="K106" i="280" s="1"/>
  <c r="P106" i="280" s="1"/>
  <c r="L105" i="280"/>
  <c r="K105" i="280"/>
  <c r="P105" i="280" s="1"/>
  <c r="A105" i="280"/>
  <c r="O104" i="280"/>
  <c r="I104" i="280" s="1"/>
  <c r="F105" i="280"/>
  <c r="J105" i="280"/>
  <c r="E105" i="280" a="1"/>
  <c r="E105" i="280" s="1"/>
  <c r="M105" i="280" s="1"/>
  <c r="O105" i="280" s="1"/>
  <c r="I105" i="280" s="1"/>
  <c r="R105" i="280"/>
  <c r="Q105" i="280"/>
  <c r="S103" i="279"/>
  <c r="O103" i="279"/>
  <c r="I103" i="279" s="1"/>
  <c r="Q103" i="279"/>
  <c r="R103" i="279"/>
  <c r="J104" i="279"/>
  <c r="G104" i="279"/>
  <c r="L104" i="279"/>
  <c r="F104" i="279"/>
  <c r="K104" i="279"/>
  <c r="P104" i="279" s="1"/>
  <c r="E104" i="279" a="1"/>
  <c r="E104" i="279" s="1"/>
  <c r="M104" i="279" s="1"/>
  <c r="A104" i="279"/>
  <c r="D105" i="279" a="1"/>
  <c r="D105" i="279" s="1"/>
  <c r="E106" i="278" a="1"/>
  <c r="E106" i="278" s="1"/>
  <c r="M106" i="278" s="1"/>
  <c r="L106" i="278"/>
  <c r="G106" i="278"/>
  <c r="J106" i="278"/>
  <c r="K106" i="278"/>
  <c r="P106" i="278" s="1"/>
  <c r="F106" i="278"/>
  <c r="A106" i="278"/>
  <c r="D107" i="278" a="1"/>
  <c r="D107" i="278" s="1"/>
  <c r="R105" i="278"/>
  <c r="Q105" i="278"/>
  <c r="S105" i="278"/>
  <c r="O105" i="278"/>
  <c r="I105" i="278" s="1"/>
  <c r="E105" i="277" a="1"/>
  <c r="E105" i="277" s="1"/>
  <c r="M105" i="277" s="1"/>
  <c r="G105" i="277"/>
  <c r="L105" i="277"/>
  <c r="F105" i="277"/>
  <c r="K105" i="277"/>
  <c r="P105" i="277" s="1"/>
  <c r="J105" i="277"/>
  <c r="A105" i="277"/>
  <c r="D106" i="277" a="1"/>
  <c r="D106" i="277" s="1"/>
  <c r="R104" i="277"/>
  <c r="Q104" i="277"/>
  <c r="S104" i="277"/>
  <c r="O104" i="277"/>
  <c r="I104" i="277" s="1"/>
  <c r="F98" i="275"/>
  <c r="G98" i="275" s="1"/>
  <c r="D99" i="275"/>
  <c r="F99" i="275" s="1"/>
  <c r="G99" i="275" s="1"/>
  <c r="E99" i="275"/>
  <c r="U96" i="146"/>
  <c r="C100" i="275" a="1"/>
  <c r="C100" i="275" s="1"/>
  <c r="I96" i="146"/>
  <c r="E97" i="146" a="1"/>
  <c r="E97" i="146" s="1"/>
  <c r="M97" i="146" s="1"/>
  <c r="G97" i="146"/>
  <c r="H97" i="146"/>
  <c r="N97" i="146" a="1"/>
  <c r="N97" i="146" s="1"/>
  <c r="S96" i="146"/>
  <c r="L97" i="146"/>
  <c r="K97" i="146"/>
  <c r="P97" i="146" s="1"/>
  <c r="Q97" i="146" s="1"/>
  <c r="F97" i="146"/>
  <c r="A97" i="146"/>
  <c r="D98" i="146" a="1"/>
  <c r="D98" i="146" s="1"/>
  <c r="J98" i="146" s="1"/>
  <c r="T96" i="146"/>
  <c r="H75" i="5"/>
  <c r="F95" i="116"/>
  <c r="D95" i="116"/>
  <c r="E95" i="116"/>
  <c r="C96" i="116" a="1"/>
  <c r="C96" i="116" s="1"/>
  <c r="F98" i="214"/>
  <c r="G98" i="214" s="1"/>
  <c r="H98" i="214" s="1"/>
  <c r="D98" i="214"/>
  <c r="C99" i="214" a="1"/>
  <c r="C99" i="214" s="1"/>
  <c r="E99" i="214" s="1"/>
  <c r="I75" i="5"/>
  <c r="D76" i="5"/>
  <c r="F76" i="5"/>
  <c r="B76" i="5"/>
  <c r="E76" i="5"/>
  <c r="C76" i="5"/>
  <c r="G76" i="5"/>
  <c r="D107" i="284" l="1" a="1"/>
  <c r="D107" i="284" s="1"/>
  <c r="J107" i="284" s="1"/>
  <c r="F106" i="284"/>
  <c r="A106" i="284"/>
  <c r="J106" i="284"/>
  <c r="O105" i="284"/>
  <c r="I105" i="284" s="1"/>
  <c r="E106" i="284" a="1"/>
  <c r="E106" i="284" s="1"/>
  <c r="M106" i="284" s="1"/>
  <c r="S106" i="284" s="1"/>
  <c r="L106" i="284"/>
  <c r="K106" i="284"/>
  <c r="P106" i="284" s="1"/>
  <c r="R106" i="284"/>
  <c r="Q106" i="284"/>
  <c r="J107" i="283"/>
  <c r="E107" i="283" a="1"/>
  <c r="E107" i="283" s="1"/>
  <c r="M107" i="283" s="1"/>
  <c r="L107" i="283"/>
  <c r="G107" i="283"/>
  <c r="K107" i="283"/>
  <c r="P107" i="283" s="1"/>
  <c r="A107" i="283"/>
  <c r="F107" i="283"/>
  <c r="D108" i="283" a="1"/>
  <c r="D108" i="283" s="1"/>
  <c r="S106" i="283"/>
  <c r="O106" i="283"/>
  <c r="I106" i="283" s="1"/>
  <c r="R106" i="283"/>
  <c r="Q106" i="283"/>
  <c r="L109" i="282"/>
  <c r="G109" i="282"/>
  <c r="J109" i="282"/>
  <c r="F109" i="282"/>
  <c r="E109" i="282" a="1"/>
  <c r="E109" i="282" s="1"/>
  <c r="M109" i="282" s="1"/>
  <c r="A109" i="282"/>
  <c r="K109" i="282"/>
  <c r="P109" i="282" s="1"/>
  <c r="D110" i="282" a="1"/>
  <c r="D110" i="282" s="1"/>
  <c r="Q108" i="282"/>
  <c r="R108" i="282"/>
  <c r="S108" i="282"/>
  <c r="O108" i="282"/>
  <c r="I108" i="282" s="1"/>
  <c r="J105" i="281"/>
  <c r="G105" i="281"/>
  <c r="L105" i="281"/>
  <c r="F105" i="281"/>
  <c r="K105" i="281"/>
  <c r="P105" i="281" s="1"/>
  <c r="E105" i="281" a="1"/>
  <c r="E105" i="281" s="1"/>
  <c r="M105" i="281" s="1"/>
  <c r="A105" i="281"/>
  <c r="D106" i="281" a="1"/>
  <c r="D106" i="281" s="1"/>
  <c r="R104" i="281"/>
  <c r="Q104" i="281"/>
  <c r="S104" i="281"/>
  <c r="O104" i="281"/>
  <c r="I104" i="281" s="1"/>
  <c r="S105" i="280"/>
  <c r="G106" i="280"/>
  <c r="J106" i="280"/>
  <c r="E106" i="280" a="1"/>
  <c r="E106" i="280" s="1"/>
  <c r="M106" i="280" s="1"/>
  <c r="O106" i="280" s="1"/>
  <c r="I106" i="280" s="1"/>
  <c r="D107" i="280" a="1"/>
  <c r="D107" i="280" s="1"/>
  <c r="L107" i="280" s="1"/>
  <c r="A106" i="280"/>
  <c r="F106" i="280"/>
  <c r="L106" i="280"/>
  <c r="Q106" i="280"/>
  <c r="R106" i="280"/>
  <c r="J105" i="279"/>
  <c r="A105" i="279"/>
  <c r="G105" i="279"/>
  <c r="L105" i="279"/>
  <c r="F105" i="279"/>
  <c r="K105" i="279"/>
  <c r="P105" i="279" s="1"/>
  <c r="E105" i="279" a="1"/>
  <c r="E105" i="279" s="1"/>
  <c r="M105" i="279" s="1"/>
  <c r="D106" i="279" a="1"/>
  <c r="D106" i="279" s="1"/>
  <c r="S104" i="279"/>
  <c r="O104" i="279"/>
  <c r="I104" i="279" s="1"/>
  <c r="R104" i="279"/>
  <c r="Q104" i="279"/>
  <c r="E107" i="278" a="1"/>
  <c r="E107" i="278" s="1"/>
  <c r="M107" i="278" s="1"/>
  <c r="L107" i="278"/>
  <c r="G107" i="278"/>
  <c r="J107" i="278"/>
  <c r="K107" i="278"/>
  <c r="P107" i="278" s="1"/>
  <c r="F107" i="278"/>
  <c r="A107" i="278"/>
  <c r="D108" i="278" a="1"/>
  <c r="D108" i="278" s="1"/>
  <c r="R106" i="278"/>
  <c r="Q106" i="278"/>
  <c r="S106" i="278"/>
  <c r="O106" i="278"/>
  <c r="I106" i="278" s="1"/>
  <c r="E106" i="277" a="1"/>
  <c r="E106" i="277" s="1"/>
  <c r="M106" i="277" s="1"/>
  <c r="J106" i="277"/>
  <c r="A106" i="277"/>
  <c r="G106" i="277"/>
  <c r="L106" i="277"/>
  <c r="F106" i="277"/>
  <c r="K106" i="277"/>
  <c r="P106" i="277" s="1"/>
  <c r="D107" i="277" a="1"/>
  <c r="D107" i="277" s="1"/>
  <c r="R105" i="277"/>
  <c r="Q105" i="277"/>
  <c r="O105" i="277"/>
  <c r="I105" i="277" s="1"/>
  <c r="S105" i="277"/>
  <c r="R97" i="146"/>
  <c r="S97" i="146"/>
  <c r="D100" i="275"/>
  <c r="F100" i="275" s="1"/>
  <c r="G100" i="275" s="1"/>
  <c r="E100" i="275"/>
  <c r="C101" i="275" a="1"/>
  <c r="C101" i="275" s="1"/>
  <c r="D99" i="146" a="1"/>
  <c r="D99" i="146" s="1"/>
  <c r="J99" i="146" s="1"/>
  <c r="G98" i="146"/>
  <c r="A98" i="146"/>
  <c r="E98" i="146" a="1"/>
  <c r="E98" i="146" s="1"/>
  <c r="M98" i="146" s="1"/>
  <c r="H98" i="146"/>
  <c r="N98" i="146" a="1"/>
  <c r="N98" i="146" s="1"/>
  <c r="O97" i="146"/>
  <c r="I97" i="146" s="1"/>
  <c r="L98" i="146"/>
  <c r="K98" i="146"/>
  <c r="P98" i="146" s="1"/>
  <c r="Q98" i="146" s="1"/>
  <c r="F98" i="146"/>
  <c r="H76" i="5"/>
  <c r="E96" i="116"/>
  <c r="F96" i="116"/>
  <c r="D96" i="116"/>
  <c r="C97" i="116" a="1"/>
  <c r="C97" i="116" s="1"/>
  <c r="D99" i="214"/>
  <c r="F99" i="214"/>
  <c r="G99" i="214" s="1"/>
  <c r="H99" i="214" s="1"/>
  <c r="C100" i="214" a="1"/>
  <c r="C100" i="214" s="1"/>
  <c r="F100" i="214" s="1"/>
  <c r="F77" i="5"/>
  <c r="E77" i="5"/>
  <c r="B77" i="5"/>
  <c r="D77" i="5"/>
  <c r="C77" i="5"/>
  <c r="G77" i="5"/>
  <c r="I76" i="5"/>
  <c r="D108" i="284" l="1" a="1"/>
  <c r="D108" i="284" s="1"/>
  <c r="A108" i="284" s="1"/>
  <c r="K107" i="284"/>
  <c r="P107" i="284" s="1"/>
  <c r="O106" i="284"/>
  <c r="I106" i="284" s="1"/>
  <c r="F107" i="284"/>
  <c r="G107" i="284"/>
  <c r="L107" i="284"/>
  <c r="A107" i="284"/>
  <c r="E107" i="284" a="1"/>
  <c r="E107" i="284" s="1"/>
  <c r="M107" i="284" s="1"/>
  <c r="O107" i="284" s="1"/>
  <c r="I107" i="284" s="1"/>
  <c r="Q107" i="284"/>
  <c r="R107" i="284"/>
  <c r="J108" i="283"/>
  <c r="E108" i="283" a="1"/>
  <c r="E108" i="283" s="1"/>
  <c r="M108" i="283" s="1"/>
  <c r="L108" i="283"/>
  <c r="G108" i="283"/>
  <c r="K108" i="283"/>
  <c r="P108" i="283" s="1"/>
  <c r="A108" i="283"/>
  <c r="F108" i="283"/>
  <c r="D109" i="283" a="1"/>
  <c r="D109" i="283" s="1"/>
  <c r="S107" i="283"/>
  <c r="O107" i="283"/>
  <c r="I107" i="283" s="1"/>
  <c r="R107" i="283"/>
  <c r="Q107" i="283"/>
  <c r="L110" i="282"/>
  <c r="G110" i="282"/>
  <c r="J110" i="282"/>
  <c r="K110" i="282"/>
  <c r="P110" i="282" s="1"/>
  <c r="F110" i="282"/>
  <c r="E110" i="282" a="1"/>
  <c r="E110" i="282" s="1"/>
  <c r="M110" i="282" s="1"/>
  <c r="A110" i="282"/>
  <c r="D111" i="282" a="1"/>
  <c r="D111" i="282" s="1"/>
  <c r="Q109" i="282"/>
  <c r="R109" i="282"/>
  <c r="S109" i="282"/>
  <c r="O109" i="282"/>
  <c r="I109" i="282" s="1"/>
  <c r="J106" i="281"/>
  <c r="A106" i="281"/>
  <c r="G106" i="281"/>
  <c r="L106" i="281"/>
  <c r="F106" i="281"/>
  <c r="K106" i="281"/>
  <c r="P106" i="281" s="1"/>
  <c r="E106" i="281" a="1"/>
  <c r="E106" i="281" s="1"/>
  <c r="M106" i="281" s="1"/>
  <c r="D107" i="281" a="1"/>
  <c r="D107" i="281" s="1"/>
  <c r="S105" i="281"/>
  <c r="O105" i="281"/>
  <c r="I105" i="281" s="1"/>
  <c r="R105" i="281"/>
  <c r="Q105" i="281"/>
  <c r="S106" i="280"/>
  <c r="E107" i="280" a="1"/>
  <c r="E107" i="280" s="1"/>
  <c r="M107" i="280" s="1"/>
  <c r="S107" i="280" s="1"/>
  <c r="J107" i="280"/>
  <c r="G107" i="280"/>
  <c r="F107" i="280"/>
  <c r="D108" i="280" a="1"/>
  <c r="D108" i="280" s="1"/>
  <c r="J108" i="280" s="1"/>
  <c r="K107" i="280"/>
  <c r="P107" i="280" s="1"/>
  <c r="R107" i="280" s="1"/>
  <c r="A107" i="280"/>
  <c r="Q107" i="280"/>
  <c r="J106" i="279"/>
  <c r="K106" i="279"/>
  <c r="P106" i="279" s="1"/>
  <c r="E106" i="279" a="1"/>
  <c r="E106" i="279" s="1"/>
  <c r="M106" i="279" s="1"/>
  <c r="A106" i="279"/>
  <c r="G106" i="279"/>
  <c r="L106" i="279"/>
  <c r="F106" i="279"/>
  <c r="D107" i="279" a="1"/>
  <c r="D107" i="279" s="1"/>
  <c r="S105" i="279"/>
  <c r="O105" i="279"/>
  <c r="I105" i="279" s="1"/>
  <c r="R105" i="279"/>
  <c r="Q105" i="279"/>
  <c r="E108" i="278" a="1"/>
  <c r="E108" i="278" s="1"/>
  <c r="M108" i="278" s="1"/>
  <c r="L108" i="278"/>
  <c r="G108" i="278"/>
  <c r="J108" i="278"/>
  <c r="K108" i="278"/>
  <c r="P108" i="278" s="1"/>
  <c r="F108" i="278"/>
  <c r="A108" i="278"/>
  <c r="D109" i="278" a="1"/>
  <c r="D109" i="278" s="1"/>
  <c r="R107" i="278"/>
  <c r="Q107" i="278"/>
  <c r="S107" i="278"/>
  <c r="O107" i="278"/>
  <c r="I107" i="278" s="1"/>
  <c r="E107" i="277" a="1"/>
  <c r="E107" i="277" s="1"/>
  <c r="M107" i="277" s="1"/>
  <c r="K107" i="277"/>
  <c r="P107" i="277" s="1"/>
  <c r="J107" i="277"/>
  <c r="A107" i="277"/>
  <c r="G107" i="277"/>
  <c r="L107" i="277"/>
  <c r="F107" i="277"/>
  <c r="D108" i="277" a="1"/>
  <c r="D108" i="277" s="1"/>
  <c r="R106" i="277"/>
  <c r="Q106" i="277"/>
  <c r="O106" i="277"/>
  <c r="I106" i="277" s="1"/>
  <c r="S106" i="277"/>
  <c r="D101" i="275"/>
  <c r="E101" i="275"/>
  <c r="C102" i="275" a="1"/>
  <c r="C102" i="275" s="1"/>
  <c r="O98" i="146"/>
  <c r="I98" i="146" s="1"/>
  <c r="D100" i="146" a="1"/>
  <c r="D100" i="146" s="1"/>
  <c r="J100" i="146" s="1"/>
  <c r="L99" i="146"/>
  <c r="R98" i="146"/>
  <c r="K99" i="146"/>
  <c r="P99" i="146" s="1"/>
  <c r="Q99" i="146" s="1"/>
  <c r="G99" i="146"/>
  <c r="A99" i="146"/>
  <c r="H99" i="146"/>
  <c r="S98" i="146"/>
  <c r="F99" i="146"/>
  <c r="U97" i="146"/>
  <c r="T97" i="146"/>
  <c r="N99" i="146" a="1"/>
  <c r="N99" i="146" s="1"/>
  <c r="E99" i="146" a="1"/>
  <c r="E99" i="146" s="1"/>
  <c r="M99" i="146" s="1"/>
  <c r="R99" i="146"/>
  <c r="H77" i="5"/>
  <c r="C98" i="116" a="1"/>
  <c r="C98" i="116" s="1"/>
  <c r="D97" i="116"/>
  <c r="E97" i="116"/>
  <c r="F97" i="116"/>
  <c r="E100" i="214"/>
  <c r="G100" i="214" s="1"/>
  <c r="H100" i="214" s="1"/>
  <c r="C101" i="214" a="1"/>
  <c r="C101" i="214" s="1"/>
  <c r="E101" i="214" s="1"/>
  <c r="D100" i="214"/>
  <c r="I77" i="5"/>
  <c r="E78" i="5"/>
  <c r="F78" i="5"/>
  <c r="B78" i="5"/>
  <c r="C78" i="5"/>
  <c r="D78" i="5"/>
  <c r="G78" i="5"/>
  <c r="G108" i="284" l="1"/>
  <c r="E108" i="284" a="1"/>
  <c r="E108" i="284" s="1"/>
  <c r="M108" i="284" s="1"/>
  <c r="S108" i="284" s="1"/>
  <c r="S107" i="284"/>
  <c r="F108" i="284"/>
  <c r="K108" i="284"/>
  <c r="P108" i="284" s="1"/>
  <c r="L108" i="284"/>
  <c r="J108" i="284"/>
  <c r="D109" i="284" a="1"/>
  <c r="D109" i="284" s="1"/>
  <c r="F109" i="284" s="1"/>
  <c r="Q108" i="284"/>
  <c r="R108" i="284"/>
  <c r="J109" i="283"/>
  <c r="E109" i="283" a="1"/>
  <c r="E109" i="283" s="1"/>
  <c r="M109" i="283" s="1"/>
  <c r="L109" i="283"/>
  <c r="G109" i="283"/>
  <c r="K109" i="283"/>
  <c r="P109" i="283" s="1"/>
  <c r="A109" i="283"/>
  <c r="F109" i="283"/>
  <c r="D110" i="283" a="1"/>
  <c r="D110" i="283" s="1"/>
  <c r="S108" i="283"/>
  <c r="O108" i="283"/>
  <c r="I108" i="283" s="1"/>
  <c r="R108" i="283"/>
  <c r="Q108" i="283"/>
  <c r="J111" i="282"/>
  <c r="G111" i="282"/>
  <c r="K111" i="282"/>
  <c r="P111" i="282" s="1"/>
  <c r="E111" i="282" a="1"/>
  <c r="E111" i="282" s="1"/>
  <c r="M111" i="282" s="1"/>
  <c r="F111" i="282"/>
  <c r="A111" i="282"/>
  <c r="L111" i="282"/>
  <c r="D112" i="282" a="1"/>
  <c r="D112" i="282" s="1"/>
  <c r="R110" i="282"/>
  <c r="Q110" i="282"/>
  <c r="S110" i="282"/>
  <c r="O110" i="282"/>
  <c r="I110" i="282" s="1"/>
  <c r="J107" i="281"/>
  <c r="K107" i="281"/>
  <c r="P107" i="281" s="1"/>
  <c r="E107" i="281" a="1"/>
  <c r="E107" i="281" s="1"/>
  <c r="M107" i="281" s="1"/>
  <c r="A107" i="281"/>
  <c r="G107" i="281"/>
  <c r="L107" i="281"/>
  <c r="F107" i="281"/>
  <c r="D108" i="281" a="1"/>
  <c r="D108" i="281" s="1"/>
  <c r="S106" i="281"/>
  <c r="O106" i="281"/>
  <c r="I106" i="281" s="1"/>
  <c r="R106" i="281"/>
  <c r="Q106" i="281"/>
  <c r="E108" i="280" a="1"/>
  <c r="E108" i="280" s="1"/>
  <c r="M108" i="280" s="1"/>
  <c r="O108" i="280" s="1"/>
  <c r="I108" i="280" s="1"/>
  <c r="G108" i="280"/>
  <c r="O107" i="280"/>
  <c r="I107" i="280" s="1"/>
  <c r="D109" i="280" a="1"/>
  <c r="D109" i="280" s="1"/>
  <c r="A109" i="280" s="1"/>
  <c r="F108" i="280"/>
  <c r="A108" i="280"/>
  <c r="L108" i="280"/>
  <c r="K108" i="280"/>
  <c r="P108" i="280" s="1"/>
  <c r="R108" i="280" s="1"/>
  <c r="Q108" i="280"/>
  <c r="J107" i="279"/>
  <c r="L107" i="279"/>
  <c r="F107" i="279"/>
  <c r="K107" i="279"/>
  <c r="P107" i="279" s="1"/>
  <c r="E107" i="279" a="1"/>
  <c r="E107" i="279" s="1"/>
  <c r="M107" i="279" s="1"/>
  <c r="A107" i="279"/>
  <c r="G107" i="279"/>
  <c r="D108" i="279" a="1"/>
  <c r="D108" i="279" s="1"/>
  <c r="S106" i="279"/>
  <c r="O106" i="279"/>
  <c r="I106" i="279" s="1"/>
  <c r="Q106" i="279"/>
  <c r="R106" i="279"/>
  <c r="E109" i="278" a="1"/>
  <c r="E109" i="278" s="1"/>
  <c r="M109" i="278" s="1"/>
  <c r="L109" i="278"/>
  <c r="G109" i="278"/>
  <c r="K109" i="278"/>
  <c r="P109" i="278" s="1"/>
  <c r="F109" i="278"/>
  <c r="J109" i="278"/>
  <c r="A109" i="278"/>
  <c r="D110" i="278" a="1"/>
  <c r="D110" i="278" s="1"/>
  <c r="R108" i="278"/>
  <c r="Q108" i="278"/>
  <c r="S108" i="278"/>
  <c r="O108" i="278"/>
  <c r="I108" i="278" s="1"/>
  <c r="E108" i="277" a="1"/>
  <c r="E108" i="277" s="1"/>
  <c r="M108" i="277" s="1"/>
  <c r="L108" i="277"/>
  <c r="F108" i="277"/>
  <c r="K108" i="277"/>
  <c r="P108" i="277" s="1"/>
  <c r="J108" i="277"/>
  <c r="A108" i="277"/>
  <c r="G108" i="277"/>
  <c r="D109" i="277" a="1"/>
  <c r="D109" i="277" s="1"/>
  <c r="R107" i="277"/>
  <c r="Q107" i="277"/>
  <c r="O107" i="277"/>
  <c r="I107" i="277" s="1"/>
  <c r="S107" i="277"/>
  <c r="F101" i="275"/>
  <c r="G101" i="275" s="1"/>
  <c r="D102" i="275"/>
  <c r="E102" i="275"/>
  <c r="O99" i="146"/>
  <c r="T99" i="146" s="1"/>
  <c r="C103" i="275" a="1"/>
  <c r="C103" i="275" s="1"/>
  <c r="T98" i="146"/>
  <c r="U98" i="146"/>
  <c r="I99" i="146"/>
  <c r="N100" i="146" a="1"/>
  <c r="N100" i="146" s="1"/>
  <c r="A100" i="146"/>
  <c r="K100" i="146"/>
  <c r="P100" i="146" s="1"/>
  <c r="G2" i="146" s="1"/>
  <c r="U99" i="146"/>
  <c r="E100" i="146" a="1"/>
  <c r="E100" i="146" s="1"/>
  <c r="M100" i="146" s="1"/>
  <c r="D101" i="146" a="1"/>
  <c r="D101" i="146" s="1"/>
  <c r="L101" i="146" s="1"/>
  <c r="H100" i="146"/>
  <c r="L100" i="146"/>
  <c r="F100" i="146"/>
  <c r="S99" i="146"/>
  <c r="G100" i="146"/>
  <c r="H78" i="5"/>
  <c r="D2" i="146"/>
  <c r="D98" i="116"/>
  <c r="E98" i="116"/>
  <c r="F98" i="116"/>
  <c r="C99" i="116" a="1"/>
  <c r="C99" i="116" s="1"/>
  <c r="C102" i="214" a="1"/>
  <c r="C102" i="214" s="1"/>
  <c r="D102" i="214" s="1"/>
  <c r="F101" i="214"/>
  <c r="G101" i="214" s="1"/>
  <c r="H101" i="214" s="1"/>
  <c r="D101" i="214"/>
  <c r="D79" i="5"/>
  <c r="E79" i="5"/>
  <c r="B79" i="5"/>
  <c r="F79" i="5"/>
  <c r="G79" i="5"/>
  <c r="C79" i="5"/>
  <c r="I78" i="5"/>
  <c r="D110" i="284" l="1" a="1"/>
  <c r="D110" i="284" s="1"/>
  <c r="J110" i="284" s="1"/>
  <c r="K109" i="284"/>
  <c r="P109" i="284" s="1"/>
  <c r="O108" i="284"/>
  <c r="I108" i="284" s="1"/>
  <c r="G109" i="284"/>
  <c r="L109" i="284"/>
  <c r="E109" i="284" a="1"/>
  <c r="E109" i="284" s="1"/>
  <c r="M109" i="284" s="1"/>
  <c r="O109" i="284" s="1"/>
  <c r="I109" i="284" s="1"/>
  <c r="J109" i="284"/>
  <c r="A109" i="284"/>
  <c r="R109" i="284"/>
  <c r="Q109" i="284"/>
  <c r="J110" i="283"/>
  <c r="E110" i="283" a="1"/>
  <c r="E110" i="283" s="1"/>
  <c r="M110" i="283" s="1"/>
  <c r="L110" i="283"/>
  <c r="G110" i="283"/>
  <c r="K110" i="283"/>
  <c r="P110" i="283" s="1"/>
  <c r="A110" i="283"/>
  <c r="F110" i="283"/>
  <c r="D111" i="283" a="1"/>
  <c r="D111" i="283" s="1"/>
  <c r="S109" i="283"/>
  <c r="O109" i="283"/>
  <c r="I109" i="283" s="1"/>
  <c r="R109" i="283"/>
  <c r="Q109" i="283"/>
  <c r="S111" i="282"/>
  <c r="O111" i="282"/>
  <c r="I111" i="282" s="1"/>
  <c r="J112" i="282"/>
  <c r="A112" i="282"/>
  <c r="L112" i="282"/>
  <c r="F112" i="282"/>
  <c r="K112" i="282"/>
  <c r="P112" i="282" s="1"/>
  <c r="G112" i="282"/>
  <c r="E112" i="282" a="1"/>
  <c r="E112" i="282" s="1"/>
  <c r="M112" i="282" s="1"/>
  <c r="D113" i="282" a="1"/>
  <c r="D113" i="282" s="1"/>
  <c r="Q111" i="282"/>
  <c r="R111" i="282"/>
  <c r="J108" i="281"/>
  <c r="L108" i="281"/>
  <c r="F108" i="281"/>
  <c r="K108" i="281"/>
  <c r="P108" i="281" s="1"/>
  <c r="E108" i="281" a="1"/>
  <c r="E108" i="281" s="1"/>
  <c r="M108" i="281" s="1"/>
  <c r="A108" i="281"/>
  <c r="G108" i="281"/>
  <c r="D109" i="281" a="1"/>
  <c r="D109" i="281" s="1"/>
  <c r="S107" i="281"/>
  <c r="O107" i="281"/>
  <c r="I107" i="281" s="1"/>
  <c r="Q107" i="281"/>
  <c r="R107" i="281"/>
  <c r="D110" i="280" a="1"/>
  <c r="D110" i="280" s="1"/>
  <c r="L110" i="280" s="1"/>
  <c r="L109" i="280"/>
  <c r="E109" i="280" a="1"/>
  <c r="E109" i="280" s="1"/>
  <c r="M109" i="280" s="1"/>
  <c r="O109" i="280" s="1"/>
  <c r="I109" i="280" s="1"/>
  <c r="G109" i="280"/>
  <c r="S108" i="280"/>
  <c r="F109" i="280"/>
  <c r="J109" i="280"/>
  <c r="K109" i="280"/>
  <c r="P109" i="280" s="1"/>
  <c r="R109" i="280" s="1"/>
  <c r="S109" i="280"/>
  <c r="Q109" i="280"/>
  <c r="J108" i="279"/>
  <c r="G108" i="279"/>
  <c r="L108" i="279"/>
  <c r="F108" i="279"/>
  <c r="K108" i="279"/>
  <c r="P108" i="279" s="1"/>
  <c r="E108" i="279" a="1"/>
  <c r="E108" i="279" s="1"/>
  <c r="M108" i="279" s="1"/>
  <c r="A108" i="279"/>
  <c r="D109" i="279" a="1"/>
  <c r="D109" i="279" s="1"/>
  <c r="R107" i="279"/>
  <c r="Q107" i="279"/>
  <c r="S107" i="279"/>
  <c r="O107" i="279"/>
  <c r="I107" i="279" s="1"/>
  <c r="E110" i="278" a="1"/>
  <c r="E110" i="278" s="1"/>
  <c r="M110" i="278" s="1"/>
  <c r="L110" i="278"/>
  <c r="G110" i="278"/>
  <c r="K110" i="278"/>
  <c r="P110" i="278" s="1"/>
  <c r="F110" i="278"/>
  <c r="A110" i="278"/>
  <c r="J110" i="278"/>
  <c r="D111" i="278" a="1"/>
  <c r="D111" i="278" s="1"/>
  <c r="R109" i="278"/>
  <c r="Q109" i="278"/>
  <c r="S109" i="278"/>
  <c r="O109" i="278"/>
  <c r="I109" i="278" s="1"/>
  <c r="E109" i="277" a="1"/>
  <c r="E109" i="277" s="1"/>
  <c r="M109" i="277" s="1"/>
  <c r="G109" i="277"/>
  <c r="L109" i="277"/>
  <c r="F109" i="277"/>
  <c r="K109" i="277"/>
  <c r="P109" i="277" s="1"/>
  <c r="J109" i="277"/>
  <c r="A109" i="277"/>
  <c r="D110" i="277" a="1"/>
  <c r="D110" i="277" s="1"/>
  <c r="R108" i="277"/>
  <c r="Q108" i="277"/>
  <c r="S108" i="277"/>
  <c r="O108" i="277"/>
  <c r="I108" i="277" s="1"/>
  <c r="R100" i="146"/>
  <c r="Q100" i="146"/>
  <c r="F102" i="275"/>
  <c r="G102" i="275" s="1"/>
  <c r="D103" i="275"/>
  <c r="F103" i="275" s="1"/>
  <c r="G103" i="275" s="1"/>
  <c r="E103" i="275"/>
  <c r="F2" i="146"/>
  <c r="O100" i="146"/>
  <c r="T100" i="146" s="1"/>
  <c r="C104" i="275" a="1"/>
  <c r="C104" i="275" s="1"/>
  <c r="D102" i="146" a="1"/>
  <c r="D102" i="146" s="1"/>
  <c r="J102" i="146" s="1"/>
  <c r="J101" i="146"/>
  <c r="H101" i="146"/>
  <c r="E101" i="146" a="1"/>
  <c r="E101" i="146" s="1"/>
  <c r="M101" i="146" s="1"/>
  <c r="O101" i="146" s="1"/>
  <c r="U101" i="146" s="1"/>
  <c r="A101" i="146"/>
  <c r="F101" i="146"/>
  <c r="G101" i="146"/>
  <c r="N101" i="146" a="1"/>
  <c r="N101" i="146" s="1"/>
  <c r="K101" i="146"/>
  <c r="P101" i="146" s="1"/>
  <c r="R101" i="146" s="1"/>
  <c r="S100" i="146"/>
  <c r="H79" i="5"/>
  <c r="U100" i="146"/>
  <c r="J2" i="146"/>
  <c r="K2" i="146"/>
  <c r="F2" i="73"/>
  <c r="F16" i="73"/>
  <c r="D99" i="116"/>
  <c r="E99" i="116"/>
  <c r="F99" i="116"/>
  <c r="C100" i="116" a="1"/>
  <c r="C100" i="116" s="1"/>
  <c r="E102" i="214"/>
  <c r="C103" i="214" a="1"/>
  <c r="C103" i="214" s="1"/>
  <c r="D103" i="214" s="1"/>
  <c r="F102" i="214"/>
  <c r="I79" i="5"/>
  <c r="F80" i="5"/>
  <c r="B80" i="5"/>
  <c r="G80" i="5"/>
  <c r="D80" i="5"/>
  <c r="C80" i="5"/>
  <c r="E80" i="5"/>
  <c r="E110" i="284" l="1" a="1"/>
  <c r="E110" i="284" s="1"/>
  <c r="M110" i="284" s="1"/>
  <c r="S110" i="284" s="1"/>
  <c r="L110" i="284"/>
  <c r="S109" i="284"/>
  <c r="G110" i="284"/>
  <c r="D111" i="284" a="1"/>
  <c r="D111" i="284" s="1"/>
  <c r="K111" i="284" s="1"/>
  <c r="P111" i="284" s="1"/>
  <c r="F110" i="284"/>
  <c r="K110" i="284"/>
  <c r="P110" i="284" s="1"/>
  <c r="A110" i="284"/>
  <c r="R110" i="284"/>
  <c r="Q110" i="284"/>
  <c r="J111" i="283"/>
  <c r="E111" i="283" a="1"/>
  <c r="E111" i="283" s="1"/>
  <c r="M111" i="283" s="1"/>
  <c r="L111" i="283"/>
  <c r="G111" i="283"/>
  <c r="K111" i="283"/>
  <c r="P111" i="283" s="1"/>
  <c r="A111" i="283"/>
  <c r="F111" i="283"/>
  <c r="D112" i="283" a="1"/>
  <c r="D112" i="283" s="1"/>
  <c r="S110" i="283"/>
  <c r="O110" i="283"/>
  <c r="I110" i="283" s="1"/>
  <c r="R110" i="283"/>
  <c r="Q110" i="283"/>
  <c r="R112" i="282"/>
  <c r="Q112" i="282"/>
  <c r="J113" i="282"/>
  <c r="K113" i="282"/>
  <c r="P113" i="282" s="1"/>
  <c r="E113" i="282" a="1"/>
  <c r="E113" i="282" s="1"/>
  <c r="M113" i="282" s="1"/>
  <c r="G113" i="282"/>
  <c r="F113" i="282"/>
  <c r="A113" i="282"/>
  <c r="L113" i="282"/>
  <c r="D114" i="282" a="1"/>
  <c r="D114" i="282" s="1"/>
  <c r="S112" i="282"/>
  <c r="O112" i="282"/>
  <c r="I112" i="282" s="1"/>
  <c r="J109" i="281"/>
  <c r="G109" i="281"/>
  <c r="L109" i="281"/>
  <c r="F109" i="281"/>
  <c r="K109" i="281"/>
  <c r="P109" i="281" s="1"/>
  <c r="E109" i="281" a="1"/>
  <c r="E109" i="281" s="1"/>
  <c r="M109" i="281" s="1"/>
  <c r="A109" i="281"/>
  <c r="D110" i="281" a="1"/>
  <c r="D110" i="281" s="1"/>
  <c r="R108" i="281"/>
  <c r="Q108" i="281"/>
  <c r="S108" i="281"/>
  <c r="O108" i="281"/>
  <c r="I108" i="281" s="1"/>
  <c r="E110" i="280" a="1"/>
  <c r="E110" i="280" s="1"/>
  <c r="M110" i="280" s="1"/>
  <c r="S110" i="280" s="1"/>
  <c r="J110" i="280"/>
  <c r="D111" i="280" a="1"/>
  <c r="D111" i="280" s="1"/>
  <c r="G111" i="280" s="1"/>
  <c r="F110" i="280"/>
  <c r="K110" i="280"/>
  <c r="P110" i="280" s="1"/>
  <c r="Q110" i="280" s="1"/>
  <c r="G110" i="280"/>
  <c r="A110" i="280"/>
  <c r="R110" i="280"/>
  <c r="J109" i="279"/>
  <c r="A109" i="279"/>
  <c r="G109" i="279"/>
  <c r="L109" i="279"/>
  <c r="F109" i="279"/>
  <c r="K109" i="279"/>
  <c r="P109" i="279" s="1"/>
  <c r="E109" i="279" a="1"/>
  <c r="E109" i="279" s="1"/>
  <c r="M109" i="279" s="1"/>
  <c r="D110" i="279" a="1"/>
  <c r="D110" i="279" s="1"/>
  <c r="S108" i="279"/>
  <c r="O108" i="279"/>
  <c r="I108" i="279" s="1"/>
  <c r="R108" i="279"/>
  <c r="Q108" i="279"/>
  <c r="E111" i="278" a="1"/>
  <c r="E111" i="278" s="1"/>
  <c r="M111" i="278" s="1"/>
  <c r="L111" i="278"/>
  <c r="G111" i="278"/>
  <c r="K111" i="278"/>
  <c r="P111" i="278" s="1"/>
  <c r="F111" i="278"/>
  <c r="A111" i="278"/>
  <c r="J111" i="278"/>
  <c r="D112" i="278" a="1"/>
  <c r="D112" i="278" s="1"/>
  <c r="R110" i="278"/>
  <c r="Q110" i="278"/>
  <c r="S110" i="278"/>
  <c r="O110" i="278"/>
  <c r="I110" i="278" s="1"/>
  <c r="E110" i="277" a="1"/>
  <c r="E110" i="277" s="1"/>
  <c r="M110" i="277" s="1"/>
  <c r="J110" i="277"/>
  <c r="A110" i="277"/>
  <c r="G110" i="277"/>
  <c r="L110" i="277"/>
  <c r="F110" i="277"/>
  <c r="K110" i="277"/>
  <c r="P110" i="277" s="1"/>
  <c r="D111" i="277" a="1"/>
  <c r="D111" i="277" s="1"/>
  <c r="R109" i="277"/>
  <c r="Q109" i="277"/>
  <c r="O109" i="277"/>
  <c r="I109" i="277" s="1"/>
  <c r="S109" i="277"/>
  <c r="I100" i="146"/>
  <c r="D104" i="275"/>
  <c r="E104" i="275"/>
  <c r="C105" i="275" a="1"/>
  <c r="C105" i="275" s="1"/>
  <c r="I101" i="146"/>
  <c r="Q101" i="146"/>
  <c r="L102" i="146"/>
  <c r="S101" i="146"/>
  <c r="F102" i="146"/>
  <c r="G102" i="146"/>
  <c r="E102" i="146" a="1"/>
  <c r="E102" i="146" s="1"/>
  <c r="M102" i="146" s="1"/>
  <c r="O102" i="146" s="1"/>
  <c r="I102" i="146" s="1"/>
  <c r="T101" i="146"/>
  <c r="A102" i="146"/>
  <c r="K102" i="146"/>
  <c r="P102" i="146" s="1"/>
  <c r="D103" i="146" a="1"/>
  <c r="D103" i="146" s="1"/>
  <c r="F103" i="146" s="1"/>
  <c r="H80" i="5"/>
  <c r="B20" i="73" a="1"/>
  <c r="B20" i="73" s="1"/>
  <c r="B22" i="73" a="1"/>
  <c r="B22" i="73" s="1"/>
  <c r="B26" i="73" a="1"/>
  <c r="B26" i="73" s="1"/>
  <c r="A26" i="73" s="1" a="1"/>
  <c r="A26" i="73" s="1"/>
  <c r="B19" i="73" a="1"/>
  <c r="B19" i="73" s="1"/>
  <c r="B23" i="73" a="1"/>
  <c r="B23" i="73" s="1"/>
  <c r="B27" i="73" a="1"/>
  <c r="B27" i="73" s="1"/>
  <c r="A27" i="73" s="1" a="1"/>
  <c r="A27" i="73" s="1"/>
  <c r="B17" i="73" a="1"/>
  <c r="B17" i="73" s="1"/>
  <c r="A17" i="73" s="1" a="1"/>
  <c r="A17" i="73" s="1"/>
  <c r="B18" i="73" a="1"/>
  <c r="B18" i="73" s="1"/>
  <c r="B24" i="73" a="1"/>
  <c r="B24" i="73" s="1"/>
  <c r="B21" i="73" a="1"/>
  <c r="B21" i="73" s="1"/>
  <c r="B25" i="73" a="1"/>
  <c r="B25" i="73" s="1"/>
  <c r="A25" i="73" s="1" a="1"/>
  <c r="A25" i="73" s="1"/>
  <c r="B5" i="73" a="1"/>
  <c r="B5" i="73" s="1"/>
  <c r="A5" i="73" s="1" a="1"/>
  <c r="A5" i="73" s="1"/>
  <c r="B9" i="73" a="1"/>
  <c r="B9" i="73" s="1"/>
  <c r="A9" i="73" s="1" a="1"/>
  <c r="A9" i="73" s="1"/>
  <c r="B13" i="73" a="1"/>
  <c r="B13" i="73" s="1"/>
  <c r="A13" i="73" s="1" a="1"/>
  <c r="A13" i="73" s="1"/>
  <c r="B6" i="73" a="1"/>
  <c r="B6" i="73" s="1"/>
  <c r="A6" i="73" s="1" a="1"/>
  <c r="A6" i="73" s="1"/>
  <c r="B10" i="73" a="1"/>
  <c r="B10" i="73" s="1"/>
  <c r="A10" i="73" s="1" a="1"/>
  <c r="A10" i="73" s="1"/>
  <c r="B3" i="73" a="1"/>
  <c r="B3" i="73" s="1"/>
  <c r="B7" i="73" a="1"/>
  <c r="B7" i="73" s="1"/>
  <c r="A7" i="73" s="1" a="1"/>
  <c r="A7" i="73" s="1"/>
  <c r="B11" i="73" a="1"/>
  <c r="B11" i="73" s="1"/>
  <c r="A11" i="73" s="1" a="1"/>
  <c r="A11" i="73" s="1"/>
  <c r="B4" i="73" a="1"/>
  <c r="B4" i="73" s="1"/>
  <c r="A4" i="73" s="1" a="1"/>
  <c r="A4" i="73" s="1"/>
  <c r="B8" i="73" a="1"/>
  <c r="B8" i="73" s="1"/>
  <c r="A8" i="73" s="1" a="1"/>
  <c r="A8" i="73" s="1"/>
  <c r="B12" i="73" a="1"/>
  <c r="B12" i="73" s="1"/>
  <c r="A12" i="73" s="1" a="1"/>
  <c r="A12" i="73" s="1"/>
  <c r="G102" i="214"/>
  <c r="H102" i="214" s="1"/>
  <c r="C101" i="116" a="1"/>
  <c r="C101" i="116" s="1"/>
  <c r="E100" i="116"/>
  <c r="F100" i="116"/>
  <c r="D100" i="116"/>
  <c r="E103" i="214"/>
  <c r="F103" i="214"/>
  <c r="C104" i="214" a="1"/>
  <c r="C104" i="214" s="1"/>
  <c r="C105" i="214" s="1" a="1"/>
  <c r="C105" i="214" s="1"/>
  <c r="I80" i="5"/>
  <c r="B81" i="5"/>
  <c r="D81" i="5"/>
  <c r="C81" i="5"/>
  <c r="F81" i="5"/>
  <c r="G81" i="5"/>
  <c r="E81" i="5"/>
  <c r="O110" i="284" l="1"/>
  <c r="I110" i="284" s="1"/>
  <c r="L111" i="284"/>
  <c r="A111" i="284"/>
  <c r="F111" i="284"/>
  <c r="G111" i="284"/>
  <c r="E111" i="284" a="1"/>
  <c r="E111" i="284" s="1"/>
  <c r="M111" i="284" s="1"/>
  <c r="S111" i="284" s="1"/>
  <c r="J111" i="284"/>
  <c r="D112" i="284" a="1"/>
  <c r="D112" i="284" s="1"/>
  <c r="E112" i="284" s="1" a="1"/>
  <c r="E112" i="284" s="1"/>
  <c r="M112" i="284" s="1"/>
  <c r="Q111" i="284"/>
  <c r="R111" i="284"/>
  <c r="J112" i="283"/>
  <c r="E112" i="283" a="1"/>
  <c r="E112" i="283" s="1"/>
  <c r="M112" i="283" s="1"/>
  <c r="L112" i="283"/>
  <c r="G112" i="283"/>
  <c r="K112" i="283"/>
  <c r="P112" i="283" s="1"/>
  <c r="A112" i="283"/>
  <c r="F112" i="283"/>
  <c r="D113" i="283" a="1"/>
  <c r="D113" i="283" s="1"/>
  <c r="S111" i="283"/>
  <c r="O111" i="283"/>
  <c r="I111" i="283" s="1"/>
  <c r="R111" i="283"/>
  <c r="Q111" i="283"/>
  <c r="Q113" i="282"/>
  <c r="R113" i="282"/>
  <c r="J114" i="282"/>
  <c r="L114" i="282"/>
  <c r="F114" i="282"/>
  <c r="K114" i="282"/>
  <c r="P114" i="282" s="1"/>
  <c r="E114" i="282" a="1"/>
  <c r="E114" i="282" s="1"/>
  <c r="M114" i="282" s="1"/>
  <c r="A114" i="282"/>
  <c r="G114" i="282"/>
  <c r="D115" i="282" a="1"/>
  <c r="D115" i="282" s="1"/>
  <c r="S113" i="282"/>
  <c r="O113" i="282"/>
  <c r="I113" i="282" s="1"/>
  <c r="J110" i="281"/>
  <c r="K110" i="281"/>
  <c r="P110" i="281" s="1"/>
  <c r="E110" i="281" a="1"/>
  <c r="E110" i="281" s="1"/>
  <c r="M110" i="281" s="1"/>
  <c r="A110" i="281"/>
  <c r="G110" i="281"/>
  <c r="L110" i="281"/>
  <c r="F110" i="281"/>
  <c r="D111" i="281" a="1"/>
  <c r="D111" i="281" s="1"/>
  <c r="S109" i="281"/>
  <c r="O109" i="281"/>
  <c r="I109" i="281" s="1"/>
  <c r="R109" i="281"/>
  <c r="Q109" i="281"/>
  <c r="D112" i="280" a="1"/>
  <c r="D112" i="280" s="1"/>
  <c r="L112" i="280" s="1"/>
  <c r="F111" i="280"/>
  <c r="A111" i="280"/>
  <c r="L111" i="280"/>
  <c r="E111" i="280" a="1"/>
  <c r="E111" i="280" s="1"/>
  <c r="M111" i="280" s="1"/>
  <c r="S111" i="280" s="1"/>
  <c r="J111" i="280"/>
  <c r="O110" i="280"/>
  <c r="I110" i="280" s="1"/>
  <c r="K111" i="280"/>
  <c r="P111" i="280" s="1"/>
  <c r="Q111" i="280"/>
  <c r="R111" i="280"/>
  <c r="J110" i="279"/>
  <c r="K110" i="279"/>
  <c r="P110" i="279" s="1"/>
  <c r="E110" i="279" a="1"/>
  <c r="E110" i="279" s="1"/>
  <c r="M110" i="279" s="1"/>
  <c r="A110" i="279"/>
  <c r="G110" i="279"/>
  <c r="L110" i="279"/>
  <c r="F110" i="279"/>
  <c r="D111" i="279" a="1"/>
  <c r="D111" i="279" s="1"/>
  <c r="S109" i="279"/>
  <c r="O109" i="279"/>
  <c r="I109" i="279" s="1"/>
  <c r="R109" i="279"/>
  <c r="Q109" i="279"/>
  <c r="E112" i="278" a="1"/>
  <c r="E112" i="278" s="1"/>
  <c r="M112" i="278" s="1"/>
  <c r="L112" i="278"/>
  <c r="G112" i="278"/>
  <c r="K112" i="278"/>
  <c r="P112" i="278" s="1"/>
  <c r="F112" i="278"/>
  <c r="A112" i="278"/>
  <c r="J112" i="278"/>
  <c r="D113" i="278" a="1"/>
  <c r="D113" i="278" s="1"/>
  <c r="R111" i="278"/>
  <c r="Q111" i="278"/>
  <c r="S111" i="278"/>
  <c r="O111" i="278"/>
  <c r="I111" i="278" s="1"/>
  <c r="E111" i="277" a="1"/>
  <c r="E111" i="277" s="1"/>
  <c r="M111" i="277" s="1"/>
  <c r="K111" i="277"/>
  <c r="P111" i="277" s="1"/>
  <c r="J111" i="277"/>
  <c r="A111" i="277"/>
  <c r="G111" i="277"/>
  <c r="L111" i="277"/>
  <c r="F111" i="277"/>
  <c r="D112" i="277" a="1"/>
  <c r="D112" i="277" s="1"/>
  <c r="R110" i="277"/>
  <c r="Q110" i="277"/>
  <c r="O110" i="277"/>
  <c r="I110" i="277" s="1"/>
  <c r="S110" i="277"/>
  <c r="F104" i="275"/>
  <c r="G104" i="275" s="1"/>
  <c r="D105" i="275"/>
  <c r="E105" i="275"/>
  <c r="C106" i="275" a="1"/>
  <c r="C106" i="275" s="1"/>
  <c r="A103" i="146"/>
  <c r="G103" i="146"/>
  <c r="R102" i="146"/>
  <c r="Q102" i="146"/>
  <c r="K103" i="146"/>
  <c r="P103" i="146" s="1"/>
  <c r="R103" i="146" s="1"/>
  <c r="E103" i="146" a="1"/>
  <c r="E103" i="146" s="1"/>
  <c r="M103" i="146" s="1"/>
  <c r="S103" i="146" s="1"/>
  <c r="J103" i="146"/>
  <c r="S102" i="146"/>
  <c r="L103" i="146"/>
  <c r="D104" i="146" a="1"/>
  <c r="D104" i="146" s="1"/>
  <c r="L104" i="146" s="1"/>
  <c r="A24" i="73" a="1"/>
  <c r="A24" i="73" s="1"/>
  <c r="A23" i="73" a="1"/>
  <c r="A23" i="73" s="1"/>
  <c r="A22" i="73" a="1"/>
  <c r="A22" i="73" s="1"/>
  <c r="A21" i="73" a="1"/>
  <c r="A21" i="73" s="1"/>
  <c r="H81" i="5"/>
  <c r="A18" i="73" a="1"/>
  <c r="A18" i="73" s="1"/>
  <c r="A19" i="73" a="1"/>
  <c r="A19" i="73" s="1"/>
  <c r="A20" i="73" a="1"/>
  <c r="A20" i="73" s="1"/>
  <c r="D101" i="116"/>
  <c r="E101" i="116"/>
  <c r="F101" i="116"/>
  <c r="C102" i="116" a="1"/>
  <c r="C102" i="116" s="1"/>
  <c r="G103" i="214"/>
  <c r="H103" i="214" s="1"/>
  <c r="F104" i="214"/>
  <c r="E104" i="214"/>
  <c r="D104" i="214"/>
  <c r="D105" i="214"/>
  <c r="E105" i="214"/>
  <c r="F105" i="214"/>
  <c r="C106" i="214" a="1"/>
  <c r="C106" i="214" s="1"/>
  <c r="I81" i="5"/>
  <c r="B82" i="5"/>
  <c r="E82" i="5"/>
  <c r="F82" i="5"/>
  <c r="D82" i="5"/>
  <c r="C82" i="5"/>
  <c r="G82" i="5"/>
  <c r="F112" i="284" l="1"/>
  <c r="K112" i="284"/>
  <c r="P112" i="284" s="1"/>
  <c r="L112" i="284"/>
  <c r="J112" i="284"/>
  <c r="D113" i="284" a="1"/>
  <c r="D113" i="284" s="1"/>
  <c r="K113" i="284" s="1"/>
  <c r="P113" i="284" s="1"/>
  <c r="A112" i="284"/>
  <c r="O111" i="284"/>
  <c r="I111" i="284" s="1"/>
  <c r="G112" i="284"/>
  <c r="Q112" i="284"/>
  <c r="R112" i="284"/>
  <c r="S112" i="284"/>
  <c r="O112" i="284"/>
  <c r="I112" i="284" s="1"/>
  <c r="K113" i="283"/>
  <c r="P113" i="283" s="1"/>
  <c r="F113" i="283"/>
  <c r="J113" i="283"/>
  <c r="E113" i="283" a="1"/>
  <c r="E113" i="283" s="1"/>
  <c r="M113" i="283" s="1"/>
  <c r="L113" i="283"/>
  <c r="G113" i="283"/>
  <c r="A113" i="283"/>
  <c r="D114" i="283" a="1"/>
  <c r="D114" i="283" s="1"/>
  <c r="S112" i="283"/>
  <c r="O112" i="283"/>
  <c r="I112" i="283" s="1"/>
  <c r="R112" i="283"/>
  <c r="Q112" i="283"/>
  <c r="S114" i="282"/>
  <c r="O114" i="282"/>
  <c r="I114" i="282" s="1"/>
  <c r="J115" i="282"/>
  <c r="G115" i="282"/>
  <c r="L115" i="282"/>
  <c r="F115" i="282"/>
  <c r="K115" i="282"/>
  <c r="P115" i="282" s="1"/>
  <c r="E115" i="282" a="1"/>
  <c r="E115" i="282" s="1"/>
  <c r="M115" i="282" s="1"/>
  <c r="A115" i="282"/>
  <c r="D116" i="282" a="1"/>
  <c r="D116" i="282" s="1"/>
  <c r="R114" i="282"/>
  <c r="Q114" i="282"/>
  <c r="J111" i="281"/>
  <c r="L111" i="281"/>
  <c r="F111" i="281"/>
  <c r="K111" i="281"/>
  <c r="P111" i="281" s="1"/>
  <c r="E111" i="281" a="1"/>
  <c r="E111" i="281" s="1"/>
  <c r="M111" i="281" s="1"/>
  <c r="A111" i="281"/>
  <c r="G111" i="281"/>
  <c r="D112" i="281" a="1"/>
  <c r="D112" i="281" s="1"/>
  <c r="S110" i="281"/>
  <c r="O110" i="281"/>
  <c r="I110" i="281" s="1"/>
  <c r="Q110" i="281"/>
  <c r="R110" i="281"/>
  <c r="D113" i="280" a="1"/>
  <c r="D113" i="280" s="1"/>
  <c r="L113" i="280" s="1"/>
  <c r="K112" i="280"/>
  <c r="P112" i="280" s="1"/>
  <c r="O111" i="280"/>
  <c r="I111" i="280" s="1"/>
  <c r="A112" i="280"/>
  <c r="G112" i="280"/>
  <c r="F112" i="280"/>
  <c r="J112" i="280"/>
  <c r="E112" i="280" a="1"/>
  <c r="E112" i="280" s="1"/>
  <c r="M112" i="280" s="1"/>
  <c r="S112" i="280" s="1"/>
  <c r="Q112" i="280"/>
  <c r="R112" i="280"/>
  <c r="J111" i="279"/>
  <c r="L111" i="279"/>
  <c r="F111" i="279"/>
  <c r="K111" i="279"/>
  <c r="P111" i="279" s="1"/>
  <c r="E111" i="279" a="1"/>
  <c r="E111" i="279" s="1"/>
  <c r="M111" i="279" s="1"/>
  <c r="A111" i="279"/>
  <c r="G111" i="279"/>
  <c r="D112" i="279" a="1"/>
  <c r="D112" i="279" s="1"/>
  <c r="S110" i="279"/>
  <c r="O110" i="279"/>
  <c r="I110" i="279" s="1"/>
  <c r="Q110" i="279"/>
  <c r="R110" i="279"/>
  <c r="E113" i="278" a="1"/>
  <c r="E113" i="278" s="1"/>
  <c r="M113" i="278" s="1"/>
  <c r="L113" i="278"/>
  <c r="G113" i="278"/>
  <c r="K113" i="278"/>
  <c r="P113" i="278" s="1"/>
  <c r="F113" i="278"/>
  <c r="A113" i="278"/>
  <c r="J113" i="278"/>
  <c r="D114" i="278" a="1"/>
  <c r="D114" i="278" s="1"/>
  <c r="R112" i="278"/>
  <c r="Q112" i="278"/>
  <c r="S112" i="278"/>
  <c r="O112" i="278"/>
  <c r="I112" i="278" s="1"/>
  <c r="E112" i="277" a="1"/>
  <c r="E112" i="277" s="1"/>
  <c r="M112" i="277" s="1"/>
  <c r="L112" i="277"/>
  <c r="F112" i="277"/>
  <c r="K112" i="277"/>
  <c r="P112" i="277" s="1"/>
  <c r="J112" i="277"/>
  <c r="A112" i="277"/>
  <c r="G112" i="277"/>
  <c r="D113" i="277" a="1"/>
  <c r="D113" i="277" s="1"/>
  <c r="R111" i="277"/>
  <c r="Q111" i="277"/>
  <c r="O111" i="277"/>
  <c r="I111" i="277" s="1"/>
  <c r="S111" i="277"/>
  <c r="F105" i="275"/>
  <c r="G105" i="275" s="1"/>
  <c r="D106" i="275"/>
  <c r="E106" i="275"/>
  <c r="Q103" i="146"/>
  <c r="C107" i="275" a="1"/>
  <c r="C107" i="275" s="1"/>
  <c r="F104" i="146"/>
  <c r="J104" i="146"/>
  <c r="O103" i="146"/>
  <c r="I103" i="146" s="1"/>
  <c r="K104" i="146"/>
  <c r="P104" i="146" s="1"/>
  <c r="G104" i="146"/>
  <c r="E104" i="146" a="1"/>
  <c r="E104" i="146" s="1"/>
  <c r="M104" i="146" s="1"/>
  <c r="S104" i="146" s="1"/>
  <c r="A104" i="146"/>
  <c r="D105" i="146" a="1"/>
  <c r="D105" i="146" s="1"/>
  <c r="L105" i="146" s="1"/>
  <c r="H82" i="5"/>
  <c r="E102" i="116"/>
  <c r="F102" i="116"/>
  <c r="D102" i="116"/>
  <c r="C103" i="116" a="1"/>
  <c r="C103" i="116" s="1"/>
  <c r="G105" i="214"/>
  <c r="H105" i="214" s="1"/>
  <c r="G104" i="214"/>
  <c r="H104" i="214" s="1"/>
  <c r="E106" i="214"/>
  <c r="F106" i="214"/>
  <c r="D106" i="214"/>
  <c r="C107" i="214" a="1"/>
  <c r="C107" i="214" s="1"/>
  <c r="A3" i="73" a="1"/>
  <c r="A3" i="73" s="1"/>
  <c r="D83" i="5"/>
  <c r="C83" i="5"/>
  <c r="E83" i="5"/>
  <c r="B83" i="5"/>
  <c r="G83" i="5"/>
  <c r="F83" i="5"/>
  <c r="I82" i="5"/>
  <c r="A113" i="284" l="1"/>
  <c r="G113" i="284"/>
  <c r="L113" i="284"/>
  <c r="F113" i="284"/>
  <c r="E113" i="284" a="1"/>
  <c r="E113" i="284" s="1"/>
  <c r="M113" i="284" s="1"/>
  <c r="S113" i="284" s="1"/>
  <c r="J113" i="284"/>
  <c r="D114" i="284" a="1"/>
  <c r="D114" i="284" s="1"/>
  <c r="J114" i="284" s="1"/>
  <c r="R113" i="284"/>
  <c r="Q113" i="284"/>
  <c r="S113" i="283"/>
  <c r="O113" i="283"/>
  <c r="I113" i="283" s="1"/>
  <c r="K114" i="283"/>
  <c r="P114" i="283" s="1"/>
  <c r="F114" i="283"/>
  <c r="A114" i="283"/>
  <c r="J114" i="283"/>
  <c r="E114" i="283" a="1"/>
  <c r="E114" i="283" s="1"/>
  <c r="M114" i="283" s="1"/>
  <c r="L114" i="283"/>
  <c r="G114" i="283"/>
  <c r="D115" i="283" a="1"/>
  <c r="D115" i="283" s="1"/>
  <c r="R113" i="283"/>
  <c r="Q113" i="283"/>
  <c r="S115" i="282"/>
  <c r="O115" i="282"/>
  <c r="I115" i="282" s="1"/>
  <c r="R115" i="282"/>
  <c r="Q115" i="282"/>
  <c r="J116" i="282"/>
  <c r="A116" i="282"/>
  <c r="G116" i="282"/>
  <c r="L116" i="282"/>
  <c r="F116" i="282"/>
  <c r="K116" i="282"/>
  <c r="P116" i="282" s="1"/>
  <c r="E116" i="282" a="1"/>
  <c r="E116" i="282" s="1"/>
  <c r="M116" i="282" s="1"/>
  <c r="D117" i="282" a="1"/>
  <c r="D117" i="282" s="1"/>
  <c r="J112" i="281"/>
  <c r="G112" i="281"/>
  <c r="L112" i="281"/>
  <c r="F112" i="281"/>
  <c r="K112" i="281"/>
  <c r="P112" i="281" s="1"/>
  <c r="E112" i="281" a="1"/>
  <c r="E112" i="281" s="1"/>
  <c r="M112" i="281" s="1"/>
  <c r="A112" i="281"/>
  <c r="D113" i="281" a="1"/>
  <c r="D113" i="281" s="1"/>
  <c r="R111" i="281"/>
  <c r="Q111" i="281"/>
  <c r="S111" i="281"/>
  <c r="O111" i="281"/>
  <c r="I111" i="281" s="1"/>
  <c r="A113" i="280"/>
  <c r="J113" i="280"/>
  <c r="O112" i="280"/>
  <c r="I112" i="280" s="1"/>
  <c r="E113" i="280" a="1"/>
  <c r="E113" i="280" s="1"/>
  <c r="M113" i="280" s="1"/>
  <c r="S113" i="280" s="1"/>
  <c r="F113" i="280"/>
  <c r="G113" i="280"/>
  <c r="D114" i="280" a="1"/>
  <c r="D114" i="280" s="1"/>
  <c r="G114" i="280" s="1"/>
  <c r="K113" i="280"/>
  <c r="P113" i="280" s="1"/>
  <c r="Q113" i="280" s="1"/>
  <c r="R113" i="280"/>
  <c r="J112" i="279"/>
  <c r="G112" i="279"/>
  <c r="L112" i="279"/>
  <c r="F112" i="279"/>
  <c r="K112" i="279"/>
  <c r="P112" i="279" s="1"/>
  <c r="E112" i="279" a="1"/>
  <c r="E112" i="279" s="1"/>
  <c r="M112" i="279" s="1"/>
  <c r="A112" i="279"/>
  <c r="D113" i="279" a="1"/>
  <c r="D113" i="279" s="1"/>
  <c r="R111" i="279"/>
  <c r="Q111" i="279"/>
  <c r="S111" i="279"/>
  <c r="O111" i="279"/>
  <c r="I111" i="279" s="1"/>
  <c r="J114" i="278"/>
  <c r="K114" i="278"/>
  <c r="P114" i="278" s="1"/>
  <c r="E114" i="278" a="1"/>
  <c r="E114" i="278" s="1"/>
  <c r="M114" i="278" s="1"/>
  <c r="G114" i="278"/>
  <c r="A114" i="278"/>
  <c r="L114" i="278"/>
  <c r="F114" i="278"/>
  <c r="D115" i="278" a="1"/>
  <c r="D115" i="278" s="1"/>
  <c r="R113" i="278"/>
  <c r="Q113" i="278"/>
  <c r="S113" i="278"/>
  <c r="O113" i="278"/>
  <c r="I113" i="278" s="1"/>
  <c r="R112" i="277"/>
  <c r="Q112" i="277"/>
  <c r="E113" i="277" a="1"/>
  <c r="E113" i="277" s="1"/>
  <c r="M113" i="277" s="1"/>
  <c r="G113" i="277"/>
  <c r="L113" i="277"/>
  <c r="F113" i="277"/>
  <c r="K113" i="277"/>
  <c r="P113" i="277" s="1"/>
  <c r="J113" i="277"/>
  <c r="A113" i="277"/>
  <c r="D114" i="277" a="1"/>
  <c r="D114" i="277" s="1"/>
  <c r="S112" i="277"/>
  <c r="O112" i="277"/>
  <c r="I112" i="277" s="1"/>
  <c r="F106" i="275"/>
  <c r="G106" i="275" s="1"/>
  <c r="D107" i="275"/>
  <c r="E107" i="275"/>
  <c r="C108" i="275" a="1"/>
  <c r="C108" i="275" s="1"/>
  <c r="R104" i="146"/>
  <c r="Q104" i="146"/>
  <c r="A105" i="146"/>
  <c r="J105" i="146"/>
  <c r="O104" i="146"/>
  <c r="I104" i="146" s="1"/>
  <c r="F105" i="146"/>
  <c r="G105" i="146"/>
  <c r="E105" i="146" a="1"/>
  <c r="E105" i="146" s="1"/>
  <c r="M105" i="146" s="1"/>
  <c r="O105" i="146" s="1"/>
  <c r="I105" i="146" s="1"/>
  <c r="K105" i="146"/>
  <c r="P105" i="146" s="1"/>
  <c r="R105" i="146" s="1"/>
  <c r="D106" i="146" a="1"/>
  <c r="D106" i="146" s="1"/>
  <c r="G106" i="146" s="1"/>
  <c r="H83" i="5"/>
  <c r="C104" i="116" a="1"/>
  <c r="C104" i="116" s="1"/>
  <c r="E103" i="116"/>
  <c r="D103" i="116"/>
  <c r="F103" i="116"/>
  <c r="G106" i="214"/>
  <c r="H106" i="214" s="1"/>
  <c r="F107" i="214"/>
  <c r="D107" i="214"/>
  <c r="E107" i="214"/>
  <c r="C108" i="214" a="1"/>
  <c r="C108" i="214" s="1"/>
  <c r="I83" i="5"/>
  <c r="B84" i="5"/>
  <c r="E84" i="5"/>
  <c r="F84" i="5"/>
  <c r="G84" i="5"/>
  <c r="C84" i="5"/>
  <c r="D84" i="5"/>
  <c r="D115" i="284" l="1" a="1"/>
  <c r="D115" i="284" s="1"/>
  <c r="J115" i="284" s="1"/>
  <c r="F114" i="284"/>
  <c r="O113" i="284"/>
  <c r="I113" i="284" s="1"/>
  <c r="K114" i="284"/>
  <c r="P114" i="284" s="1"/>
  <c r="L114" i="284"/>
  <c r="E114" i="284" a="1"/>
  <c r="E114" i="284" s="1"/>
  <c r="M114" i="284" s="1"/>
  <c r="S114" i="284" s="1"/>
  <c r="G114" i="284"/>
  <c r="A114" i="284"/>
  <c r="R114" i="284"/>
  <c r="Q114" i="284"/>
  <c r="S114" i="283"/>
  <c r="O114" i="283"/>
  <c r="I114" i="283" s="1"/>
  <c r="R114" i="283"/>
  <c r="Q114" i="283"/>
  <c r="K115" i="283"/>
  <c r="P115" i="283" s="1"/>
  <c r="F115" i="283"/>
  <c r="A115" i="283"/>
  <c r="J115" i="283"/>
  <c r="E115" i="283" a="1"/>
  <c r="E115" i="283" s="1"/>
  <c r="M115" i="283" s="1"/>
  <c r="L115" i="283"/>
  <c r="G115" i="283"/>
  <c r="D116" i="283" a="1"/>
  <c r="D116" i="283" s="1"/>
  <c r="J117" i="282"/>
  <c r="K117" i="282"/>
  <c r="P117" i="282" s="1"/>
  <c r="E117" i="282" a="1"/>
  <c r="E117" i="282" s="1"/>
  <c r="M117" i="282" s="1"/>
  <c r="A117" i="282"/>
  <c r="G117" i="282"/>
  <c r="F117" i="282"/>
  <c r="L117" i="282"/>
  <c r="D118" i="282" a="1"/>
  <c r="D118" i="282" s="1"/>
  <c r="S116" i="282"/>
  <c r="O116" i="282"/>
  <c r="I116" i="282" s="1"/>
  <c r="R116" i="282"/>
  <c r="Q116" i="282"/>
  <c r="J113" i="281"/>
  <c r="A113" i="281"/>
  <c r="G113" i="281"/>
  <c r="L113" i="281"/>
  <c r="F113" i="281"/>
  <c r="K113" i="281"/>
  <c r="P113" i="281" s="1"/>
  <c r="E113" i="281" a="1"/>
  <c r="E113" i="281" s="1"/>
  <c r="M113" i="281" s="1"/>
  <c r="D114" i="281" a="1"/>
  <c r="D114" i="281" s="1"/>
  <c r="S112" i="281"/>
  <c r="O112" i="281"/>
  <c r="I112" i="281" s="1"/>
  <c r="R112" i="281"/>
  <c r="Q112" i="281"/>
  <c r="D115" i="280" a="1"/>
  <c r="D115" i="280" s="1"/>
  <c r="J115" i="280" s="1"/>
  <c r="F114" i="280"/>
  <c r="O113" i="280"/>
  <c r="I113" i="280" s="1"/>
  <c r="A114" i="280"/>
  <c r="L114" i="280"/>
  <c r="E114" i="280" a="1"/>
  <c r="E114" i="280" s="1"/>
  <c r="M114" i="280" s="1"/>
  <c r="S114" i="280" s="1"/>
  <c r="J114" i="280"/>
  <c r="K114" i="280"/>
  <c r="P114" i="280" s="1"/>
  <c r="Q114" i="280" s="1"/>
  <c r="R114" i="280"/>
  <c r="J113" i="279"/>
  <c r="A113" i="279"/>
  <c r="G113" i="279"/>
  <c r="L113" i="279"/>
  <c r="F113" i="279"/>
  <c r="K113" i="279"/>
  <c r="P113" i="279" s="1"/>
  <c r="E113" i="279" a="1"/>
  <c r="E113" i="279" s="1"/>
  <c r="M113" i="279" s="1"/>
  <c r="D114" i="279" a="1"/>
  <c r="D114" i="279" s="1"/>
  <c r="S112" i="279"/>
  <c r="O112" i="279"/>
  <c r="I112" i="279" s="1"/>
  <c r="R112" i="279"/>
  <c r="Q112" i="279"/>
  <c r="J115" i="278"/>
  <c r="L115" i="278"/>
  <c r="F115" i="278"/>
  <c r="K115" i="278"/>
  <c r="P115" i="278" s="1"/>
  <c r="E115" i="278" a="1"/>
  <c r="E115" i="278" s="1"/>
  <c r="M115" i="278" s="1"/>
  <c r="A115" i="278"/>
  <c r="G115" i="278"/>
  <c r="D116" i="278" a="1"/>
  <c r="D116" i="278" s="1"/>
  <c r="S114" i="278"/>
  <c r="O114" i="278"/>
  <c r="I114" i="278" s="1"/>
  <c r="Q114" i="278"/>
  <c r="R114" i="278"/>
  <c r="R113" i="277"/>
  <c r="Q113" i="277"/>
  <c r="O113" i="277"/>
  <c r="I113" i="277" s="1"/>
  <c r="S113" i="277"/>
  <c r="E114" i="277" a="1"/>
  <c r="E114" i="277" s="1"/>
  <c r="M114" i="277" s="1"/>
  <c r="J114" i="277"/>
  <c r="A114" i="277"/>
  <c r="G114" i="277"/>
  <c r="L114" i="277"/>
  <c r="F114" i="277"/>
  <c r="K114" i="277"/>
  <c r="P114" i="277" s="1"/>
  <c r="D115" i="277" a="1"/>
  <c r="D115" i="277" s="1"/>
  <c r="F107" i="275"/>
  <c r="G107" i="275" s="1"/>
  <c r="D108" i="275"/>
  <c r="E108" i="275"/>
  <c r="C109" i="275" a="1"/>
  <c r="C109" i="275" s="1"/>
  <c r="Q105" i="146"/>
  <c r="E106" i="146" a="1"/>
  <c r="E106" i="146" s="1"/>
  <c r="M106" i="146" s="1"/>
  <c r="L106" i="146"/>
  <c r="F106" i="146"/>
  <c r="S105" i="146"/>
  <c r="A106" i="146"/>
  <c r="D107" i="146" a="1"/>
  <c r="D107" i="146" s="1"/>
  <c r="F107" i="146" s="1"/>
  <c r="J106" i="146"/>
  <c r="K106" i="146"/>
  <c r="P106" i="146" s="1"/>
  <c r="Q106" i="146" s="1"/>
  <c r="H84" i="5"/>
  <c r="D104" i="116"/>
  <c r="E104" i="116"/>
  <c r="F104" i="116"/>
  <c r="C105" i="116" a="1"/>
  <c r="C105" i="116" s="1"/>
  <c r="G107" i="214"/>
  <c r="H107" i="214" s="1"/>
  <c r="D108" i="214"/>
  <c r="E108" i="214"/>
  <c r="F108" i="214"/>
  <c r="C109" i="214" a="1"/>
  <c r="C109" i="214" s="1"/>
  <c r="I84" i="5"/>
  <c r="D85" i="5"/>
  <c r="C85" i="5"/>
  <c r="G85" i="5"/>
  <c r="B85" i="5"/>
  <c r="F85" i="5"/>
  <c r="E85" i="5"/>
  <c r="L115" i="284" l="1"/>
  <c r="A115" i="284"/>
  <c r="D116" i="284" a="1"/>
  <c r="D116" i="284" s="1"/>
  <c r="E116" i="284" s="1" a="1"/>
  <c r="E116" i="284" s="1"/>
  <c r="M116" i="284" s="1"/>
  <c r="K115" i="284"/>
  <c r="P115" i="284" s="1"/>
  <c r="O114" i="284"/>
  <c r="I114" i="284" s="1"/>
  <c r="F115" i="284"/>
  <c r="G115" i="284"/>
  <c r="E115" i="284" a="1"/>
  <c r="E115" i="284" s="1"/>
  <c r="M115" i="284" s="1"/>
  <c r="S115" i="284" s="1"/>
  <c r="Q115" i="284"/>
  <c r="R115" i="284"/>
  <c r="K116" i="283"/>
  <c r="P116" i="283" s="1"/>
  <c r="F116" i="283"/>
  <c r="A116" i="283"/>
  <c r="J116" i="283"/>
  <c r="E116" i="283" a="1"/>
  <c r="E116" i="283" s="1"/>
  <c r="M116" i="283" s="1"/>
  <c r="L116" i="283"/>
  <c r="G116" i="283"/>
  <c r="D117" i="283" a="1"/>
  <c r="D117" i="283" s="1"/>
  <c r="S115" i="283"/>
  <c r="O115" i="283"/>
  <c r="I115" i="283" s="1"/>
  <c r="R115" i="283"/>
  <c r="Q115" i="283"/>
  <c r="J118" i="282"/>
  <c r="L118" i="282"/>
  <c r="F118" i="282"/>
  <c r="K118" i="282"/>
  <c r="P118" i="282" s="1"/>
  <c r="E118" i="282" a="1"/>
  <c r="E118" i="282" s="1"/>
  <c r="M118" i="282" s="1"/>
  <c r="A118" i="282"/>
  <c r="G118" i="282"/>
  <c r="D119" i="282" a="1"/>
  <c r="D119" i="282" s="1"/>
  <c r="S117" i="282"/>
  <c r="O117" i="282"/>
  <c r="I117" i="282" s="1"/>
  <c r="Q117" i="282"/>
  <c r="R117" i="282"/>
  <c r="J114" i="281"/>
  <c r="K114" i="281"/>
  <c r="P114" i="281" s="1"/>
  <c r="E114" i="281" a="1"/>
  <c r="E114" i="281" s="1"/>
  <c r="M114" i="281" s="1"/>
  <c r="A114" i="281"/>
  <c r="G114" i="281"/>
  <c r="L114" i="281"/>
  <c r="F114" i="281"/>
  <c r="D115" i="281" a="1"/>
  <c r="D115" i="281" s="1"/>
  <c r="S113" i="281"/>
  <c r="O113" i="281"/>
  <c r="I113" i="281" s="1"/>
  <c r="R113" i="281"/>
  <c r="Q113" i="281"/>
  <c r="D116" i="280" a="1"/>
  <c r="D116" i="280" s="1"/>
  <c r="K116" i="280" s="1"/>
  <c r="P116" i="280" s="1"/>
  <c r="F115" i="280"/>
  <c r="O114" i="280"/>
  <c r="I114" i="280" s="1"/>
  <c r="K115" i="280"/>
  <c r="P115" i="280" s="1"/>
  <c r="G115" i="280"/>
  <c r="A115" i="280"/>
  <c r="L115" i="280"/>
  <c r="E115" i="280" a="1"/>
  <c r="E115" i="280" s="1"/>
  <c r="M115" i="280" s="1"/>
  <c r="O115" i="280" s="1"/>
  <c r="I115" i="280" s="1"/>
  <c r="Q115" i="280"/>
  <c r="R115" i="280"/>
  <c r="J114" i="279"/>
  <c r="K114" i="279"/>
  <c r="P114" i="279" s="1"/>
  <c r="E114" i="279" a="1"/>
  <c r="E114" i="279" s="1"/>
  <c r="M114" i="279" s="1"/>
  <c r="A114" i="279"/>
  <c r="G114" i="279"/>
  <c r="L114" i="279"/>
  <c r="F114" i="279"/>
  <c r="D115" i="279" a="1"/>
  <c r="D115" i="279" s="1"/>
  <c r="S113" i="279"/>
  <c r="O113" i="279"/>
  <c r="I113" i="279" s="1"/>
  <c r="R113" i="279"/>
  <c r="Q113" i="279"/>
  <c r="J116" i="278"/>
  <c r="G116" i="278"/>
  <c r="L116" i="278"/>
  <c r="F116" i="278"/>
  <c r="K116" i="278"/>
  <c r="P116" i="278" s="1"/>
  <c r="E116" i="278" a="1"/>
  <c r="E116" i="278" s="1"/>
  <c r="M116" i="278" s="1"/>
  <c r="A116" i="278"/>
  <c r="D117" i="278" a="1"/>
  <c r="D117" i="278" s="1"/>
  <c r="R115" i="278"/>
  <c r="Q115" i="278"/>
  <c r="S115" i="278"/>
  <c r="O115" i="278"/>
  <c r="I115" i="278" s="1"/>
  <c r="E115" i="277" a="1"/>
  <c r="E115" i="277" s="1"/>
  <c r="M115" i="277" s="1"/>
  <c r="K115" i="277"/>
  <c r="P115" i="277" s="1"/>
  <c r="J115" i="277"/>
  <c r="A115" i="277"/>
  <c r="G115" i="277"/>
  <c r="L115" i="277"/>
  <c r="F115" i="277"/>
  <c r="D116" i="277" a="1"/>
  <c r="D116" i="277" s="1"/>
  <c r="R114" i="277"/>
  <c r="Q114" i="277"/>
  <c r="O114" i="277"/>
  <c r="I114" i="277" s="1"/>
  <c r="S114" i="277"/>
  <c r="F108" i="275"/>
  <c r="G108" i="275" s="1"/>
  <c r="D109" i="275"/>
  <c r="E109" i="275"/>
  <c r="O106" i="146"/>
  <c r="I106" i="146" s="1"/>
  <c r="C110" i="275" a="1"/>
  <c r="C110" i="275" s="1"/>
  <c r="R106" i="146"/>
  <c r="D108" i="146" a="1"/>
  <c r="D108" i="146" s="1"/>
  <c r="E108" i="146" s="1" a="1"/>
  <c r="E108" i="146" s="1"/>
  <c r="M108" i="146" s="1"/>
  <c r="S108" i="146" s="1"/>
  <c r="S106" i="146"/>
  <c r="A107" i="146"/>
  <c r="E107" i="146" a="1"/>
  <c r="E107" i="146" s="1"/>
  <c r="M107" i="146" s="1"/>
  <c r="J107" i="146"/>
  <c r="L107" i="146"/>
  <c r="G107" i="146"/>
  <c r="K107" i="146"/>
  <c r="P107" i="146" s="1"/>
  <c r="R107" i="146" s="1"/>
  <c r="H85" i="5"/>
  <c r="E105" i="116"/>
  <c r="F105" i="116"/>
  <c r="D105" i="116"/>
  <c r="C106" i="116" a="1"/>
  <c r="C106" i="116" s="1"/>
  <c r="G108" i="214"/>
  <c r="H108" i="214" s="1"/>
  <c r="D109" i="214"/>
  <c r="E109" i="214"/>
  <c r="F109" i="214"/>
  <c r="C110" i="214" a="1"/>
  <c r="C110" i="214" s="1"/>
  <c r="I85" i="5"/>
  <c r="C86" i="5"/>
  <c r="B86" i="5"/>
  <c r="G86" i="5"/>
  <c r="F86" i="5"/>
  <c r="E86" i="5"/>
  <c r="D86" i="5"/>
  <c r="D117" i="284" l="1" a="1"/>
  <c r="D117" i="284" s="1"/>
  <c r="K117" i="284" s="1"/>
  <c r="P117" i="284" s="1"/>
  <c r="A116" i="284"/>
  <c r="O115" i="284"/>
  <c r="I115" i="284" s="1"/>
  <c r="F116" i="284"/>
  <c r="K116" i="284"/>
  <c r="P116" i="284" s="1"/>
  <c r="R116" i="284" s="1"/>
  <c r="L116" i="284"/>
  <c r="O116" i="284" s="1"/>
  <c r="I116" i="284" s="1"/>
  <c r="J116" i="284"/>
  <c r="G116" i="284"/>
  <c r="S116" i="284"/>
  <c r="K117" i="283"/>
  <c r="P117" i="283" s="1"/>
  <c r="F117" i="283"/>
  <c r="A117" i="283"/>
  <c r="J117" i="283"/>
  <c r="E117" i="283" a="1"/>
  <c r="E117" i="283" s="1"/>
  <c r="M117" i="283" s="1"/>
  <c r="L117" i="283"/>
  <c r="G117" i="283"/>
  <c r="D118" i="283" a="1"/>
  <c r="D118" i="283" s="1"/>
  <c r="S116" i="283"/>
  <c r="O116" i="283"/>
  <c r="I116" i="283" s="1"/>
  <c r="R116" i="283"/>
  <c r="Q116" i="283"/>
  <c r="J119" i="282"/>
  <c r="G119" i="282"/>
  <c r="L119" i="282"/>
  <c r="F119" i="282"/>
  <c r="K119" i="282"/>
  <c r="P119" i="282" s="1"/>
  <c r="E119" i="282" a="1"/>
  <c r="E119" i="282" s="1"/>
  <c r="M119" i="282" s="1"/>
  <c r="A119" i="282"/>
  <c r="D120" i="282" a="1"/>
  <c r="D120" i="282" s="1"/>
  <c r="R118" i="282"/>
  <c r="Q118" i="282"/>
  <c r="S118" i="282"/>
  <c r="O118" i="282"/>
  <c r="I118" i="282" s="1"/>
  <c r="J115" i="281"/>
  <c r="L115" i="281"/>
  <c r="F115" i="281"/>
  <c r="K115" i="281"/>
  <c r="P115" i="281" s="1"/>
  <c r="E115" i="281" a="1"/>
  <c r="E115" i="281" s="1"/>
  <c r="M115" i="281" s="1"/>
  <c r="A115" i="281"/>
  <c r="G115" i="281"/>
  <c r="D116" i="281" a="1"/>
  <c r="D116" i="281" s="1"/>
  <c r="S114" i="281"/>
  <c r="O114" i="281"/>
  <c r="I114" i="281" s="1"/>
  <c r="Q114" i="281"/>
  <c r="R114" i="281"/>
  <c r="A116" i="280"/>
  <c r="G116" i="280"/>
  <c r="S115" i="280"/>
  <c r="E116" i="280" a="1"/>
  <c r="E116" i="280" s="1"/>
  <c r="M116" i="280" s="1"/>
  <c r="S116" i="280" s="1"/>
  <c r="L116" i="280"/>
  <c r="F116" i="280"/>
  <c r="J116" i="280"/>
  <c r="D117" i="280" a="1"/>
  <c r="D117" i="280" s="1"/>
  <c r="G117" i="280" s="1"/>
  <c r="Q116" i="280"/>
  <c r="R116" i="280"/>
  <c r="J115" i="279"/>
  <c r="L115" i="279"/>
  <c r="F115" i="279"/>
  <c r="K115" i="279"/>
  <c r="P115" i="279" s="1"/>
  <c r="E115" i="279" a="1"/>
  <c r="E115" i="279" s="1"/>
  <c r="M115" i="279" s="1"/>
  <c r="A115" i="279"/>
  <c r="G115" i="279"/>
  <c r="D116" i="279" a="1"/>
  <c r="D116" i="279" s="1"/>
  <c r="S114" i="279"/>
  <c r="O114" i="279"/>
  <c r="I114" i="279" s="1"/>
  <c r="Q114" i="279"/>
  <c r="R114" i="279"/>
  <c r="J117" i="278"/>
  <c r="A117" i="278"/>
  <c r="G117" i="278"/>
  <c r="L117" i="278"/>
  <c r="F117" i="278"/>
  <c r="K117" i="278"/>
  <c r="P117" i="278" s="1"/>
  <c r="E117" i="278" a="1"/>
  <c r="E117" i="278" s="1"/>
  <c r="M117" i="278" s="1"/>
  <c r="D118" i="278" a="1"/>
  <c r="D118" i="278" s="1"/>
  <c r="S116" i="278"/>
  <c r="O116" i="278"/>
  <c r="I116" i="278" s="1"/>
  <c r="R116" i="278"/>
  <c r="Q116" i="278"/>
  <c r="E116" i="277" a="1"/>
  <c r="E116" i="277" s="1"/>
  <c r="M116" i="277" s="1"/>
  <c r="L116" i="277"/>
  <c r="F116" i="277"/>
  <c r="K116" i="277"/>
  <c r="P116" i="277" s="1"/>
  <c r="J116" i="277"/>
  <c r="A116" i="277"/>
  <c r="G116" i="277"/>
  <c r="D117" i="277" a="1"/>
  <c r="D117" i="277" s="1"/>
  <c r="R115" i="277"/>
  <c r="Q115" i="277"/>
  <c r="O115" i="277"/>
  <c r="I115" i="277" s="1"/>
  <c r="S115" i="277"/>
  <c r="F109" i="275"/>
  <c r="G109" i="275" s="1"/>
  <c r="D110" i="275"/>
  <c r="E110" i="275"/>
  <c r="O107" i="146"/>
  <c r="I107" i="146" s="1"/>
  <c r="C111" i="275" a="1"/>
  <c r="C111" i="275" s="1"/>
  <c r="Q107" i="146"/>
  <c r="G108" i="146"/>
  <c r="F108" i="146"/>
  <c r="K108" i="146"/>
  <c r="P108" i="146" s="1"/>
  <c r="Q108" i="146" s="1"/>
  <c r="L108" i="146"/>
  <c r="O108" i="146" s="1"/>
  <c r="I108" i="146" s="1"/>
  <c r="S107" i="146"/>
  <c r="D109" i="146" a="1"/>
  <c r="D109" i="146" s="1"/>
  <c r="L109" i="146" s="1"/>
  <c r="J108" i="146"/>
  <c r="A108" i="146"/>
  <c r="H86" i="5"/>
  <c r="C107" i="116" a="1"/>
  <c r="C107" i="116" s="1"/>
  <c r="E106" i="116"/>
  <c r="F106" i="116"/>
  <c r="D106" i="116"/>
  <c r="G109" i="214"/>
  <c r="H109" i="214" s="1"/>
  <c r="E110" i="214"/>
  <c r="F110" i="214"/>
  <c r="D110" i="214"/>
  <c r="C111" i="214" a="1"/>
  <c r="C111" i="214" s="1"/>
  <c r="I86" i="5"/>
  <c r="E87" i="5"/>
  <c r="G87" i="5"/>
  <c r="B87" i="5"/>
  <c r="D87" i="5"/>
  <c r="F87" i="5"/>
  <c r="C87" i="5"/>
  <c r="G117" i="284" l="1"/>
  <c r="L117" i="284"/>
  <c r="A117" i="284"/>
  <c r="F117" i="284"/>
  <c r="Q116" i="284"/>
  <c r="E117" i="284" a="1"/>
  <c r="E117" i="284" s="1"/>
  <c r="M117" i="284" s="1"/>
  <c r="S117" i="284" s="1"/>
  <c r="J117" i="284"/>
  <c r="D118" i="284" a="1"/>
  <c r="D118" i="284" s="1"/>
  <c r="L118" i="284" s="1"/>
  <c r="R117" i="284"/>
  <c r="Q117" i="284"/>
  <c r="K118" i="283"/>
  <c r="P118" i="283" s="1"/>
  <c r="F118" i="283"/>
  <c r="A118" i="283"/>
  <c r="J118" i="283"/>
  <c r="E118" i="283" a="1"/>
  <c r="E118" i="283" s="1"/>
  <c r="M118" i="283" s="1"/>
  <c r="L118" i="283"/>
  <c r="G118" i="283"/>
  <c r="D119" i="283" a="1"/>
  <c r="D119" i="283" s="1"/>
  <c r="S117" i="283"/>
  <c r="O117" i="283"/>
  <c r="I117" i="283" s="1"/>
  <c r="R117" i="283"/>
  <c r="Q117" i="283"/>
  <c r="J120" i="282"/>
  <c r="A120" i="282"/>
  <c r="G120" i="282"/>
  <c r="L120" i="282"/>
  <c r="F120" i="282"/>
  <c r="K120" i="282"/>
  <c r="P120" i="282" s="1"/>
  <c r="E120" i="282" a="1"/>
  <c r="E120" i="282" s="1"/>
  <c r="M120" i="282" s="1"/>
  <c r="D121" i="282" a="1"/>
  <c r="D121" i="282" s="1"/>
  <c r="S119" i="282"/>
  <c r="O119" i="282"/>
  <c r="I119" i="282" s="1"/>
  <c r="R119" i="282"/>
  <c r="Q119" i="282"/>
  <c r="J116" i="281"/>
  <c r="G116" i="281"/>
  <c r="L116" i="281"/>
  <c r="F116" i="281"/>
  <c r="K116" i="281"/>
  <c r="P116" i="281" s="1"/>
  <c r="E116" i="281" a="1"/>
  <c r="E116" i="281" s="1"/>
  <c r="M116" i="281" s="1"/>
  <c r="A116" i="281"/>
  <c r="D117" i="281" a="1"/>
  <c r="D117" i="281" s="1"/>
  <c r="R115" i="281"/>
  <c r="Q115" i="281"/>
  <c r="S115" i="281"/>
  <c r="O115" i="281"/>
  <c r="I115" i="281" s="1"/>
  <c r="A117" i="280"/>
  <c r="J117" i="280"/>
  <c r="K117" i="280"/>
  <c r="P117" i="280" s="1"/>
  <c r="L117" i="280"/>
  <c r="E117" i="280" a="1"/>
  <c r="E117" i="280" s="1"/>
  <c r="M117" i="280" s="1"/>
  <c r="S117" i="280" s="1"/>
  <c r="O116" i="280"/>
  <c r="I116" i="280" s="1"/>
  <c r="D118" i="280" a="1"/>
  <c r="D118" i="280" s="1"/>
  <c r="L118" i="280" s="1"/>
  <c r="F117" i="280"/>
  <c r="Q117" i="280"/>
  <c r="R117" i="280"/>
  <c r="J116" i="279"/>
  <c r="G116" i="279"/>
  <c r="L116" i="279"/>
  <c r="F116" i="279"/>
  <c r="K116" i="279"/>
  <c r="P116" i="279" s="1"/>
  <c r="E116" i="279" a="1"/>
  <c r="E116" i="279" s="1"/>
  <c r="M116" i="279" s="1"/>
  <c r="A116" i="279"/>
  <c r="D117" i="279" a="1"/>
  <c r="D117" i="279" s="1"/>
  <c r="R115" i="279"/>
  <c r="Q115" i="279"/>
  <c r="S115" i="279"/>
  <c r="O115" i="279"/>
  <c r="I115" i="279" s="1"/>
  <c r="J118" i="278"/>
  <c r="K118" i="278"/>
  <c r="P118" i="278" s="1"/>
  <c r="E118" i="278" a="1"/>
  <c r="E118" i="278" s="1"/>
  <c r="M118" i="278" s="1"/>
  <c r="A118" i="278"/>
  <c r="G118" i="278"/>
  <c r="L118" i="278"/>
  <c r="F118" i="278"/>
  <c r="D119" i="278" a="1"/>
  <c r="D119" i="278" s="1"/>
  <c r="S117" i="278"/>
  <c r="O117" i="278"/>
  <c r="I117" i="278" s="1"/>
  <c r="R117" i="278"/>
  <c r="Q117" i="278"/>
  <c r="E117" i="277" a="1"/>
  <c r="E117" i="277" s="1"/>
  <c r="M117" i="277" s="1"/>
  <c r="G117" i="277"/>
  <c r="L117" i="277"/>
  <c r="F117" i="277"/>
  <c r="K117" i="277"/>
  <c r="P117" i="277" s="1"/>
  <c r="J117" i="277"/>
  <c r="A117" i="277"/>
  <c r="D118" i="277" a="1"/>
  <c r="D118" i="277" s="1"/>
  <c r="R116" i="277"/>
  <c r="Q116" i="277"/>
  <c r="S116" i="277"/>
  <c r="O116" i="277"/>
  <c r="I116" i="277" s="1"/>
  <c r="F110" i="275"/>
  <c r="G110" i="275" s="1"/>
  <c r="D111" i="275"/>
  <c r="F111" i="275" s="1"/>
  <c r="G111" i="275" s="1"/>
  <c r="E111" i="275"/>
  <c r="R108" i="146"/>
  <c r="C112" i="275" a="1"/>
  <c r="C112" i="275" s="1"/>
  <c r="A109" i="146"/>
  <c r="E109" i="146" a="1"/>
  <c r="E109" i="146" s="1"/>
  <c r="M109" i="146" s="1"/>
  <c r="S109" i="146" s="1"/>
  <c r="F109" i="146"/>
  <c r="G109" i="146"/>
  <c r="K109" i="146"/>
  <c r="P109" i="146" s="1"/>
  <c r="Q109" i="146" s="1"/>
  <c r="J109" i="146"/>
  <c r="D110" i="146" a="1"/>
  <c r="D110" i="146" s="1"/>
  <c r="D111" i="146" s="1" a="1"/>
  <c r="D111" i="146" s="1"/>
  <c r="A111" i="146" s="1"/>
  <c r="H87" i="5"/>
  <c r="E107" i="116"/>
  <c r="D107" i="116"/>
  <c r="F107" i="116"/>
  <c r="C108" i="116" a="1"/>
  <c r="C108" i="116" s="1"/>
  <c r="G110" i="214"/>
  <c r="H110" i="214" s="1"/>
  <c r="F111" i="214"/>
  <c r="D111" i="214"/>
  <c r="E111" i="214"/>
  <c r="C112" i="214" a="1"/>
  <c r="C112" i="214" s="1"/>
  <c r="I87" i="5"/>
  <c r="B88" i="5"/>
  <c r="E88" i="5"/>
  <c r="G88" i="5"/>
  <c r="C88" i="5"/>
  <c r="D88" i="5"/>
  <c r="F88" i="5"/>
  <c r="K118" i="284" l="1"/>
  <c r="P118" i="284" s="1"/>
  <c r="G118" i="284"/>
  <c r="A118" i="284"/>
  <c r="J118" i="284"/>
  <c r="D119" i="284" a="1"/>
  <c r="D119" i="284" s="1"/>
  <c r="A119" i="284" s="1"/>
  <c r="F118" i="284"/>
  <c r="O117" i="284"/>
  <c r="I117" i="284" s="1"/>
  <c r="E118" i="284" a="1"/>
  <c r="E118" i="284" s="1"/>
  <c r="M118" i="284" s="1"/>
  <c r="O118" i="284" s="1"/>
  <c r="I118" i="284" s="1"/>
  <c r="R118" i="284"/>
  <c r="Q118" i="284"/>
  <c r="K119" i="283"/>
  <c r="P119" i="283" s="1"/>
  <c r="F119" i="283"/>
  <c r="A119" i="283"/>
  <c r="J119" i="283"/>
  <c r="E119" i="283" a="1"/>
  <c r="E119" i="283" s="1"/>
  <c r="M119" i="283" s="1"/>
  <c r="L119" i="283"/>
  <c r="G119" i="283"/>
  <c r="D120" i="283" a="1"/>
  <c r="D120" i="283" s="1"/>
  <c r="S118" i="283"/>
  <c r="O118" i="283"/>
  <c r="I118" i="283" s="1"/>
  <c r="R118" i="283"/>
  <c r="Q118" i="283"/>
  <c r="J121" i="282"/>
  <c r="K121" i="282"/>
  <c r="P121" i="282" s="1"/>
  <c r="E121" i="282" a="1"/>
  <c r="E121" i="282" s="1"/>
  <c r="M121" i="282" s="1"/>
  <c r="A121" i="282"/>
  <c r="G121" i="282"/>
  <c r="L121" i="282"/>
  <c r="F121" i="282"/>
  <c r="D122" i="282" a="1"/>
  <c r="D122" i="282" s="1"/>
  <c r="S120" i="282"/>
  <c r="O120" i="282"/>
  <c r="I120" i="282" s="1"/>
  <c r="R120" i="282"/>
  <c r="Q120" i="282"/>
  <c r="J117" i="281"/>
  <c r="A117" i="281"/>
  <c r="G117" i="281"/>
  <c r="L117" i="281"/>
  <c r="F117" i="281"/>
  <c r="K117" i="281"/>
  <c r="P117" i="281" s="1"/>
  <c r="E117" i="281" a="1"/>
  <c r="E117" i="281" s="1"/>
  <c r="M117" i="281" s="1"/>
  <c r="D118" i="281" a="1"/>
  <c r="D118" i="281" s="1"/>
  <c r="S116" i="281"/>
  <c r="O116" i="281"/>
  <c r="I116" i="281" s="1"/>
  <c r="R116" i="281"/>
  <c r="Q116" i="281"/>
  <c r="D119" i="280" a="1"/>
  <c r="D119" i="280" s="1"/>
  <c r="L119" i="280" s="1"/>
  <c r="F118" i="280"/>
  <c r="E118" i="280" a="1"/>
  <c r="E118" i="280" s="1"/>
  <c r="M118" i="280" s="1"/>
  <c r="S118" i="280" s="1"/>
  <c r="J118" i="280"/>
  <c r="O117" i="280"/>
  <c r="I117" i="280" s="1"/>
  <c r="K118" i="280"/>
  <c r="P118" i="280" s="1"/>
  <c r="G118" i="280"/>
  <c r="A118" i="280"/>
  <c r="Q118" i="280"/>
  <c r="R118" i="280"/>
  <c r="J117" i="279"/>
  <c r="A117" i="279"/>
  <c r="G117" i="279"/>
  <c r="L117" i="279"/>
  <c r="F117" i="279"/>
  <c r="K117" i="279"/>
  <c r="P117" i="279" s="1"/>
  <c r="E117" i="279" a="1"/>
  <c r="E117" i="279" s="1"/>
  <c r="M117" i="279" s="1"/>
  <c r="D118" i="279" a="1"/>
  <c r="D118" i="279" s="1"/>
  <c r="S116" i="279"/>
  <c r="O116" i="279"/>
  <c r="I116" i="279" s="1"/>
  <c r="R116" i="279"/>
  <c r="Q116" i="279"/>
  <c r="J119" i="278"/>
  <c r="L119" i="278"/>
  <c r="F119" i="278"/>
  <c r="K119" i="278"/>
  <c r="P119" i="278" s="1"/>
  <c r="E119" i="278" a="1"/>
  <c r="E119" i="278" s="1"/>
  <c r="M119" i="278" s="1"/>
  <c r="A119" i="278"/>
  <c r="G119" i="278"/>
  <c r="D120" i="278" a="1"/>
  <c r="D120" i="278" s="1"/>
  <c r="S118" i="278"/>
  <c r="O118" i="278"/>
  <c r="I118" i="278" s="1"/>
  <c r="Q118" i="278"/>
  <c r="R118" i="278"/>
  <c r="E118" i="277" a="1"/>
  <c r="E118" i="277" s="1"/>
  <c r="M118" i="277" s="1"/>
  <c r="J118" i="277"/>
  <c r="A118" i="277"/>
  <c r="G118" i="277"/>
  <c r="L118" i="277"/>
  <c r="F118" i="277"/>
  <c r="K118" i="277"/>
  <c r="P118" i="277" s="1"/>
  <c r="D119" i="277" a="1"/>
  <c r="D119" i="277" s="1"/>
  <c r="R117" i="277"/>
  <c r="Q117" i="277"/>
  <c r="O117" i="277"/>
  <c r="I117" i="277" s="1"/>
  <c r="S117" i="277"/>
  <c r="D112" i="275"/>
  <c r="F112" i="275" s="1"/>
  <c r="G112" i="275" s="1"/>
  <c r="E112" i="275"/>
  <c r="C113" i="275" a="1"/>
  <c r="C113" i="275" s="1"/>
  <c r="R109" i="146"/>
  <c r="O109" i="146"/>
  <c r="I109" i="146" s="1"/>
  <c r="K110" i="146"/>
  <c r="P110" i="146" s="1"/>
  <c r="Q110" i="146" s="1"/>
  <c r="A110" i="146"/>
  <c r="F110" i="146"/>
  <c r="G110" i="146"/>
  <c r="E110" i="146" a="1"/>
  <c r="E110" i="146" s="1"/>
  <c r="M110" i="146" s="1"/>
  <c r="S110" i="146" s="1"/>
  <c r="L110" i="146"/>
  <c r="J110" i="146"/>
  <c r="D112" i="146" a="1"/>
  <c r="D112" i="146" s="1"/>
  <c r="G112" i="146" s="1"/>
  <c r="F111" i="146"/>
  <c r="E111" i="146" a="1"/>
  <c r="E111" i="146" s="1"/>
  <c r="M111" i="146" s="1"/>
  <c r="S111" i="146" s="1"/>
  <c r="J111" i="146"/>
  <c r="K111" i="146"/>
  <c r="P111" i="146" s="1"/>
  <c r="Q111" i="146" s="1"/>
  <c r="G111" i="146"/>
  <c r="L111" i="146"/>
  <c r="H88" i="5"/>
  <c r="I88" i="5"/>
  <c r="F108" i="116"/>
  <c r="D108" i="116"/>
  <c r="E108" i="116"/>
  <c r="C109" i="116" a="1"/>
  <c r="C109" i="116" s="1"/>
  <c r="G111" i="214"/>
  <c r="H111" i="214" s="1"/>
  <c r="D112" i="214"/>
  <c r="E112" i="214"/>
  <c r="F112" i="214"/>
  <c r="C113" i="214" a="1"/>
  <c r="C113" i="214" s="1"/>
  <c r="F89" i="5"/>
  <c r="B89" i="5"/>
  <c r="G89" i="5"/>
  <c r="D89" i="5"/>
  <c r="E89" i="5"/>
  <c r="C89" i="5"/>
  <c r="D120" i="284" l="1" a="1"/>
  <c r="D120" i="284" s="1"/>
  <c r="K120" i="284" s="1"/>
  <c r="P120" i="284" s="1"/>
  <c r="S118" i="284"/>
  <c r="L119" i="284"/>
  <c r="G119" i="284"/>
  <c r="E119" i="284" a="1"/>
  <c r="E119" i="284" s="1"/>
  <c r="M119" i="284" s="1"/>
  <c r="S119" i="284" s="1"/>
  <c r="J119" i="284"/>
  <c r="K119" i="284"/>
  <c r="P119" i="284" s="1"/>
  <c r="R119" i="284" s="1"/>
  <c r="F119" i="284"/>
  <c r="Q119" i="284"/>
  <c r="J120" i="283"/>
  <c r="L120" i="283"/>
  <c r="F120" i="283"/>
  <c r="K120" i="283"/>
  <c r="P120" i="283" s="1"/>
  <c r="E120" i="283" a="1"/>
  <c r="E120" i="283" s="1"/>
  <c r="M120" i="283" s="1"/>
  <c r="A120" i="283"/>
  <c r="G120" i="283"/>
  <c r="D121" i="283" a="1"/>
  <c r="D121" i="283" s="1"/>
  <c r="S119" i="283"/>
  <c r="O119" i="283"/>
  <c r="I119" i="283" s="1"/>
  <c r="Q119" i="283"/>
  <c r="R119" i="283"/>
  <c r="J122" i="282"/>
  <c r="G122" i="282"/>
  <c r="L122" i="282"/>
  <c r="F122" i="282"/>
  <c r="K122" i="282"/>
  <c r="P122" i="282" s="1"/>
  <c r="E122" i="282" a="1"/>
  <c r="E122" i="282" s="1"/>
  <c r="M122" i="282" s="1"/>
  <c r="A122" i="282"/>
  <c r="D123" i="282" a="1"/>
  <c r="D123" i="282" s="1"/>
  <c r="S121" i="282"/>
  <c r="O121" i="282"/>
  <c r="I121" i="282" s="1"/>
  <c r="Q121" i="282"/>
  <c r="R121" i="282"/>
  <c r="J118" i="281"/>
  <c r="K118" i="281"/>
  <c r="P118" i="281" s="1"/>
  <c r="E118" i="281" a="1"/>
  <c r="E118" i="281" s="1"/>
  <c r="M118" i="281" s="1"/>
  <c r="A118" i="281"/>
  <c r="G118" i="281"/>
  <c r="L118" i="281"/>
  <c r="F118" i="281"/>
  <c r="D119" i="281" a="1"/>
  <c r="D119" i="281" s="1"/>
  <c r="S117" i="281"/>
  <c r="O117" i="281"/>
  <c r="I117" i="281" s="1"/>
  <c r="R117" i="281"/>
  <c r="Q117" i="281"/>
  <c r="D120" i="280" a="1"/>
  <c r="D120" i="280" s="1"/>
  <c r="L120" i="280" s="1"/>
  <c r="F119" i="280"/>
  <c r="E119" i="280" a="1"/>
  <c r="E119" i="280" s="1"/>
  <c r="M119" i="280" s="1"/>
  <c r="S119" i="280" s="1"/>
  <c r="J119" i="280"/>
  <c r="O118" i="280"/>
  <c r="I118" i="280" s="1"/>
  <c r="K119" i="280"/>
  <c r="P119" i="280" s="1"/>
  <c r="G119" i="280"/>
  <c r="A119" i="280"/>
  <c r="Q119" i="280"/>
  <c r="R119" i="280"/>
  <c r="J118" i="279"/>
  <c r="K118" i="279"/>
  <c r="P118" i="279" s="1"/>
  <c r="E118" i="279" a="1"/>
  <c r="E118" i="279" s="1"/>
  <c r="M118" i="279" s="1"/>
  <c r="A118" i="279"/>
  <c r="G118" i="279"/>
  <c r="L118" i="279"/>
  <c r="F118" i="279"/>
  <c r="D119" i="279" a="1"/>
  <c r="D119" i="279" s="1"/>
  <c r="S117" i="279"/>
  <c r="O117" i="279"/>
  <c r="I117" i="279" s="1"/>
  <c r="R117" i="279"/>
  <c r="Q117" i="279"/>
  <c r="J120" i="278"/>
  <c r="G120" i="278"/>
  <c r="L120" i="278"/>
  <c r="F120" i="278"/>
  <c r="K120" i="278"/>
  <c r="P120" i="278" s="1"/>
  <c r="E120" i="278" a="1"/>
  <c r="E120" i="278" s="1"/>
  <c r="M120" i="278" s="1"/>
  <c r="A120" i="278"/>
  <c r="D121" i="278" a="1"/>
  <c r="D121" i="278" s="1"/>
  <c r="R119" i="278"/>
  <c r="Q119" i="278"/>
  <c r="S119" i="278"/>
  <c r="O119" i="278"/>
  <c r="I119" i="278" s="1"/>
  <c r="E119" i="277" a="1"/>
  <c r="E119" i="277" s="1"/>
  <c r="M119" i="277" s="1"/>
  <c r="K119" i="277"/>
  <c r="P119" i="277" s="1"/>
  <c r="J119" i="277"/>
  <c r="A119" i="277"/>
  <c r="G119" i="277"/>
  <c r="L119" i="277"/>
  <c r="F119" i="277"/>
  <c r="D120" i="277" a="1"/>
  <c r="D120" i="277" s="1"/>
  <c r="R118" i="277"/>
  <c r="Q118" i="277"/>
  <c r="O118" i="277"/>
  <c r="I118" i="277" s="1"/>
  <c r="S118" i="277"/>
  <c r="D113" i="275"/>
  <c r="E113" i="275"/>
  <c r="C114" i="275" a="1"/>
  <c r="C114" i="275" s="1"/>
  <c r="O110" i="146"/>
  <c r="I110" i="146" s="1"/>
  <c r="R110" i="146"/>
  <c r="R111" i="146"/>
  <c r="G112" i="214"/>
  <c r="H112" i="214" s="1"/>
  <c r="H89" i="5"/>
  <c r="D113" i="146" a="1"/>
  <c r="D113" i="146" s="1"/>
  <c r="G113" i="146" s="1"/>
  <c r="F112" i="146"/>
  <c r="O111" i="146"/>
  <c r="I111" i="146" s="1"/>
  <c r="L112" i="146"/>
  <c r="K112" i="146"/>
  <c r="P112" i="146" s="1"/>
  <c r="Q112" i="146" s="1"/>
  <c r="A112" i="146"/>
  <c r="E112" i="146" a="1"/>
  <c r="E112" i="146" s="1"/>
  <c r="M112" i="146" s="1"/>
  <c r="S112" i="146" s="1"/>
  <c r="J112" i="146"/>
  <c r="C110" i="116" a="1"/>
  <c r="C110" i="116" s="1"/>
  <c r="D109" i="116"/>
  <c r="E109" i="116"/>
  <c r="F109" i="116"/>
  <c r="D113" i="214"/>
  <c r="E113" i="214"/>
  <c r="F113" i="214"/>
  <c r="C114" i="214" a="1"/>
  <c r="C114" i="214" s="1"/>
  <c r="I89" i="5"/>
  <c r="C90" i="5"/>
  <c r="F90" i="5"/>
  <c r="G90" i="5"/>
  <c r="E90" i="5"/>
  <c r="B90" i="5"/>
  <c r="D90" i="5"/>
  <c r="D121" i="284" l="1" a="1"/>
  <c r="D121" i="284" s="1"/>
  <c r="L121" i="284" s="1"/>
  <c r="A120" i="284"/>
  <c r="L120" i="284"/>
  <c r="J120" i="284"/>
  <c r="E120" i="284" a="1"/>
  <c r="E120" i="284" s="1"/>
  <c r="M120" i="284" s="1"/>
  <c r="O120" i="284" s="1"/>
  <c r="I120" i="284" s="1"/>
  <c r="O119" i="284"/>
  <c r="I119" i="284" s="1"/>
  <c r="G120" i="284"/>
  <c r="F120" i="284"/>
  <c r="Q120" i="284"/>
  <c r="R120" i="284"/>
  <c r="J121" i="283"/>
  <c r="G121" i="283"/>
  <c r="L121" i="283"/>
  <c r="F121" i="283"/>
  <c r="K121" i="283"/>
  <c r="P121" i="283" s="1"/>
  <c r="E121" i="283" a="1"/>
  <c r="E121" i="283" s="1"/>
  <c r="M121" i="283" s="1"/>
  <c r="A121" i="283"/>
  <c r="D122" i="283" a="1"/>
  <c r="D122" i="283" s="1"/>
  <c r="R120" i="283"/>
  <c r="Q120" i="283"/>
  <c r="S120" i="283"/>
  <c r="O120" i="283"/>
  <c r="I120" i="283" s="1"/>
  <c r="J123" i="282"/>
  <c r="A123" i="282"/>
  <c r="G123" i="282"/>
  <c r="L123" i="282"/>
  <c r="F123" i="282"/>
  <c r="K123" i="282"/>
  <c r="P123" i="282" s="1"/>
  <c r="E123" i="282" a="1"/>
  <c r="E123" i="282" s="1"/>
  <c r="M123" i="282" s="1"/>
  <c r="D124" i="282" a="1"/>
  <c r="D124" i="282" s="1"/>
  <c r="S122" i="282"/>
  <c r="O122" i="282"/>
  <c r="I122" i="282" s="1"/>
  <c r="R122" i="282"/>
  <c r="Q122" i="282"/>
  <c r="J119" i="281"/>
  <c r="L119" i="281"/>
  <c r="F119" i="281"/>
  <c r="K119" i="281"/>
  <c r="P119" i="281" s="1"/>
  <c r="E119" i="281" a="1"/>
  <c r="E119" i="281" s="1"/>
  <c r="M119" i="281" s="1"/>
  <c r="A119" i="281"/>
  <c r="G119" i="281"/>
  <c r="D120" i="281" a="1"/>
  <c r="D120" i="281" s="1"/>
  <c r="S118" i="281"/>
  <c r="O118" i="281"/>
  <c r="I118" i="281" s="1"/>
  <c r="Q118" i="281"/>
  <c r="R118" i="281"/>
  <c r="D121" i="280" a="1"/>
  <c r="D121" i="280" s="1"/>
  <c r="L121" i="280" s="1"/>
  <c r="K120" i="280"/>
  <c r="P120" i="280" s="1"/>
  <c r="F120" i="280"/>
  <c r="J120" i="280"/>
  <c r="O119" i="280"/>
  <c r="I119" i="280" s="1"/>
  <c r="A120" i="280"/>
  <c r="G120" i="280"/>
  <c r="E120" i="280" a="1"/>
  <c r="E120" i="280" s="1"/>
  <c r="M120" i="280" s="1"/>
  <c r="S120" i="280" s="1"/>
  <c r="Q120" i="280"/>
  <c r="R120" i="280"/>
  <c r="O120" i="280"/>
  <c r="I120" i="280" s="1"/>
  <c r="J119" i="279"/>
  <c r="L119" i="279"/>
  <c r="F119" i="279"/>
  <c r="K119" i="279"/>
  <c r="P119" i="279" s="1"/>
  <c r="E119" i="279" a="1"/>
  <c r="E119" i="279" s="1"/>
  <c r="M119" i="279" s="1"/>
  <c r="A119" i="279"/>
  <c r="G119" i="279"/>
  <c r="D120" i="279" a="1"/>
  <c r="D120" i="279" s="1"/>
  <c r="S118" i="279"/>
  <c r="O118" i="279"/>
  <c r="I118" i="279" s="1"/>
  <c r="Q118" i="279"/>
  <c r="R118" i="279"/>
  <c r="J121" i="278"/>
  <c r="A121" i="278"/>
  <c r="G121" i="278"/>
  <c r="L121" i="278"/>
  <c r="F121" i="278"/>
  <c r="K121" i="278"/>
  <c r="P121" i="278" s="1"/>
  <c r="E121" i="278" a="1"/>
  <c r="E121" i="278" s="1"/>
  <c r="M121" i="278" s="1"/>
  <c r="D122" i="278" a="1"/>
  <c r="D122" i="278" s="1"/>
  <c r="S120" i="278"/>
  <c r="O120" i="278"/>
  <c r="I120" i="278" s="1"/>
  <c r="R120" i="278"/>
  <c r="Q120" i="278"/>
  <c r="E120" i="277" a="1"/>
  <c r="E120" i="277" s="1"/>
  <c r="M120" i="277" s="1"/>
  <c r="L120" i="277"/>
  <c r="F120" i="277"/>
  <c r="K120" i="277"/>
  <c r="P120" i="277" s="1"/>
  <c r="J120" i="277"/>
  <c r="A120" i="277"/>
  <c r="G120" i="277"/>
  <c r="D121" i="277" a="1"/>
  <c r="D121" i="277" s="1"/>
  <c r="R119" i="277"/>
  <c r="Q119" i="277"/>
  <c r="O119" i="277"/>
  <c r="I119" i="277" s="1"/>
  <c r="S119" i="277"/>
  <c r="F113" i="275"/>
  <c r="G113" i="275" s="1"/>
  <c r="D114" i="275"/>
  <c r="E114" i="275"/>
  <c r="C115" i="275" a="1"/>
  <c r="C115" i="275" s="1"/>
  <c r="D114" i="146" a="1"/>
  <c r="D114" i="146" s="1"/>
  <c r="G114" i="146" s="1"/>
  <c r="O112" i="146"/>
  <c r="I112" i="146" s="1"/>
  <c r="E113" i="146" a="1"/>
  <c r="E113" i="146" s="1"/>
  <c r="M113" i="146" s="1"/>
  <c r="L113" i="146"/>
  <c r="A113" i="146"/>
  <c r="K113" i="146"/>
  <c r="P113" i="146" s="1"/>
  <c r="R113" i="146" s="1"/>
  <c r="R112" i="146"/>
  <c r="F113" i="146"/>
  <c r="J113" i="146"/>
  <c r="H90" i="5"/>
  <c r="G113" i="214"/>
  <c r="H113" i="214" s="1"/>
  <c r="D110" i="116"/>
  <c r="F110" i="116"/>
  <c r="E110" i="116"/>
  <c r="C111" i="116" a="1"/>
  <c r="C111" i="116" s="1"/>
  <c r="E114" i="214"/>
  <c r="F114" i="214"/>
  <c r="D114" i="214"/>
  <c r="C115" i="214" a="1"/>
  <c r="C115" i="214" s="1"/>
  <c r="I90" i="5"/>
  <c r="G91" i="5"/>
  <c r="D91" i="5"/>
  <c r="F91" i="5"/>
  <c r="C91" i="5"/>
  <c r="E91" i="5"/>
  <c r="H91" i="5" s="1"/>
  <c r="B91" i="5"/>
  <c r="D122" i="284" l="1" a="1"/>
  <c r="D122" i="284" s="1"/>
  <c r="L122" i="284" s="1"/>
  <c r="K121" i="284"/>
  <c r="P121" i="284" s="1"/>
  <c r="A121" i="284"/>
  <c r="F121" i="284"/>
  <c r="S120" i="284"/>
  <c r="E121" i="284" a="1"/>
  <c r="E121" i="284" s="1"/>
  <c r="M121" i="284" s="1"/>
  <c r="S121" i="284" s="1"/>
  <c r="J121" i="284"/>
  <c r="G121" i="284"/>
  <c r="R121" i="284"/>
  <c r="Q121" i="284"/>
  <c r="J122" i="283"/>
  <c r="A122" i="283"/>
  <c r="G122" i="283"/>
  <c r="L122" i="283"/>
  <c r="F122" i="283"/>
  <c r="K122" i="283"/>
  <c r="P122" i="283" s="1"/>
  <c r="E122" i="283" a="1"/>
  <c r="E122" i="283" s="1"/>
  <c r="M122" i="283" s="1"/>
  <c r="D123" i="283" a="1"/>
  <c r="D123" i="283" s="1"/>
  <c r="S121" i="283"/>
  <c r="O121" i="283"/>
  <c r="I121" i="283" s="1"/>
  <c r="R121" i="283"/>
  <c r="Q121" i="283"/>
  <c r="J124" i="282"/>
  <c r="K124" i="282"/>
  <c r="P124" i="282" s="1"/>
  <c r="E124" i="282" a="1"/>
  <c r="E124" i="282" s="1"/>
  <c r="M124" i="282" s="1"/>
  <c r="A124" i="282"/>
  <c r="G124" i="282"/>
  <c r="L124" i="282"/>
  <c r="F124" i="282"/>
  <c r="D125" i="282" a="1"/>
  <c r="D125" i="282" s="1"/>
  <c r="S123" i="282"/>
  <c r="O123" i="282"/>
  <c r="I123" i="282" s="1"/>
  <c r="R123" i="282"/>
  <c r="Q123" i="282"/>
  <c r="R119" i="281"/>
  <c r="Q119" i="281"/>
  <c r="J120" i="281"/>
  <c r="G120" i="281"/>
  <c r="L120" i="281"/>
  <c r="F120" i="281"/>
  <c r="K120" i="281"/>
  <c r="P120" i="281" s="1"/>
  <c r="E120" i="281" a="1"/>
  <c r="E120" i="281" s="1"/>
  <c r="M120" i="281" s="1"/>
  <c r="A120" i="281"/>
  <c r="D121" i="281" a="1"/>
  <c r="D121" i="281" s="1"/>
  <c r="S119" i="281"/>
  <c r="O119" i="281"/>
  <c r="I119" i="281" s="1"/>
  <c r="D122" i="280" a="1"/>
  <c r="D122" i="280" s="1"/>
  <c r="L122" i="280" s="1"/>
  <c r="E121" i="280" a="1"/>
  <c r="E121" i="280" s="1"/>
  <c r="M121" i="280" s="1"/>
  <c r="O121" i="280" s="1"/>
  <c r="I121" i="280" s="1"/>
  <c r="F121" i="280"/>
  <c r="G121" i="280"/>
  <c r="A121" i="280"/>
  <c r="J121" i="280"/>
  <c r="K121" i="280"/>
  <c r="P121" i="280" s="1"/>
  <c r="Q121" i="280"/>
  <c r="R121" i="280"/>
  <c r="J120" i="279"/>
  <c r="G120" i="279"/>
  <c r="L120" i="279"/>
  <c r="F120" i="279"/>
  <c r="K120" i="279"/>
  <c r="P120" i="279" s="1"/>
  <c r="E120" i="279" a="1"/>
  <c r="E120" i="279" s="1"/>
  <c r="M120" i="279" s="1"/>
  <c r="A120" i="279"/>
  <c r="D121" i="279" a="1"/>
  <c r="D121" i="279" s="1"/>
  <c r="R119" i="279"/>
  <c r="Q119" i="279"/>
  <c r="S119" i="279"/>
  <c r="O119" i="279"/>
  <c r="I119" i="279" s="1"/>
  <c r="J122" i="278"/>
  <c r="K122" i="278"/>
  <c r="P122" i="278" s="1"/>
  <c r="E122" i="278" a="1"/>
  <c r="E122" i="278" s="1"/>
  <c r="M122" i="278" s="1"/>
  <c r="A122" i="278"/>
  <c r="G122" i="278"/>
  <c r="L122" i="278"/>
  <c r="F122" i="278"/>
  <c r="D123" i="278" a="1"/>
  <c r="D123" i="278" s="1"/>
  <c r="S121" i="278"/>
  <c r="O121" i="278"/>
  <c r="I121" i="278" s="1"/>
  <c r="R121" i="278"/>
  <c r="Q121" i="278"/>
  <c r="E121" i="277" a="1"/>
  <c r="E121" i="277" s="1"/>
  <c r="M121" i="277" s="1"/>
  <c r="G121" i="277"/>
  <c r="L121" i="277"/>
  <c r="F121" i="277"/>
  <c r="K121" i="277"/>
  <c r="P121" i="277" s="1"/>
  <c r="J121" i="277"/>
  <c r="A121" i="277"/>
  <c r="D122" i="277" a="1"/>
  <c r="D122" i="277" s="1"/>
  <c r="R120" i="277"/>
  <c r="Q120" i="277"/>
  <c r="S120" i="277"/>
  <c r="O120" i="277"/>
  <c r="I120" i="277" s="1"/>
  <c r="F114" i="275"/>
  <c r="G114" i="275" s="1"/>
  <c r="D115" i="275"/>
  <c r="F115" i="275" s="1"/>
  <c r="G115" i="275" s="1"/>
  <c r="E115" i="275"/>
  <c r="C116" i="275" a="1"/>
  <c r="C116" i="275" s="1"/>
  <c r="Q113" i="146"/>
  <c r="O113" i="146"/>
  <c r="I113" i="146" s="1"/>
  <c r="D115" i="146" a="1"/>
  <c r="D115" i="146" s="1"/>
  <c r="L115" i="146" s="1"/>
  <c r="S113" i="146"/>
  <c r="K114" i="146"/>
  <c r="P114" i="146" s="1"/>
  <c r="Q114" i="146" s="1"/>
  <c r="L114" i="146"/>
  <c r="E114" i="146" a="1"/>
  <c r="E114" i="146" s="1"/>
  <c r="M114" i="146" s="1"/>
  <c r="F114" i="146"/>
  <c r="A114" i="146"/>
  <c r="J114" i="146"/>
  <c r="G114" i="214"/>
  <c r="H114" i="214" s="1"/>
  <c r="D111" i="116"/>
  <c r="E111" i="116"/>
  <c r="F111" i="116"/>
  <c r="C112" i="116" a="1"/>
  <c r="C112" i="116" s="1"/>
  <c r="F115" i="214"/>
  <c r="D115" i="214"/>
  <c r="E115" i="214"/>
  <c r="C116" i="214" a="1"/>
  <c r="C116" i="214" s="1"/>
  <c r="I91" i="5"/>
  <c r="E92" i="5"/>
  <c r="B92" i="5"/>
  <c r="C92" i="5"/>
  <c r="F92" i="5"/>
  <c r="G92" i="5"/>
  <c r="D92" i="5"/>
  <c r="D123" i="284" l="1" a="1"/>
  <c r="D123" i="284" s="1"/>
  <c r="A123" i="284" s="1"/>
  <c r="F122" i="284"/>
  <c r="K122" i="284"/>
  <c r="P122" i="284" s="1"/>
  <c r="G122" i="284"/>
  <c r="A122" i="284"/>
  <c r="J122" i="284"/>
  <c r="O121" i="284"/>
  <c r="I121" i="284" s="1"/>
  <c r="E122" i="284" a="1"/>
  <c r="E122" i="284" s="1"/>
  <c r="M122" i="284" s="1"/>
  <c r="O122" i="284" s="1"/>
  <c r="I122" i="284" s="1"/>
  <c r="R122" i="284"/>
  <c r="Q122" i="284"/>
  <c r="J123" i="283"/>
  <c r="K123" i="283"/>
  <c r="P123" i="283" s="1"/>
  <c r="E123" i="283" a="1"/>
  <c r="E123" i="283" s="1"/>
  <c r="M123" i="283" s="1"/>
  <c r="A123" i="283"/>
  <c r="G123" i="283"/>
  <c r="L123" i="283"/>
  <c r="F123" i="283"/>
  <c r="D124" i="283" a="1"/>
  <c r="D124" i="283" s="1"/>
  <c r="S122" i="283"/>
  <c r="O122" i="283"/>
  <c r="I122" i="283" s="1"/>
  <c r="R122" i="283"/>
  <c r="Q122" i="283"/>
  <c r="J125" i="282"/>
  <c r="L125" i="282"/>
  <c r="F125" i="282"/>
  <c r="K125" i="282"/>
  <c r="P125" i="282" s="1"/>
  <c r="E125" i="282" a="1"/>
  <c r="E125" i="282" s="1"/>
  <c r="M125" i="282" s="1"/>
  <c r="A125" i="282"/>
  <c r="G125" i="282"/>
  <c r="D126" i="282" a="1"/>
  <c r="D126" i="282" s="1"/>
  <c r="S124" i="282"/>
  <c r="O124" i="282"/>
  <c r="I124" i="282" s="1"/>
  <c r="Q124" i="282"/>
  <c r="R124" i="282"/>
  <c r="S120" i="281"/>
  <c r="O120" i="281"/>
  <c r="I120" i="281" s="1"/>
  <c r="R120" i="281"/>
  <c r="Q120" i="281"/>
  <c r="J121" i="281"/>
  <c r="A121" i="281"/>
  <c r="G121" i="281"/>
  <c r="L121" i="281"/>
  <c r="F121" i="281"/>
  <c r="K121" i="281"/>
  <c r="P121" i="281" s="1"/>
  <c r="E121" i="281" a="1"/>
  <c r="E121" i="281" s="1"/>
  <c r="M121" i="281" s="1"/>
  <c r="D122" i="281" a="1"/>
  <c r="D122" i="281" s="1"/>
  <c r="E122" i="280" a="1"/>
  <c r="E122" i="280" s="1"/>
  <c r="M122" i="280" s="1"/>
  <c r="S122" i="280" s="1"/>
  <c r="J122" i="280"/>
  <c r="K122" i="280"/>
  <c r="P122" i="280" s="1"/>
  <c r="G122" i="280"/>
  <c r="S121" i="280"/>
  <c r="D123" i="280" a="1"/>
  <c r="D123" i="280" s="1"/>
  <c r="J123" i="280" s="1"/>
  <c r="F122" i="280"/>
  <c r="A122" i="280"/>
  <c r="Q122" i="280"/>
  <c r="R122" i="280"/>
  <c r="J121" i="279"/>
  <c r="A121" i="279"/>
  <c r="G121" i="279"/>
  <c r="L121" i="279"/>
  <c r="F121" i="279"/>
  <c r="K121" i="279"/>
  <c r="P121" i="279" s="1"/>
  <c r="E121" i="279" a="1"/>
  <c r="E121" i="279" s="1"/>
  <c r="M121" i="279" s="1"/>
  <c r="D122" i="279" a="1"/>
  <c r="D122" i="279" s="1"/>
  <c r="S120" i="279"/>
  <c r="O120" i="279"/>
  <c r="I120" i="279" s="1"/>
  <c r="R120" i="279"/>
  <c r="Q120" i="279"/>
  <c r="J123" i="278"/>
  <c r="L123" i="278"/>
  <c r="F123" i="278"/>
  <c r="K123" i="278"/>
  <c r="P123" i="278" s="1"/>
  <c r="E123" i="278" a="1"/>
  <c r="E123" i="278" s="1"/>
  <c r="M123" i="278" s="1"/>
  <c r="A123" i="278"/>
  <c r="G123" i="278"/>
  <c r="D124" i="278" a="1"/>
  <c r="D124" i="278" s="1"/>
  <c r="S122" i="278"/>
  <c r="O122" i="278"/>
  <c r="I122" i="278" s="1"/>
  <c r="Q122" i="278"/>
  <c r="R122" i="278"/>
  <c r="E122" i="277" a="1"/>
  <c r="E122" i="277" s="1"/>
  <c r="M122" i="277" s="1"/>
  <c r="J122" i="277"/>
  <c r="A122" i="277"/>
  <c r="G122" i="277"/>
  <c r="L122" i="277"/>
  <c r="F122" i="277"/>
  <c r="K122" i="277"/>
  <c r="P122" i="277" s="1"/>
  <c r="D123" i="277" a="1"/>
  <c r="D123" i="277" s="1"/>
  <c r="R121" i="277"/>
  <c r="Q121" i="277"/>
  <c r="O121" i="277"/>
  <c r="I121" i="277" s="1"/>
  <c r="S121" i="277"/>
  <c r="D116" i="275"/>
  <c r="E116" i="275"/>
  <c r="C117" i="275" a="1"/>
  <c r="C117" i="275" s="1"/>
  <c r="R114" i="146"/>
  <c r="O114" i="146"/>
  <c r="I114" i="146" s="1"/>
  <c r="D116" i="146" a="1"/>
  <c r="D116" i="146" s="1"/>
  <c r="A116" i="146" s="1"/>
  <c r="K115" i="146"/>
  <c r="P115" i="146" s="1"/>
  <c r="R115" i="146" s="1"/>
  <c r="S114" i="146"/>
  <c r="E115" i="146" a="1"/>
  <c r="E115" i="146" s="1"/>
  <c r="M115" i="146" s="1"/>
  <c r="S115" i="146" s="1"/>
  <c r="A115" i="146"/>
  <c r="G115" i="146"/>
  <c r="F115" i="146"/>
  <c r="J115" i="146"/>
  <c r="H92" i="5"/>
  <c r="C113" i="116" a="1"/>
  <c r="C113" i="116" s="1"/>
  <c r="D112" i="116"/>
  <c r="E112" i="116"/>
  <c r="F112" i="116"/>
  <c r="G115" i="214"/>
  <c r="H115" i="214" s="1"/>
  <c r="D116" i="214"/>
  <c r="E116" i="214"/>
  <c r="F116" i="214"/>
  <c r="C117" i="214" a="1"/>
  <c r="C117" i="214" s="1"/>
  <c r="I92" i="5"/>
  <c r="C93" i="5"/>
  <c r="G93" i="5"/>
  <c r="E93" i="5"/>
  <c r="H93" i="5" s="1"/>
  <c r="B93" i="5"/>
  <c r="F93" i="5"/>
  <c r="D93" i="5"/>
  <c r="D124" i="284" l="1" a="1"/>
  <c r="D124" i="284" s="1"/>
  <c r="K124" i="284" s="1"/>
  <c r="P124" i="284" s="1"/>
  <c r="F123" i="284"/>
  <c r="G123" i="284"/>
  <c r="S122" i="284"/>
  <c r="E123" i="284" a="1"/>
  <c r="E123" i="284" s="1"/>
  <c r="M123" i="284" s="1"/>
  <c r="S123" i="284" s="1"/>
  <c r="J123" i="284"/>
  <c r="K123" i="284"/>
  <c r="P123" i="284" s="1"/>
  <c r="R123" i="284" s="1"/>
  <c r="L123" i="284"/>
  <c r="Q123" i="284"/>
  <c r="J124" i="283"/>
  <c r="L124" i="283"/>
  <c r="F124" i="283"/>
  <c r="K124" i="283"/>
  <c r="P124" i="283" s="1"/>
  <c r="E124" i="283" a="1"/>
  <c r="E124" i="283" s="1"/>
  <c r="M124" i="283" s="1"/>
  <c r="A124" i="283"/>
  <c r="G124" i="283"/>
  <c r="D125" i="283" a="1"/>
  <c r="D125" i="283" s="1"/>
  <c r="S123" i="283"/>
  <c r="O123" i="283"/>
  <c r="I123" i="283" s="1"/>
  <c r="Q123" i="283"/>
  <c r="R123" i="283"/>
  <c r="J126" i="282"/>
  <c r="G126" i="282"/>
  <c r="L126" i="282"/>
  <c r="F126" i="282"/>
  <c r="K126" i="282"/>
  <c r="P126" i="282" s="1"/>
  <c r="E126" i="282" a="1"/>
  <c r="E126" i="282" s="1"/>
  <c r="M126" i="282" s="1"/>
  <c r="A126" i="282"/>
  <c r="D127" i="282" a="1"/>
  <c r="D127" i="282" s="1"/>
  <c r="R125" i="282"/>
  <c r="Q125" i="282"/>
  <c r="S125" i="282"/>
  <c r="O125" i="282"/>
  <c r="I125" i="282" s="1"/>
  <c r="J122" i="281"/>
  <c r="K122" i="281"/>
  <c r="P122" i="281" s="1"/>
  <c r="E122" i="281" a="1"/>
  <c r="E122" i="281" s="1"/>
  <c r="M122" i="281" s="1"/>
  <c r="A122" i="281"/>
  <c r="G122" i="281"/>
  <c r="L122" i="281"/>
  <c r="F122" i="281"/>
  <c r="D123" i="281" a="1"/>
  <c r="D123" i="281" s="1"/>
  <c r="S121" i="281"/>
  <c r="O121" i="281"/>
  <c r="I121" i="281" s="1"/>
  <c r="R121" i="281"/>
  <c r="Q121" i="281"/>
  <c r="D124" i="280" a="1"/>
  <c r="D124" i="280" s="1"/>
  <c r="K124" i="280" s="1"/>
  <c r="P124" i="280" s="1"/>
  <c r="F123" i="280"/>
  <c r="A123" i="280"/>
  <c r="L123" i="280"/>
  <c r="O122" i="280"/>
  <c r="I122" i="280" s="1"/>
  <c r="K123" i="280"/>
  <c r="P123" i="280" s="1"/>
  <c r="G123" i="280"/>
  <c r="E123" i="280" a="1"/>
  <c r="E123" i="280" s="1"/>
  <c r="M123" i="280" s="1"/>
  <c r="O123" i="280" s="1"/>
  <c r="I123" i="280" s="1"/>
  <c r="Q123" i="280"/>
  <c r="R123" i="280"/>
  <c r="J122" i="279"/>
  <c r="K122" i="279"/>
  <c r="P122" i="279" s="1"/>
  <c r="E122" i="279" a="1"/>
  <c r="E122" i="279" s="1"/>
  <c r="M122" i="279" s="1"/>
  <c r="A122" i="279"/>
  <c r="G122" i="279"/>
  <c r="L122" i="279"/>
  <c r="F122" i="279"/>
  <c r="D123" i="279" a="1"/>
  <c r="D123" i="279" s="1"/>
  <c r="S121" i="279"/>
  <c r="O121" i="279"/>
  <c r="I121" i="279" s="1"/>
  <c r="R121" i="279"/>
  <c r="Q121" i="279"/>
  <c r="J124" i="278"/>
  <c r="G124" i="278"/>
  <c r="L124" i="278"/>
  <c r="F124" i="278"/>
  <c r="K124" i="278"/>
  <c r="P124" i="278" s="1"/>
  <c r="E124" i="278" a="1"/>
  <c r="E124" i="278" s="1"/>
  <c r="M124" i="278" s="1"/>
  <c r="A124" i="278"/>
  <c r="D125" i="278" a="1"/>
  <c r="D125" i="278" s="1"/>
  <c r="R123" i="278"/>
  <c r="Q123" i="278"/>
  <c r="S123" i="278"/>
  <c r="O123" i="278"/>
  <c r="I123" i="278" s="1"/>
  <c r="E123" i="277" a="1"/>
  <c r="E123" i="277" s="1"/>
  <c r="M123" i="277" s="1"/>
  <c r="K123" i="277"/>
  <c r="P123" i="277" s="1"/>
  <c r="J123" i="277"/>
  <c r="A123" i="277"/>
  <c r="G123" i="277"/>
  <c r="L123" i="277"/>
  <c r="F123" i="277"/>
  <c r="D124" i="277" a="1"/>
  <c r="D124" i="277" s="1"/>
  <c r="R122" i="277"/>
  <c r="Q122" i="277"/>
  <c r="O122" i="277"/>
  <c r="I122" i="277" s="1"/>
  <c r="S122" i="277"/>
  <c r="F116" i="275"/>
  <c r="G116" i="275" s="1"/>
  <c r="D117" i="275"/>
  <c r="E117" i="275"/>
  <c r="C118" i="275" a="1"/>
  <c r="C118" i="275" s="1"/>
  <c r="Q115" i="146"/>
  <c r="K116" i="146"/>
  <c r="P116" i="146" s="1"/>
  <c r="R116" i="146" s="1"/>
  <c r="F116" i="146"/>
  <c r="E116" i="146" a="1"/>
  <c r="E116" i="146" s="1"/>
  <c r="M116" i="146" s="1"/>
  <c r="O115" i="146"/>
  <c r="I115" i="146" s="1"/>
  <c r="D117" i="146" a="1"/>
  <c r="D117" i="146" s="1"/>
  <c r="L117" i="146" s="1"/>
  <c r="L116" i="146"/>
  <c r="G116" i="146"/>
  <c r="J116" i="146"/>
  <c r="D113" i="116"/>
  <c r="E113" i="116"/>
  <c r="F113" i="116"/>
  <c r="C114" i="116" a="1"/>
  <c r="C114" i="116" s="1"/>
  <c r="G116" i="214"/>
  <c r="H116" i="214" s="1"/>
  <c r="D117" i="214"/>
  <c r="E117" i="214"/>
  <c r="F117" i="214"/>
  <c r="C118" i="214" a="1"/>
  <c r="C118" i="214" s="1"/>
  <c r="I93" i="5"/>
  <c r="F94" i="5"/>
  <c r="E94" i="5"/>
  <c r="B94" i="5"/>
  <c r="C94" i="5"/>
  <c r="G94" i="5"/>
  <c r="D94" i="5"/>
  <c r="D125" i="284" l="1" a="1"/>
  <c r="D125" i="284" s="1"/>
  <c r="L125" i="284" s="1"/>
  <c r="A124" i="284"/>
  <c r="G124" i="284"/>
  <c r="J124" i="284"/>
  <c r="E124" i="284" a="1"/>
  <c r="E124" i="284" s="1"/>
  <c r="M124" i="284" s="1"/>
  <c r="O124" i="284" s="1"/>
  <c r="I124" i="284" s="1"/>
  <c r="O123" i="284"/>
  <c r="I123" i="284" s="1"/>
  <c r="F124" i="284"/>
  <c r="L124" i="284"/>
  <c r="Q124" i="284"/>
  <c r="R124" i="284"/>
  <c r="J125" i="283"/>
  <c r="G125" i="283"/>
  <c r="L125" i="283"/>
  <c r="F125" i="283"/>
  <c r="K125" i="283"/>
  <c r="P125" i="283" s="1"/>
  <c r="E125" i="283" a="1"/>
  <c r="E125" i="283" s="1"/>
  <c r="M125" i="283" s="1"/>
  <c r="A125" i="283"/>
  <c r="D126" i="283" a="1"/>
  <c r="D126" i="283" s="1"/>
  <c r="R124" i="283"/>
  <c r="Q124" i="283"/>
  <c r="S124" i="283"/>
  <c r="O124" i="283"/>
  <c r="I124" i="283" s="1"/>
  <c r="J127" i="282"/>
  <c r="A127" i="282"/>
  <c r="G127" i="282"/>
  <c r="L127" i="282"/>
  <c r="F127" i="282"/>
  <c r="K127" i="282"/>
  <c r="P127" i="282" s="1"/>
  <c r="E127" i="282" a="1"/>
  <c r="E127" i="282" s="1"/>
  <c r="M127" i="282" s="1"/>
  <c r="D128" i="282" a="1"/>
  <c r="D128" i="282" s="1"/>
  <c r="S126" i="282"/>
  <c r="O126" i="282"/>
  <c r="I126" i="282" s="1"/>
  <c r="R126" i="282"/>
  <c r="Q126" i="282"/>
  <c r="J123" i="281"/>
  <c r="L123" i="281"/>
  <c r="F123" i="281"/>
  <c r="K123" i="281"/>
  <c r="P123" i="281" s="1"/>
  <c r="E123" i="281" a="1"/>
  <c r="E123" i="281" s="1"/>
  <c r="M123" i="281" s="1"/>
  <c r="A123" i="281"/>
  <c r="G123" i="281"/>
  <c r="D124" i="281" a="1"/>
  <c r="D124" i="281" s="1"/>
  <c r="S122" i="281"/>
  <c r="O122" i="281"/>
  <c r="I122" i="281" s="1"/>
  <c r="Q122" i="281"/>
  <c r="R122" i="281"/>
  <c r="A124" i="280"/>
  <c r="G124" i="280"/>
  <c r="S123" i="280"/>
  <c r="E124" i="280" a="1"/>
  <c r="E124" i="280" s="1"/>
  <c r="M124" i="280" s="1"/>
  <c r="O124" i="280" s="1"/>
  <c r="I124" i="280" s="1"/>
  <c r="L124" i="280"/>
  <c r="F124" i="280"/>
  <c r="J124" i="280"/>
  <c r="D125" i="280" a="1"/>
  <c r="D125" i="280" s="1"/>
  <c r="J125" i="280" s="1"/>
  <c r="Q124" i="280"/>
  <c r="R124" i="280"/>
  <c r="J123" i="279"/>
  <c r="L123" i="279"/>
  <c r="F123" i="279"/>
  <c r="K123" i="279"/>
  <c r="P123" i="279" s="1"/>
  <c r="E123" i="279" a="1"/>
  <c r="E123" i="279" s="1"/>
  <c r="M123" i="279" s="1"/>
  <c r="A123" i="279"/>
  <c r="G123" i="279"/>
  <c r="D124" i="279" a="1"/>
  <c r="D124" i="279" s="1"/>
  <c r="S122" i="279"/>
  <c r="O122" i="279"/>
  <c r="I122" i="279" s="1"/>
  <c r="Q122" i="279"/>
  <c r="R122" i="279"/>
  <c r="J125" i="278"/>
  <c r="A125" i="278"/>
  <c r="G125" i="278"/>
  <c r="L125" i="278"/>
  <c r="F125" i="278"/>
  <c r="K125" i="278"/>
  <c r="P125" i="278" s="1"/>
  <c r="E125" i="278" a="1"/>
  <c r="E125" i="278" s="1"/>
  <c r="M125" i="278" s="1"/>
  <c r="D126" i="278" a="1"/>
  <c r="D126" i="278" s="1"/>
  <c r="S124" i="278"/>
  <c r="O124" i="278"/>
  <c r="I124" i="278" s="1"/>
  <c r="R124" i="278"/>
  <c r="Q124" i="278"/>
  <c r="E124" i="277" a="1"/>
  <c r="E124" i="277" s="1"/>
  <c r="M124" i="277" s="1"/>
  <c r="L124" i="277"/>
  <c r="F124" i="277"/>
  <c r="K124" i="277"/>
  <c r="P124" i="277" s="1"/>
  <c r="J124" i="277"/>
  <c r="A124" i="277"/>
  <c r="G124" i="277"/>
  <c r="D125" i="277" a="1"/>
  <c r="D125" i="277" s="1"/>
  <c r="R123" i="277"/>
  <c r="Q123" i="277"/>
  <c r="O123" i="277"/>
  <c r="I123" i="277" s="1"/>
  <c r="S123" i="277"/>
  <c r="F117" i="275"/>
  <c r="G117" i="275" s="1"/>
  <c r="D118" i="275"/>
  <c r="F118" i="275" s="1"/>
  <c r="G118" i="275" s="1"/>
  <c r="E118" i="275"/>
  <c r="C119" i="275" a="1"/>
  <c r="C119" i="275" s="1"/>
  <c r="Q116" i="146"/>
  <c r="O116" i="146"/>
  <c r="I116" i="146" s="1"/>
  <c r="D118" i="146" a="1"/>
  <c r="D118" i="146" s="1"/>
  <c r="J118" i="146" s="1"/>
  <c r="F117" i="146"/>
  <c r="S116" i="146"/>
  <c r="G117" i="146"/>
  <c r="K117" i="146"/>
  <c r="P117" i="146" s="1"/>
  <c r="Q117" i="146" s="1"/>
  <c r="A117" i="146"/>
  <c r="E117" i="146" a="1"/>
  <c r="E117" i="146" s="1"/>
  <c r="M117" i="146" s="1"/>
  <c r="S117" i="146" s="1"/>
  <c r="J117" i="146"/>
  <c r="H94" i="5"/>
  <c r="F114" i="116"/>
  <c r="E114" i="116"/>
  <c r="D114" i="116"/>
  <c r="C115" i="116" a="1"/>
  <c r="C115" i="116" s="1"/>
  <c r="G117" i="214"/>
  <c r="H117" i="214" s="1"/>
  <c r="E118" i="214"/>
  <c r="F118" i="214"/>
  <c r="D118" i="214"/>
  <c r="C119" i="214" a="1"/>
  <c r="C119" i="214" s="1"/>
  <c r="I94" i="5"/>
  <c r="C95" i="5"/>
  <c r="G95" i="5"/>
  <c r="F95" i="5"/>
  <c r="B95" i="5"/>
  <c r="D95" i="5"/>
  <c r="E95" i="5"/>
  <c r="H95" i="5" s="1"/>
  <c r="D126" i="284" l="1" a="1"/>
  <c r="D126" i="284" s="1"/>
  <c r="G126" i="284" s="1"/>
  <c r="K125" i="284"/>
  <c r="P125" i="284" s="1"/>
  <c r="S124" i="284"/>
  <c r="E125" i="284" a="1"/>
  <c r="E125" i="284" s="1"/>
  <c r="M125" i="284" s="1"/>
  <c r="S125" i="284" s="1"/>
  <c r="J125" i="284"/>
  <c r="G125" i="284"/>
  <c r="F125" i="284"/>
  <c r="A125" i="284"/>
  <c r="R125" i="284"/>
  <c r="Q125" i="284"/>
  <c r="J126" i="283"/>
  <c r="A126" i="283"/>
  <c r="G126" i="283"/>
  <c r="L126" i="283"/>
  <c r="F126" i="283"/>
  <c r="K126" i="283"/>
  <c r="P126" i="283" s="1"/>
  <c r="E126" i="283" a="1"/>
  <c r="E126" i="283" s="1"/>
  <c r="M126" i="283" s="1"/>
  <c r="D127" i="283" a="1"/>
  <c r="D127" i="283" s="1"/>
  <c r="S125" i="283"/>
  <c r="O125" i="283"/>
  <c r="I125" i="283" s="1"/>
  <c r="R125" i="283"/>
  <c r="Q125" i="283"/>
  <c r="J128" i="282"/>
  <c r="K128" i="282"/>
  <c r="P128" i="282" s="1"/>
  <c r="E128" i="282" a="1"/>
  <c r="E128" i="282" s="1"/>
  <c r="M128" i="282" s="1"/>
  <c r="A128" i="282"/>
  <c r="G128" i="282"/>
  <c r="L128" i="282"/>
  <c r="F128" i="282"/>
  <c r="D129" i="282" a="1"/>
  <c r="D129" i="282" s="1"/>
  <c r="S127" i="282"/>
  <c r="O127" i="282"/>
  <c r="I127" i="282" s="1"/>
  <c r="R127" i="282"/>
  <c r="Q127" i="282"/>
  <c r="J124" i="281"/>
  <c r="G124" i="281"/>
  <c r="L124" i="281"/>
  <c r="F124" i="281"/>
  <c r="K124" i="281"/>
  <c r="P124" i="281" s="1"/>
  <c r="E124" i="281" a="1"/>
  <c r="E124" i="281" s="1"/>
  <c r="M124" i="281" s="1"/>
  <c r="A124" i="281"/>
  <c r="D125" i="281" a="1"/>
  <c r="D125" i="281" s="1"/>
  <c r="R123" i="281"/>
  <c r="Q123" i="281"/>
  <c r="S123" i="281"/>
  <c r="O123" i="281"/>
  <c r="I123" i="281" s="1"/>
  <c r="S124" i="280"/>
  <c r="F125" i="280"/>
  <c r="G125" i="280"/>
  <c r="D126" i="280" a="1"/>
  <c r="D126" i="280" s="1"/>
  <c r="G126" i="280" s="1"/>
  <c r="K125" i="280"/>
  <c r="P125" i="280" s="1"/>
  <c r="L125" i="280"/>
  <c r="E125" i="280" a="1"/>
  <c r="E125" i="280" s="1"/>
  <c r="M125" i="280" s="1"/>
  <c r="S125" i="280" s="1"/>
  <c r="A125" i="280"/>
  <c r="Q125" i="280"/>
  <c r="R125" i="280"/>
  <c r="J124" i="279"/>
  <c r="G124" i="279"/>
  <c r="L124" i="279"/>
  <c r="F124" i="279"/>
  <c r="K124" i="279"/>
  <c r="P124" i="279" s="1"/>
  <c r="E124" i="279" a="1"/>
  <c r="E124" i="279" s="1"/>
  <c r="M124" i="279" s="1"/>
  <c r="A124" i="279"/>
  <c r="D125" i="279" a="1"/>
  <c r="D125" i="279" s="1"/>
  <c r="R123" i="279"/>
  <c r="Q123" i="279"/>
  <c r="S123" i="279"/>
  <c r="O123" i="279"/>
  <c r="I123" i="279" s="1"/>
  <c r="J126" i="278"/>
  <c r="K126" i="278"/>
  <c r="P126" i="278" s="1"/>
  <c r="E126" i="278" a="1"/>
  <c r="E126" i="278" s="1"/>
  <c r="M126" i="278" s="1"/>
  <c r="A126" i="278"/>
  <c r="G126" i="278"/>
  <c r="L126" i="278"/>
  <c r="F126" i="278"/>
  <c r="D127" i="278" a="1"/>
  <c r="D127" i="278" s="1"/>
  <c r="S125" i="278"/>
  <c r="O125" i="278"/>
  <c r="I125" i="278" s="1"/>
  <c r="R125" i="278"/>
  <c r="Q125" i="278"/>
  <c r="E125" i="277" a="1"/>
  <c r="E125" i="277" s="1"/>
  <c r="M125" i="277" s="1"/>
  <c r="G125" i="277"/>
  <c r="L125" i="277"/>
  <c r="F125" i="277"/>
  <c r="K125" i="277"/>
  <c r="P125" i="277" s="1"/>
  <c r="J125" i="277"/>
  <c r="A125" i="277"/>
  <c r="D126" i="277" a="1"/>
  <c r="D126" i="277" s="1"/>
  <c r="R124" i="277"/>
  <c r="Q124" i="277"/>
  <c r="S124" i="277"/>
  <c r="O124" i="277"/>
  <c r="I124" i="277" s="1"/>
  <c r="D119" i="275"/>
  <c r="E119" i="275"/>
  <c r="C120" i="275" a="1"/>
  <c r="C120" i="275" s="1"/>
  <c r="R117" i="146"/>
  <c r="L118" i="146"/>
  <c r="E118" i="146" a="1"/>
  <c r="E118" i="146" s="1"/>
  <c r="M118" i="146" s="1"/>
  <c r="K118" i="146"/>
  <c r="P118" i="146" s="1"/>
  <c r="R118" i="146" s="1"/>
  <c r="A118" i="146"/>
  <c r="D119" i="146" a="1"/>
  <c r="D119" i="146" s="1"/>
  <c r="G119" i="146" s="1"/>
  <c r="F118" i="146"/>
  <c r="G118" i="146"/>
  <c r="O117" i="146"/>
  <c r="I117" i="146" s="1"/>
  <c r="C116" i="116" a="1"/>
  <c r="C116" i="116" s="1"/>
  <c r="D115" i="116"/>
  <c r="E115" i="116"/>
  <c r="F115" i="116"/>
  <c r="G118" i="214"/>
  <c r="H118" i="214" s="1"/>
  <c r="F119" i="214"/>
  <c r="D119" i="214"/>
  <c r="E119" i="214"/>
  <c r="C120" i="214" a="1"/>
  <c r="C120" i="214" s="1"/>
  <c r="I95" i="5"/>
  <c r="E96" i="5"/>
  <c r="C96" i="5"/>
  <c r="F96" i="5"/>
  <c r="B96" i="5"/>
  <c r="D96" i="5"/>
  <c r="G96" i="5"/>
  <c r="K126" i="284" l="1"/>
  <c r="P126" i="284" s="1"/>
  <c r="J126" i="284"/>
  <c r="O125" i="284"/>
  <c r="I125" i="284" s="1"/>
  <c r="A126" i="284"/>
  <c r="L126" i="284"/>
  <c r="D127" i="284" a="1"/>
  <c r="D127" i="284" s="1"/>
  <c r="J127" i="284" s="1"/>
  <c r="F126" i="284"/>
  <c r="E126" i="284" a="1"/>
  <c r="E126" i="284" s="1"/>
  <c r="M126" i="284" s="1"/>
  <c r="S126" i="284" s="1"/>
  <c r="R126" i="284"/>
  <c r="Q126" i="284"/>
  <c r="J127" i="283"/>
  <c r="K127" i="283"/>
  <c r="P127" i="283" s="1"/>
  <c r="E127" i="283" a="1"/>
  <c r="E127" i="283" s="1"/>
  <c r="M127" i="283" s="1"/>
  <c r="A127" i="283"/>
  <c r="G127" i="283"/>
  <c r="L127" i="283"/>
  <c r="F127" i="283"/>
  <c r="D128" i="283" a="1"/>
  <c r="D128" i="283" s="1"/>
  <c r="S126" i="283"/>
  <c r="O126" i="283"/>
  <c r="I126" i="283" s="1"/>
  <c r="R126" i="283"/>
  <c r="Q126" i="283"/>
  <c r="J129" i="282"/>
  <c r="L129" i="282"/>
  <c r="F129" i="282"/>
  <c r="K129" i="282"/>
  <c r="P129" i="282" s="1"/>
  <c r="E129" i="282" a="1"/>
  <c r="E129" i="282" s="1"/>
  <c r="M129" i="282" s="1"/>
  <c r="A129" i="282"/>
  <c r="G129" i="282"/>
  <c r="D130" i="282" a="1"/>
  <c r="D130" i="282" s="1"/>
  <c r="S128" i="282"/>
  <c r="O128" i="282"/>
  <c r="I128" i="282" s="1"/>
  <c r="Q128" i="282"/>
  <c r="R128" i="282"/>
  <c r="J125" i="281"/>
  <c r="A125" i="281"/>
  <c r="G125" i="281"/>
  <c r="L125" i="281"/>
  <c r="F125" i="281"/>
  <c r="K125" i="281"/>
  <c r="P125" i="281" s="1"/>
  <c r="E125" i="281" a="1"/>
  <c r="E125" i="281" s="1"/>
  <c r="M125" i="281" s="1"/>
  <c r="D126" i="281" a="1"/>
  <c r="D126" i="281" s="1"/>
  <c r="S124" i="281"/>
  <c r="O124" i="281"/>
  <c r="I124" i="281" s="1"/>
  <c r="R124" i="281"/>
  <c r="Q124" i="281"/>
  <c r="D127" i="280" a="1"/>
  <c r="D127" i="280" s="1"/>
  <c r="F127" i="280" s="1"/>
  <c r="F126" i="280"/>
  <c r="A126" i="280"/>
  <c r="L126" i="280"/>
  <c r="E126" i="280" a="1"/>
  <c r="E126" i="280" s="1"/>
  <c r="M126" i="280" s="1"/>
  <c r="O126" i="280" s="1"/>
  <c r="I126" i="280" s="1"/>
  <c r="J126" i="280"/>
  <c r="O125" i="280"/>
  <c r="I125" i="280" s="1"/>
  <c r="K126" i="280"/>
  <c r="P126" i="280" s="1"/>
  <c r="Q126" i="280"/>
  <c r="R126" i="280"/>
  <c r="J125" i="279"/>
  <c r="A125" i="279"/>
  <c r="G125" i="279"/>
  <c r="L125" i="279"/>
  <c r="F125" i="279"/>
  <c r="K125" i="279"/>
  <c r="P125" i="279" s="1"/>
  <c r="E125" i="279" a="1"/>
  <c r="E125" i="279" s="1"/>
  <c r="M125" i="279" s="1"/>
  <c r="D126" i="279" a="1"/>
  <c r="D126" i="279" s="1"/>
  <c r="S124" i="279"/>
  <c r="O124" i="279"/>
  <c r="I124" i="279" s="1"/>
  <c r="R124" i="279"/>
  <c r="Q124" i="279"/>
  <c r="J127" i="278"/>
  <c r="L127" i="278"/>
  <c r="F127" i="278"/>
  <c r="K127" i="278"/>
  <c r="P127" i="278" s="1"/>
  <c r="E127" i="278" a="1"/>
  <c r="E127" i="278" s="1"/>
  <c r="M127" i="278" s="1"/>
  <c r="A127" i="278"/>
  <c r="G127" i="278"/>
  <c r="D128" i="278" a="1"/>
  <c r="D128" i="278" s="1"/>
  <c r="S126" i="278"/>
  <c r="O126" i="278"/>
  <c r="I126" i="278" s="1"/>
  <c r="Q126" i="278"/>
  <c r="R126" i="278"/>
  <c r="E126" i="277" a="1"/>
  <c r="E126" i="277" s="1"/>
  <c r="M126" i="277" s="1"/>
  <c r="J126" i="277"/>
  <c r="A126" i="277"/>
  <c r="G126" i="277"/>
  <c r="L126" i="277"/>
  <c r="F126" i="277"/>
  <c r="K126" i="277"/>
  <c r="P126" i="277" s="1"/>
  <c r="D127" i="277" a="1"/>
  <c r="D127" i="277" s="1"/>
  <c r="R125" i="277"/>
  <c r="Q125" i="277"/>
  <c r="O125" i="277"/>
  <c r="I125" i="277" s="1"/>
  <c r="S125" i="277"/>
  <c r="F119" i="275"/>
  <c r="G119" i="275" s="1"/>
  <c r="D120" i="275"/>
  <c r="E120" i="275"/>
  <c r="C121" i="275" a="1"/>
  <c r="C121" i="275" s="1"/>
  <c r="Q118" i="146"/>
  <c r="O118" i="146"/>
  <c r="I118" i="146" s="1"/>
  <c r="D120" i="146" a="1"/>
  <c r="D120" i="146" s="1"/>
  <c r="E120" i="146" s="1" a="1"/>
  <c r="E120" i="146" s="1"/>
  <c r="M120" i="146" s="1"/>
  <c r="K119" i="146"/>
  <c r="P119" i="146" s="1"/>
  <c r="R119" i="146" s="1"/>
  <c r="L119" i="146"/>
  <c r="F119" i="146"/>
  <c r="E119" i="146" a="1"/>
  <c r="E119" i="146" s="1"/>
  <c r="M119" i="146" s="1"/>
  <c r="S119" i="146" s="1"/>
  <c r="S118" i="146"/>
  <c r="A119" i="146"/>
  <c r="J119" i="146"/>
  <c r="H96" i="5"/>
  <c r="G119" i="214"/>
  <c r="H119" i="214" s="1"/>
  <c r="D116" i="116"/>
  <c r="F116" i="116"/>
  <c r="E116" i="116"/>
  <c r="C117" i="116" a="1"/>
  <c r="C117" i="116" s="1"/>
  <c r="D120" i="214"/>
  <c r="E120" i="214"/>
  <c r="F120" i="214"/>
  <c r="C121" i="214" a="1"/>
  <c r="C121" i="214" s="1"/>
  <c r="I96" i="5"/>
  <c r="B97" i="5"/>
  <c r="E97" i="5"/>
  <c r="G97" i="5"/>
  <c r="C97" i="5"/>
  <c r="F97" i="5"/>
  <c r="D97" i="5"/>
  <c r="D128" i="284" l="1" a="1"/>
  <c r="D128" i="284" s="1"/>
  <c r="G128" i="284" s="1"/>
  <c r="E127" i="284" a="1"/>
  <c r="E127" i="284" s="1"/>
  <c r="M127" i="284" s="1"/>
  <c r="S127" i="284" s="1"/>
  <c r="G127" i="284"/>
  <c r="L127" i="284"/>
  <c r="O126" i="284"/>
  <c r="I126" i="284" s="1"/>
  <c r="K127" i="284"/>
  <c r="P127" i="284" s="1"/>
  <c r="R127" i="284" s="1"/>
  <c r="A127" i="284"/>
  <c r="F127" i="284"/>
  <c r="J128" i="283"/>
  <c r="L128" i="283"/>
  <c r="F128" i="283"/>
  <c r="K128" i="283"/>
  <c r="P128" i="283" s="1"/>
  <c r="E128" i="283" a="1"/>
  <c r="E128" i="283" s="1"/>
  <c r="M128" i="283" s="1"/>
  <c r="A128" i="283"/>
  <c r="G128" i="283"/>
  <c r="D129" i="283" a="1"/>
  <c r="D129" i="283" s="1"/>
  <c r="S127" i="283"/>
  <c r="O127" i="283"/>
  <c r="I127" i="283" s="1"/>
  <c r="Q127" i="283"/>
  <c r="R127" i="283"/>
  <c r="J130" i="282"/>
  <c r="G130" i="282"/>
  <c r="L130" i="282"/>
  <c r="F130" i="282"/>
  <c r="K130" i="282"/>
  <c r="P130" i="282" s="1"/>
  <c r="E130" i="282" a="1"/>
  <c r="E130" i="282" s="1"/>
  <c r="M130" i="282" s="1"/>
  <c r="A130" i="282"/>
  <c r="D131" i="282" a="1"/>
  <c r="D131" i="282" s="1"/>
  <c r="R129" i="282"/>
  <c r="Q129" i="282"/>
  <c r="S129" i="282"/>
  <c r="O129" i="282"/>
  <c r="I129" i="282" s="1"/>
  <c r="J126" i="281"/>
  <c r="K126" i="281"/>
  <c r="P126" i="281" s="1"/>
  <c r="E126" i="281" a="1"/>
  <c r="E126" i="281" s="1"/>
  <c r="M126" i="281" s="1"/>
  <c r="A126" i="281"/>
  <c r="G126" i="281"/>
  <c r="L126" i="281"/>
  <c r="F126" i="281"/>
  <c r="D127" i="281" a="1"/>
  <c r="D127" i="281" s="1"/>
  <c r="S125" i="281"/>
  <c r="O125" i="281"/>
  <c r="I125" i="281" s="1"/>
  <c r="R125" i="281"/>
  <c r="Q125" i="281"/>
  <c r="A127" i="280"/>
  <c r="L127" i="280"/>
  <c r="K127" i="280"/>
  <c r="P127" i="280" s="1"/>
  <c r="G127" i="280"/>
  <c r="S126" i="280"/>
  <c r="E127" i="280" a="1"/>
  <c r="E127" i="280" s="1"/>
  <c r="M127" i="280" s="1"/>
  <c r="S127" i="280" s="1"/>
  <c r="J127" i="280"/>
  <c r="D128" i="280" a="1"/>
  <c r="D128" i="280" s="1"/>
  <c r="G128" i="280" s="1"/>
  <c r="Q127" i="280"/>
  <c r="R127" i="280"/>
  <c r="J126" i="279"/>
  <c r="K126" i="279"/>
  <c r="P126" i="279" s="1"/>
  <c r="E126" i="279" a="1"/>
  <c r="E126" i="279" s="1"/>
  <c r="M126" i="279" s="1"/>
  <c r="A126" i="279"/>
  <c r="G126" i="279"/>
  <c r="L126" i="279"/>
  <c r="F126" i="279"/>
  <c r="D127" i="279" a="1"/>
  <c r="D127" i="279" s="1"/>
  <c r="S125" i="279"/>
  <c r="O125" i="279"/>
  <c r="I125" i="279" s="1"/>
  <c r="R125" i="279"/>
  <c r="Q125" i="279"/>
  <c r="R127" i="278"/>
  <c r="Q127" i="278"/>
  <c r="J128" i="278"/>
  <c r="G128" i="278"/>
  <c r="L128" i="278"/>
  <c r="F128" i="278"/>
  <c r="K128" i="278"/>
  <c r="P128" i="278" s="1"/>
  <c r="E128" i="278" a="1"/>
  <c r="E128" i="278" s="1"/>
  <c r="M128" i="278" s="1"/>
  <c r="A128" i="278"/>
  <c r="D129" i="278" a="1"/>
  <c r="D129" i="278" s="1"/>
  <c r="S127" i="278"/>
  <c r="O127" i="278"/>
  <c r="I127" i="278" s="1"/>
  <c r="E127" i="277" a="1"/>
  <c r="E127" i="277" s="1"/>
  <c r="M127" i="277" s="1"/>
  <c r="K127" i="277"/>
  <c r="P127" i="277" s="1"/>
  <c r="J127" i="277"/>
  <c r="A127" i="277"/>
  <c r="G127" i="277"/>
  <c r="L127" i="277"/>
  <c r="F127" i="277"/>
  <c r="D128" i="277" a="1"/>
  <c r="D128" i="277" s="1"/>
  <c r="R126" i="277"/>
  <c r="Q126" i="277"/>
  <c r="O126" i="277"/>
  <c r="I126" i="277" s="1"/>
  <c r="S126" i="277"/>
  <c r="F120" i="275"/>
  <c r="G120" i="275" s="1"/>
  <c r="D121" i="275"/>
  <c r="F121" i="275" s="1"/>
  <c r="G121" i="275" s="1"/>
  <c r="E121" i="275"/>
  <c r="C122" i="275" a="1"/>
  <c r="C122" i="275" s="1"/>
  <c r="Q119" i="146"/>
  <c r="D121" i="146" a="1"/>
  <c r="D121" i="146" s="1"/>
  <c r="E121" i="146" s="1" a="1"/>
  <c r="E121" i="146" s="1"/>
  <c r="M121" i="146" s="1"/>
  <c r="F120" i="146"/>
  <c r="G120" i="146"/>
  <c r="O119" i="146"/>
  <c r="I119" i="146" s="1"/>
  <c r="A120" i="146"/>
  <c r="K120" i="146"/>
  <c r="P120" i="146" s="1"/>
  <c r="Q120" i="146" s="1"/>
  <c r="L120" i="146"/>
  <c r="J120" i="146"/>
  <c r="H97" i="5"/>
  <c r="S120" i="146"/>
  <c r="O120" i="146"/>
  <c r="I120" i="146" s="1"/>
  <c r="E117" i="116"/>
  <c r="D117" i="116"/>
  <c r="F117" i="116"/>
  <c r="C118" i="116" a="1"/>
  <c r="C118" i="116" s="1"/>
  <c r="G120" i="214"/>
  <c r="H120" i="214" s="1"/>
  <c r="D121" i="214"/>
  <c r="E121" i="214"/>
  <c r="F121" i="214"/>
  <c r="C122" i="214" a="1"/>
  <c r="C122" i="214" s="1"/>
  <c r="I97" i="5"/>
  <c r="C98" i="5"/>
  <c r="D98" i="5"/>
  <c r="E98" i="5"/>
  <c r="H98" i="5" s="1"/>
  <c r="B98" i="5"/>
  <c r="G98" i="5"/>
  <c r="F98" i="5"/>
  <c r="D129" i="284" l="1" a="1"/>
  <c r="D129" i="284" s="1"/>
  <c r="L129" i="284" s="1"/>
  <c r="F128" i="284"/>
  <c r="O127" i="284"/>
  <c r="I127" i="284" s="1"/>
  <c r="A128" i="284"/>
  <c r="L128" i="284"/>
  <c r="E128" i="284" a="1"/>
  <c r="E128" i="284" s="1"/>
  <c r="M128" i="284" s="1"/>
  <c r="S128" i="284" s="1"/>
  <c r="J128" i="284"/>
  <c r="Q127" i="284"/>
  <c r="K128" i="284"/>
  <c r="P128" i="284" s="1"/>
  <c r="R128" i="284" s="1"/>
  <c r="Q128" i="284"/>
  <c r="J129" i="283"/>
  <c r="G129" i="283"/>
  <c r="L129" i="283"/>
  <c r="F129" i="283"/>
  <c r="K129" i="283"/>
  <c r="P129" i="283" s="1"/>
  <c r="E129" i="283" a="1"/>
  <c r="E129" i="283" s="1"/>
  <c r="M129" i="283" s="1"/>
  <c r="A129" i="283"/>
  <c r="D130" i="283" a="1"/>
  <c r="D130" i="283" s="1"/>
  <c r="R128" i="283"/>
  <c r="Q128" i="283"/>
  <c r="S128" i="283"/>
  <c r="O128" i="283"/>
  <c r="I128" i="283" s="1"/>
  <c r="J131" i="282"/>
  <c r="A131" i="282"/>
  <c r="G131" i="282"/>
  <c r="L131" i="282"/>
  <c r="F131" i="282"/>
  <c r="K131" i="282"/>
  <c r="P131" i="282" s="1"/>
  <c r="E131" i="282" a="1"/>
  <c r="E131" i="282" s="1"/>
  <c r="M131" i="282" s="1"/>
  <c r="D132" i="282" a="1"/>
  <c r="D132" i="282" s="1"/>
  <c r="S130" i="282"/>
  <c r="O130" i="282"/>
  <c r="I130" i="282" s="1"/>
  <c r="R130" i="282"/>
  <c r="Q130" i="282"/>
  <c r="J127" i="281"/>
  <c r="L127" i="281"/>
  <c r="F127" i="281"/>
  <c r="K127" i="281"/>
  <c r="P127" i="281" s="1"/>
  <c r="E127" i="281" a="1"/>
  <c r="E127" i="281" s="1"/>
  <c r="M127" i="281" s="1"/>
  <c r="A127" i="281"/>
  <c r="G127" i="281"/>
  <c r="D128" i="281" a="1"/>
  <c r="D128" i="281" s="1"/>
  <c r="S126" i="281"/>
  <c r="O126" i="281"/>
  <c r="I126" i="281" s="1"/>
  <c r="Q126" i="281"/>
  <c r="R126" i="281"/>
  <c r="E128" i="280" a="1"/>
  <c r="E128" i="280" s="1"/>
  <c r="M128" i="280" s="1"/>
  <c r="O128" i="280" s="1"/>
  <c r="I128" i="280" s="1"/>
  <c r="L128" i="280"/>
  <c r="F128" i="280"/>
  <c r="J128" i="280"/>
  <c r="D129" i="280" a="1"/>
  <c r="D129" i="280" s="1"/>
  <c r="E129" i="280" s="1" a="1"/>
  <c r="E129" i="280" s="1"/>
  <c r="M129" i="280" s="1"/>
  <c r="K128" i="280"/>
  <c r="P128" i="280" s="1"/>
  <c r="Q128" i="280" s="1"/>
  <c r="O127" i="280"/>
  <c r="I127" i="280" s="1"/>
  <c r="A128" i="280"/>
  <c r="R128" i="280"/>
  <c r="J127" i="279"/>
  <c r="L127" i="279"/>
  <c r="F127" i="279"/>
  <c r="K127" i="279"/>
  <c r="P127" i="279" s="1"/>
  <c r="E127" i="279" a="1"/>
  <c r="E127" i="279" s="1"/>
  <c r="M127" i="279" s="1"/>
  <c r="A127" i="279"/>
  <c r="G127" i="279"/>
  <c r="D128" i="279" a="1"/>
  <c r="D128" i="279" s="1"/>
  <c r="S126" i="279"/>
  <c r="O126" i="279"/>
  <c r="I126" i="279" s="1"/>
  <c r="Q126" i="279"/>
  <c r="R126" i="279"/>
  <c r="S128" i="278"/>
  <c r="O128" i="278"/>
  <c r="I128" i="278" s="1"/>
  <c r="R128" i="278"/>
  <c r="Q128" i="278"/>
  <c r="J129" i="278"/>
  <c r="A129" i="278"/>
  <c r="G129" i="278"/>
  <c r="L129" i="278"/>
  <c r="F129" i="278"/>
  <c r="K129" i="278"/>
  <c r="P129" i="278" s="1"/>
  <c r="E129" i="278" a="1"/>
  <c r="E129" i="278" s="1"/>
  <c r="M129" i="278" s="1"/>
  <c r="D130" i="278" a="1"/>
  <c r="D130" i="278" s="1"/>
  <c r="E128" i="277" a="1"/>
  <c r="E128" i="277" s="1"/>
  <c r="M128" i="277" s="1"/>
  <c r="L128" i="277"/>
  <c r="F128" i="277"/>
  <c r="K128" i="277"/>
  <c r="P128" i="277" s="1"/>
  <c r="J128" i="277"/>
  <c r="A128" i="277"/>
  <c r="G128" i="277"/>
  <c r="D129" i="277" a="1"/>
  <c r="D129" i="277" s="1"/>
  <c r="R127" i="277"/>
  <c r="Q127" i="277"/>
  <c r="O127" i="277"/>
  <c r="I127" i="277" s="1"/>
  <c r="S127" i="277"/>
  <c r="D122" i="275"/>
  <c r="F122" i="275" s="1"/>
  <c r="G122" i="275" s="1"/>
  <c r="E122" i="275"/>
  <c r="C123" i="275" a="1"/>
  <c r="C123" i="275" s="1"/>
  <c r="R120" i="146"/>
  <c r="L121" i="146"/>
  <c r="O121" i="146" s="1"/>
  <c r="I121" i="146" s="1"/>
  <c r="K121" i="146"/>
  <c r="P121" i="146" s="1"/>
  <c r="Q121" i="146" s="1"/>
  <c r="D122" i="146" a="1"/>
  <c r="D122" i="146" s="1"/>
  <c r="E122" i="146" s="1" a="1"/>
  <c r="E122" i="146" s="1"/>
  <c r="M122" i="146" s="1"/>
  <c r="S122" i="146" s="1"/>
  <c r="F121" i="146"/>
  <c r="G121" i="146"/>
  <c r="A121" i="146"/>
  <c r="J121" i="146"/>
  <c r="S121" i="146"/>
  <c r="C119" i="116" a="1"/>
  <c r="C119" i="116" s="1"/>
  <c r="F118" i="116"/>
  <c r="D118" i="116"/>
  <c r="E118" i="116"/>
  <c r="G121" i="214"/>
  <c r="H121" i="214" s="1"/>
  <c r="E122" i="214"/>
  <c r="F122" i="214"/>
  <c r="D122" i="214"/>
  <c r="C123" i="214" a="1"/>
  <c r="C123" i="214" s="1"/>
  <c r="I98" i="5"/>
  <c r="B99" i="5"/>
  <c r="E99" i="5"/>
  <c r="F99" i="5"/>
  <c r="G99" i="5"/>
  <c r="D99" i="5"/>
  <c r="C99" i="5"/>
  <c r="E129" i="284" l="1" a="1"/>
  <c r="E129" i="284" s="1"/>
  <c r="M129" i="284" s="1"/>
  <c r="S129" i="284" s="1"/>
  <c r="J129" i="284"/>
  <c r="O128" i="284"/>
  <c r="I128" i="284" s="1"/>
  <c r="F129" i="284"/>
  <c r="K129" i="284"/>
  <c r="P129" i="284" s="1"/>
  <c r="R129" i="284" s="1"/>
  <c r="G129" i="284"/>
  <c r="D130" i="284" a="1"/>
  <c r="D130" i="284" s="1"/>
  <c r="L130" i="284" s="1"/>
  <c r="A129" i="284"/>
  <c r="Q129" i="284"/>
  <c r="J130" i="283"/>
  <c r="A130" i="283"/>
  <c r="G130" i="283"/>
  <c r="L130" i="283"/>
  <c r="F130" i="283"/>
  <c r="K130" i="283"/>
  <c r="P130" i="283" s="1"/>
  <c r="E130" i="283" a="1"/>
  <c r="E130" i="283" s="1"/>
  <c r="M130" i="283" s="1"/>
  <c r="D131" i="283" a="1"/>
  <c r="D131" i="283" s="1"/>
  <c r="S129" i="283"/>
  <c r="O129" i="283"/>
  <c r="I129" i="283" s="1"/>
  <c r="R129" i="283"/>
  <c r="Q129" i="283"/>
  <c r="J132" i="282"/>
  <c r="K132" i="282"/>
  <c r="P132" i="282" s="1"/>
  <c r="E132" i="282" a="1"/>
  <c r="E132" i="282" s="1"/>
  <c r="M132" i="282" s="1"/>
  <c r="A132" i="282"/>
  <c r="G132" i="282"/>
  <c r="L132" i="282"/>
  <c r="F132" i="282"/>
  <c r="D133" i="282" a="1"/>
  <c r="D133" i="282" s="1"/>
  <c r="S131" i="282"/>
  <c r="O131" i="282"/>
  <c r="I131" i="282" s="1"/>
  <c r="R131" i="282"/>
  <c r="Q131" i="282"/>
  <c r="J128" i="281"/>
  <c r="G128" i="281"/>
  <c r="L128" i="281"/>
  <c r="F128" i="281"/>
  <c r="K128" i="281"/>
  <c r="P128" i="281" s="1"/>
  <c r="E128" i="281" a="1"/>
  <c r="E128" i="281" s="1"/>
  <c r="M128" i="281" s="1"/>
  <c r="A128" i="281"/>
  <c r="D129" i="281" a="1"/>
  <c r="D129" i="281" s="1"/>
  <c r="R127" i="281"/>
  <c r="Q127" i="281"/>
  <c r="S127" i="281"/>
  <c r="O127" i="281"/>
  <c r="I127" i="281" s="1"/>
  <c r="F129" i="280"/>
  <c r="G129" i="280"/>
  <c r="S128" i="280"/>
  <c r="K129" i="280"/>
  <c r="P129" i="280" s="1"/>
  <c r="L129" i="280"/>
  <c r="A129" i="280"/>
  <c r="J129" i="280"/>
  <c r="D130" i="280" a="1"/>
  <c r="D130" i="280" s="1"/>
  <c r="K130" i="280" s="1"/>
  <c r="P130" i="280" s="1"/>
  <c r="Q129" i="280"/>
  <c r="R129" i="280"/>
  <c r="S129" i="280"/>
  <c r="O129" i="280"/>
  <c r="I129" i="280" s="1"/>
  <c r="R127" i="279"/>
  <c r="Q127" i="279"/>
  <c r="J128" i="279"/>
  <c r="G128" i="279"/>
  <c r="L128" i="279"/>
  <c r="F128" i="279"/>
  <c r="K128" i="279"/>
  <c r="P128" i="279" s="1"/>
  <c r="E128" i="279" a="1"/>
  <c r="E128" i="279" s="1"/>
  <c r="M128" i="279" s="1"/>
  <c r="A128" i="279"/>
  <c r="D129" i="279" a="1"/>
  <c r="D129" i="279" s="1"/>
  <c r="S127" i="279"/>
  <c r="O127" i="279"/>
  <c r="I127" i="279" s="1"/>
  <c r="J130" i="278"/>
  <c r="K130" i="278"/>
  <c r="P130" i="278" s="1"/>
  <c r="E130" i="278" a="1"/>
  <c r="E130" i="278" s="1"/>
  <c r="M130" i="278" s="1"/>
  <c r="A130" i="278"/>
  <c r="G130" i="278"/>
  <c r="L130" i="278"/>
  <c r="F130" i="278"/>
  <c r="D131" i="278" a="1"/>
  <c r="D131" i="278" s="1"/>
  <c r="S129" i="278"/>
  <c r="O129" i="278"/>
  <c r="I129" i="278" s="1"/>
  <c r="R129" i="278"/>
  <c r="Q129" i="278"/>
  <c r="E129" i="277" a="1"/>
  <c r="E129" i="277" s="1"/>
  <c r="M129" i="277" s="1"/>
  <c r="G129" i="277"/>
  <c r="L129" i="277"/>
  <c r="F129" i="277"/>
  <c r="K129" i="277"/>
  <c r="P129" i="277" s="1"/>
  <c r="J129" i="277"/>
  <c r="A129" i="277"/>
  <c r="D130" i="277" a="1"/>
  <c r="D130" i="277" s="1"/>
  <c r="R128" i="277"/>
  <c r="Q128" i="277"/>
  <c r="S128" i="277"/>
  <c r="O128" i="277"/>
  <c r="I128" i="277" s="1"/>
  <c r="D123" i="275"/>
  <c r="E123" i="275"/>
  <c r="C124" i="275" a="1"/>
  <c r="C124" i="275" s="1"/>
  <c r="R121" i="146"/>
  <c r="D123" i="146" a="1"/>
  <c r="D123" i="146" s="1"/>
  <c r="G123" i="146" s="1"/>
  <c r="F122" i="146"/>
  <c r="J122" i="146"/>
  <c r="G122" i="146"/>
  <c r="L122" i="146"/>
  <c r="O122" i="146" s="1"/>
  <c r="I122" i="146" s="1"/>
  <c r="K122" i="146"/>
  <c r="P122" i="146" s="1"/>
  <c r="Q122" i="146" s="1"/>
  <c r="A122" i="146"/>
  <c r="H99" i="5"/>
  <c r="E119" i="116"/>
  <c r="F119" i="116"/>
  <c r="D119" i="116"/>
  <c r="C120" i="116" a="1"/>
  <c r="C120" i="116" s="1"/>
  <c r="G122" i="214"/>
  <c r="H122" i="214" s="1"/>
  <c r="F123" i="214"/>
  <c r="D123" i="214"/>
  <c r="E123" i="214"/>
  <c r="C124" i="214" a="1"/>
  <c r="C124" i="214" s="1"/>
  <c r="I99" i="5"/>
  <c r="D100" i="5"/>
  <c r="C100" i="5"/>
  <c r="F100" i="5"/>
  <c r="G100" i="5"/>
  <c r="B100" i="5"/>
  <c r="E100" i="5"/>
  <c r="D131" i="284" l="1" a="1"/>
  <c r="D131" i="284" s="1"/>
  <c r="L131" i="284" s="1"/>
  <c r="K130" i="284"/>
  <c r="P130" i="284" s="1"/>
  <c r="F130" i="284"/>
  <c r="J130" i="284"/>
  <c r="O129" i="284"/>
  <c r="I129" i="284" s="1"/>
  <c r="A130" i="284"/>
  <c r="G130" i="284"/>
  <c r="E130" i="284" a="1"/>
  <c r="E130" i="284" s="1"/>
  <c r="M130" i="284" s="1"/>
  <c r="S130" i="284" s="1"/>
  <c r="Q130" i="284"/>
  <c r="R130" i="284"/>
  <c r="J131" i="283"/>
  <c r="K131" i="283"/>
  <c r="P131" i="283" s="1"/>
  <c r="E131" i="283" a="1"/>
  <c r="E131" i="283" s="1"/>
  <c r="M131" i="283" s="1"/>
  <c r="A131" i="283"/>
  <c r="G131" i="283"/>
  <c r="L131" i="283"/>
  <c r="F131" i="283"/>
  <c r="D132" i="283" a="1"/>
  <c r="D132" i="283" s="1"/>
  <c r="S130" i="283"/>
  <c r="O130" i="283"/>
  <c r="I130" i="283" s="1"/>
  <c r="R130" i="283"/>
  <c r="Q130" i="283"/>
  <c r="J133" i="282"/>
  <c r="L133" i="282"/>
  <c r="F133" i="282"/>
  <c r="K133" i="282"/>
  <c r="P133" i="282" s="1"/>
  <c r="E133" i="282" a="1"/>
  <c r="E133" i="282" s="1"/>
  <c r="M133" i="282" s="1"/>
  <c r="A133" i="282"/>
  <c r="G133" i="282"/>
  <c r="D134" i="282" a="1"/>
  <c r="D134" i="282" s="1"/>
  <c r="S132" i="282"/>
  <c r="O132" i="282"/>
  <c r="I132" i="282" s="1"/>
  <c r="Q132" i="282"/>
  <c r="R132" i="282"/>
  <c r="J129" i="281"/>
  <c r="A129" i="281"/>
  <c r="G129" i="281"/>
  <c r="L129" i="281"/>
  <c r="F129" i="281"/>
  <c r="K129" i="281"/>
  <c r="P129" i="281" s="1"/>
  <c r="E129" i="281" a="1"/>
  <c r="E129" i="281" s="1"/>
  <c r="M129" i="281" s="1"/>
  <c r="D130" i="281" a="1"/>
  <c r="D130" i="281" s="1"/>
  <c r="S128" i="281"/>
  <c r="O128" i="281"/>
  <c r="I128" i="281" s="1"/>
  <c r="R128" i="281"/>
  <c r="Q128" i="281"/>
  <c r="D131" i="280" a="1"/>
  <c r="D131" i="280" s="1"/>
  <c r="A131" i="280" s="1"/>
  <c r="L130" i="280"/>
  <c r="E130" i="280" a="1"/>
  <c r="E130" i="280" s="1"/>
  <c r="M130" i="280" s="1"/>
  <c r="S130" i="280" s="1"/>
  <c r="J130" i="280"/>
  <c r="A130" i="280"/>
  <c r="F130" i="280"/>
  <c r="G130" i="280"/>
  <c r="Q130" i="280"/>
  <c r="R130" i="280"/>
  <c r="S128" i="279"/>
  <c r="O128" i="279"/>
  <c r="I128" i="279" s="1"/>
  <c r="R128" i="279"/>
  <c r="Q128" i="279"/>
  <c r="J129" i="279"/>
  <c r="A129" i="279"/>
  <c r="G129" i="279"/>
  <c r="L129" i="279"/>
  <c r="F129" i="279"/>
  <c r="K129" i="279"/>
  <c r="P129" i="279" s="1"/>
  <c r="E129" i="279" a="1"/>
  <c r="E129" i="279" s="1"/>
  <c r="M129" i="279" s="1"/>
  <c r="D130" i="279" a="1"/>
  <c r="D130" i="279" s="1"/>
  <c r="J131" i="278"/>
  <c r="L131" i="278"/>
  <c r="F131" i="278"/>
  <c r="K131" i="278"/>
  <c r="P131" i="278" s="1"/>
  <c r="E131" i="278" a="1"/>
  <c r="E131" i="278" s="1"/>
  <c r="M131" i="278" s="1"/>
  <c r="A131" i="278"/>
  <c r="G131" i="278"/>
  <c r="D132" i="278" a="1"/>
  <c r="D132" i="278" s="1"/>
  <c r="S130" i="278"/>
  <c r="O130" i="278"/>
  <c r="I130" i="278" s="1"/>
  <c r="Q130" i="278"/>
  <c r="R130" i="278"/>
  <c r="E130" i="277" a="1"/>
  <c r="E130" i="277" s="1"/>
  <c r="M130" i="277" s="1"/>
  <c r="J130" i="277"/>
  <c r="A130" i="277"/>
  <c r="G130" i="277"/>
  <c r="L130" i="277"/>
  <c r="F130" i="277"/>
  <c r="K130" i="277"/>
  <c r="P130" i="277" s="1"/>
  <c r="D131" i="277" a="1"/>
  <c r="D131" i="277" s="1"/>
  <c r="R129" i="277"/>
  <c r="Q129" i="277"/>
  <c r="O129" i="277"/>
  <c r="I129" i="277" s="1"/>
  <c r="S129" i="277"/>
  <c r="F123" i="275"/>
  <c r="G123" i="275" s="1"/>
  <c r="D124" i="275"/>
  <c r="F124" i="275" s="1"/>
  <c r="G124" i="275" s="1"/>
  <c r="E124" i="275"/>
  <c r="C125" i="275" a="1"/>
  <c r="C125" i="275" s="1"/>
  <c r="R122" i="146"/>
  <c r="A123" i="146"/>
  <c r="L123" i="146"/>
  <c r="F123" i="146"/>
  <c r="E123" i="146" a="1"/>
  <c r="E123" i="146" s="1"/>
  <c r="M123" i="146" s="1"/>
  <c r="S123" i="146" s="1"/>
  <c r="D124" i="146" a="1"/>
  <c r="D124" i="146" s="1"/>
  <c r="F124" i="146" s="1"/>
  <c r="K123" i="146"/>
  <c r="P123" i="146" s="1"/>
  <c r="R123" i="146" s="1"/>
  <c r="J123" i="146"/>
  <c r="H100" i="5"/>
  <c r="G123" i="214"/>
  <c r="H123" i="214" s="1"/>
  <c r="F120" i="116"/>
  <c r="D120" i="116"/>
  <c r="E120" i="116"/>
  <c r="C121" i="116" a="1"/>
  <c r="C121" i="116" s="1"/>
  <c r="D124" i="214"/>
  <c r="E124" i="214"/>
  <c r="F124" i="214"/>
  <c r="C125" i="214" a="1"/>
  <c r="C125" i="214" s="1"/>
  <c r="I100" i="5"/>
  <c r="B101" i="5"/>
  <c r="G101" i="5"/>
  <c r="D101" i="5"/>
  <c r="F101" i="5"/>
  <c r="C101" i="5"/>
  <c r="E101" i="5"/>
  <c r="H101" i="5" s="1"/>
  <c r="A131" i="284" l="1"/>
  <c r="J131" i="284"/>
  <c r="O130" i="284"/>
  <c r="I130" i="284" s="1"/>
  <c r="E131" i="284" a="1"/>
  <c r="E131" i="284" s="1"/>
  <c r="M131" i="284" s="1"/>
  <c r="S131" i="284" s="1"/>
  <c r="F131" i="284"/>
  <c r="G131" i="284"/>
  <c r="D132" i="284" a="1"/>
  <c r="D132" i="284" s="1"/>
  <c r="G132" i="284" s="1"/>
  <c r="K131" i="284"/>
  <c r="P131" i="284" s="1"/>
  <c r="Q131" i="284" s="1"/>
  <c r="R131" i="284"/>
  <c r="J132" i="283"/>
  <c r="L132" i="283"/>
  <c r="F132" i="283"/>
  <c r="K132" i="283"/>
  <c r="P132" i="283" s="1"/>
  <c r="E132" i="283" a="1"/>
  <c r="E132" i="283" s="1"/>
  <c r="M132" i="283" s="1"/>
  <c r="A132" i="283"/>
  <c r="G132" i="283"/>
  <c r="D133" i="283" a="1"/>
  <c r="D133" i="283" s="1"/>
  <c r="S131" i="283"/>
  <c r="O131" i="283"/>
  <c r="I131" i="283" s="1"/>
  <c r="Q131" i="283"/>
  <c r="R131" i="283"/>
  <c r="J134" i="282"/>
  <c r="G134" i="282"/>
  <c r="L134" i="282"/>
  <c r="F134" i="282"/>
  <c r="K134" i="282"/>
  <c r="P134" i="282" s="1"/>
  <c r="E134" i="282" a="1"/>
  <c r="E134" i="282" s="1"/>
  <c r="M134" i="282" s="1"/>
  <c r="A134" i="282"/>
  <c r="D135" i="282" a="1"/>
  <c r="D135" i="282" s="1"/>
  <c r="R133" i="282"/>
  <c r="Q133" i="282"/>
  <c r="S133" i="282"/>
  <c r="O133" i="282"/>
  <c r="I133" i="282" s="1"/>
  <c r="L130" i="281"/>
  <c r="G130" i="281"/>
  <c r="J130" i="281"/>
  <c r="F130" i="281"/>
  <c r="E130" i="281" a="1"/>
  <c r="E130" i="281" s="1"/>
  <c r="M130" i="281" s="1"/>
  <c r="A130" i="281"/>
  <c r="K130" i="281"/>
  <c r="P130" i="281" s="1"/>
  <c r="D131" i="281" a="1"/>
  <c r="D131" i="281" s="1"/>
  <c r="S129" i="281"/>
  <c r="O129" i="281"/>
  <c r="I129" i="281" s="1"/>
  <c r="R129" i="281"/>
  <c r="Q129" i="281"/>
  <c r="D132" i="280" a="1"/>
  <c r="D132" i="280" s="1"/>
  <c r="F132" i="280" s="1"/>
  <c r="J131" i="280"/>
  <c r="O130" i="280"/>
  <c r="I130" i="280" s="1"/>
  <c r="G131" i="280"/>
  <c r="F131" i="280"/>
  <c r="L131" i="280"/>
  <c r="K131" i="280"/>
  <c r="P131" i="280" s="1"/>
  <c r="E131" i="280" a="1"/>
  <c r="E131" i="280" s="1"/>
  <c r="M131" i="280" s="1"/>
  <c r="O131" i="280" s="1"/>
  <c r="I131" i="280" s="1"/>
  <c r="Q131" i="280"/>
  <c r="R131" i="280"/>
  <c r="J130" i="279"/>
  <c r="K130" i="279"/>
  <c r="P130" i="279" s="1"/>
  <c r="E130" i="279" a="1"/>
  <c r="E130" i="279" s="1"/>
  <c r="M130" i="279" s="1"/>
  <c r="A130" i="279"/>
  <c r="G130" i="279"/>
  <c r="L130" i="279"/>
  <c r="F130" i="279"/>
  <c r="D131" i="279" a="1"/>
  <c r="D131" i="279" s="1"/>
  <c r="S129" i="279"/>
  <c r="O129" i="279"/>
  <c r="I129" i="279" s="1"/>
  <c r="R129" i="279"/>
  <c r="Q129" i="279"/>
  <c r="J132" i="278"/>
  <c r="G132" i="278"/>
  <c r="L132" i="278"/>
  <c r="F132" i="278"/>
  <c r="K132" i="278"/>
  <c r="P132" i="278" s="1"/>
  <c r="E132" i="278" a="1"/>
  <c r="E132" i="278" s="1"/>
  <c r="M132" i="278" s="1"/>
  <c r="A132" i="278"/>
  <c r="D133" i="278" a="1"/>
  <c r="D133" i="278" s="1"/>
  <c r="R131" i="278"/>
  <c r="Q131" i="278"/>
  <c r="S131" i="278"/>
  <c r="O131" i="278"/>
  <c r="I131" i="278" s="1"/>
  <c r="E131" i="277" a="1"/>
  <c r="E131" i="277" s="1"/>
  <c r="M131" i="277" s="1"/>
  <c r="K131" i="277"/>
  <c r="P131" i="277" s="1"/>
  <c r="J131" i="277"/>
  <c r="A131" i="277"/>
  <c r="G131" i="277"/>
  <c r="L131" i="277"/>
  <c r="F131" i="277"/>
  <c r="D132" i="277" a="1"/>
  <c r="D132" i="277" s="1"/>
  <c r="R130" i="277"/>
  <c r="Q130" i="277"/>
  <c r="O130" i="277"/>
  <c r="I130" i="277" s="1"/>
  <c r="S130" i="277"/>
  <c r="D125" i="275"/>
  <c r="E125" i="275"/>
  <c r="C126" i="275" a="1"/>
  <c r="C126" i="275" s="1"/>
  <c r="Q123" i="146"/>
  <c r="D125" i="146" a="1"/>
  <c r="D125" i="146" s="1"/>
  <c r="K125" i="146" s="1"/>
  <c r="P125" i="146" s="1"/>
  <c r="K124" i="146"/>
  <c r="P124" i="146" s="1"/>
  <c r="Q124" i="146" s="1"/>
  <c r="A124" i="146"/>
  <c r="E124" i="146" a="1"/>
  <c r="E124" i="146" s="1"/>
  <c r="M124" i="146" s="1"/>
  <c r="G124" i="146"/>
  <c r="O123" i="146"/>
  <c r="I123" i="146" s="1"/>
  <c r="L124" i="146"/>
  <c r="J124" i="146"/>
  <c r="G124" i="214"/>
  <c r="H124" i="214" s="1"/>
  <c r="C122" i="116" a="1"/>
  <c r="C122" i="116" s="1"/>
  <c r="F121" i="116"/>
  <c r="D121" i="116"/>
  <c r="E121" i="116"/>
  <c r="D125" i="214"/>
  <c r="E125" i="214"/>
  <c r="F125" i="214"/>
  <c r="C126" i="214" a="1"/>
  <c r="C126" i="214" s="1"/>
  <c r="I101" i="5"/>
  <c r="E102" i="5"/>
  <c r="B102" i="5"/>
  <c r="G102" i="5"/>
  <c r="C102" i="5"/>
  <c r="F102" i="5"/>
  <c r="D102" i="5"/>
  <c r="D133" i="284" l="1" a="1"/>
  <c r="D133" i="284" s="1"/>
  <c r="J133" i="284" s="1"/>
  <c r="F132" i="284"/>
  <c r="O131" i="284"/>
  <c r="I131" i="284" s="1"/>
  <c r="A132" i="284"/>
  <c r="L132" i="284"/>
  <c r="E132" i="284" a="1"/>
  <c r="E132" i="284" s="1"/>
  <c r="M132" i="284" s="1"/>
  <c r="S132" i="284" s="1"/>
  <c r="J132" i="284"/>
  <c r="K132" i="284"/>
  <c r="P132" i="284" s="1"/>
  <c r="Q132" i="284"/>
  <c r="R132" i="284"/>
  <c r="J133" i="283"/>
  <c r="G133" i="283"/>
  <c r="L133" i="283"/>
  <c r="F133" i="283"/>
  <c r="K133" i="283"/>
  <c r="P133" i="283" s="1"/>
  <c r="E133" i="283" a="1"/>
  <c r="E133" i="283" s="1"/>
  <c r="M133" i="283" s="1"/>
  <c r="A133" i="283"/>
  <c r="D134" i="283" a="1"/>
  <c r="D134" i="283" s="1"/>
  <c r="R132" i="283"/>
  <c r="Q132" i="283"/>
  <c r="S132" i="283"/>
  <c r="O132" i="283"/>
  <c r="I132" i="283" s="1"/>
  <c r="J135" i="282"/>
  <c r="A135" i="282"/>
  <c r="G135" i="282"/>
  <c r="L135" i="282"/>
  <c r="F135" i="282"/>
  <c r="K135" i="282"/>
  <c r="P135" i="282" s="1"/>
  <c r="E135" i="282" a="1"/>
  <c r="E135" i="282" s="1"/>
  <c r="M135" i="282" s="1"/>
  <c r="D136" i="282" a="1"/>
  <c r="D136" i="282" s="1"/>
  <c r="S134" i="282"/>
  <c r="O134" i="282"/>
  <c r="I134" i="282" s="1"/>
  <c r="R134" i="282"/>
  <c r="Q134" i="282"/>
  <c r="L131" i="281"/>
  <c r="G131" i="281"/>
  <c r="J131" i="281"/>
  <c r="F131" i="281"/>
  <c r="E131" i="281" a="1"/>
  <c r="E131" i="281" s="1"/>
  <c r="M131" i="281" s="1"/>
  <c r="A131" i="281"/>
  <c r="K131" i="281"/>
  <c r="P131" i="281" s="1"/>
  <c r="D132" i="281" a="1"/>
  <c r="D132" i="281" s="1"/>
  <c r="Q130" i="281"/>
  <c r="R130" i="281"/>
  <c r="S130" i="281"/>
  <c r="O130" i="281"/>
  <c r="I130" i="281" s="1"/>
  <c r="S131" i="280"/>
  <c r="L132" i="280"/>
  <c r="K132" i="280"/>
  <c r="P132" i="280" s="1"/>
  <c r="E132" i="280" a="1"/>
  <c r="E132" i="280" s="1"/>
  <c r="M132" i="280" s="1"/>
  <c r="S132" i="280" s="1"/>
  <c r="A132" i="280"/>
  <c r="D133" i="280" a="1"/>
  <c r="D133" i="280" s="1"/>
  <c r="K133" i="280" s="1"/>
  <c r="P133" i="280" s="1"/>
  <c r="J132" i="280"/>
  <c r="G132" i="280"/>
  <c r="Q132" i="280"/>
  <c r="R132" i="280"/>
  <c r="J131" i="279"/>
  <c r="L131" i="279"/>
  <c r="F131" i="279"/>
  <c r="K131" i="279"/>
  <c r="P131" i="279" s="1"/>
  <c r="E131" i="279" a="1"/>
  <c r="E131" i="279" s="1"/>
  <c r="M131" i="279" s="1"/>
  <c r="A131" i="279"/>
  <c r="G131" i="279"/>
  <c r="D132" i="279" a="1"/>
  <c r="D132" i="279" s="1"/>
  <c r="S130" i="279"/>
  <c r="O130" i="279"/>
  <c r="I130" i="279" s="1"/>
  <c r="Q130" i="279"/>
  <c r="R130" i="279"/>
  <c r="J133" i="278"/>
  <c r="A133" i="278"/>
  <c r="G133" i="278"/>
  <c r="L133" i="278"/>
  <c r="F133" i="278"/>
  <c r="K133" i="278"/>
  <c r="P133" i="278" s="1"/>
  <c r="E133" i="278" a="1"/>
  <c r="E133" i="278" s="1"/>
  <c r="M133" i="278" s="1"/>
  <c r="D134" i="278" a="1"/>
  <c r="D134" i="278" s="1"/>
  <c r="S132" i="278"/>
  <c r="O132" i="278"/>
  <c r="I132" i="278" s="1"/>
  <c r="R132" i="278"/>
  <c r="Q132" i="278"/>
  <c r="E132" i="277" a="1"/>
  <c r="E132" i="277" s="1"/>
  <c r="M132" i="277" s="1"/>
  <c r="L132" i="277"/>
  <c r="F132" i="277"/>
  <c r="K132" i="277"/>
  <c r="P132" i="277" s="1"/>
  <c r="J132" i="277"/>
  <c r="A132" i="277"/>
  <c r="G132" i="277"/>
  <c r="D133" i="277" a="1"/>
  <c r="D133" i="277" s="1"/>
  <c r="R131" i="277"/>
  <c r="Q131" i="277"/>
  <c r="O131" i="277"/>
  <c r="I131" i="277" s="1"/>
  <c r="S131" i="277"/>
  <c r="F125" i="275"/>
  <c r="G125" i="275" s="1"/>
  <c r="D126" i="275"/>
  <c r="E126" i="275"/>
  <c r="C127" i="275" a="1"/>
  <c r="C127" i="275" s="1"/>
  <c r="O124" i="146"/>
  <c r="I124" i="146" s="1"/>
  <c r="R124" i="146"/>
  <c r="H102" i="5"/>
  <c r="D126" i="146" a="1"/>
  <c r="D126" i="146" s="1"/>
  <c r="G126" i="146" s="1"/>
  <c r="L125" i="146"/>
  <c r="E125" i="146" a="1"/>
  <c r="E125" i="146" s="1"/>
  <c r="M125" i="146" s="1"/>
  <c r="S124" i="146"/>
  <c r="G125" i="146"/>
  <c r="A125" i="146"/>
  <c r="F125" i="146"/>
  <c r="J125" i="146"/>
  <c r="R125" i="146"/>
  <c r="Q125" i="146"/>
  <c r="E122" i="116"/>
  <c r="D122" i="116"/>
  <c r="F122" i="116"/>
  <c r="C123" i="116" a="1"/>
  <c r="C123" i="116" s="1"/>
  <c r="G125" i="214"/>
  <c r="H125" i="214" s="1"/>
  <c r="E126" i="214"/>
  <c r="F126" i="214"/>
  <c r="D126" i="214"/>
  <c r="C127" i="214" a="1"/>
  <c r="C127" i="214" s="1"/>
  <c r="I102" i="5"/>
  <c r="D103" i="5"/>
  <c r="B103" i="5"/>
  <c r="C103" i="5"/>
  <c r="E103" i="5"/>
  <c r="G103" i="5"/>
  <c r="F103" i="5"/>
  <c r="A133" i="284" l="1"/>
  <c r="L133" i="284"/>
  <c r="D134" i="284" a="1"/>
  <c r="D134" i="284" s="1"/>
  <c r="G134" i="284" s="1"/>
  <c r="F133" i="284"/>
  <c r="O132" i="284"/>
  <c r="I132" i="284" s="1"/>
  <c r="K133" i="284"/>
  <c r="P133" i="284" s="1"/>
  <c r="G133" i="284"/>
  <c r="E133" i="284" a="1"/>
  <c r="E133" i="284" s="1"/>
  <c r="M133" i="284" s="1"/>
  <c r="S133" i="284" s="1"/>
  <c r="Q133" i="284"/>
  <c r="R133" i="284"/>
  <c r="J134" i="283"/>
  <c r="A134" i="283"/>
  <c r="G134" i="283"/>
  <c r="L134" i="283"/>
  <c r="F134" i="283"/>
  <c r="K134" i="283"/>
  <c r="P134" i="283" s="1"/>
  <c r="E134" i="283" a="1"/>
  <c r="E134" i="283" s="1"/>
  <c r="M134" i="283" s="1"/>
  <c r="D135" i="283" a="1"/>
  <c r="D135" i="283" s="1"/>
  <c r="S133" i="283"/>
  <c r="O133" i="283"/>
  <c r="I133" i="283" s="1"/>
  <c r="R133" i="283"/>
  <c r="Q133" i="283"/>
  <c r="J136" i="282"/>
  <c r="K136" i="282"/>
  <c r="P136" i="282" s="1"/>
  <c r="Q136" i="282" s="1"/>
  <c r="E136" i="282" a="1"/>
  <c r="E136" i="282" s="1"/>
  <c r="M136" i="282" s="1"/>
  <c r="A136" i="282"/>
  <c r="G136" i="282"/>
  <c r="L136" i="282"/>
  <c r="F136" i="282"/>
  <c r="D137" i="282" a="1"/>
  <c r="D137" i="282" s="1"/>
  <c r="S135" i="282"/>
  <c r="O135" i="282"/>
  <c r="I135" i="282" s="1"/>
  <c r="R135" i="282"/>
  <c r="Q135" i="282"/>
  <c r="L132" i="281"/>
  <c r="G132" i="281"/>
  <c r="J132" i="281"/>
  <c r="K132" i="281"/>
  <c r="P132" i="281" s="1"/>
  <c r="F132" i="281"/>
  <c r="E132" i="281" a="1"/>
  <c r="E132" i="281" s="1"/>
  <c r="M132" i="281" s="1"/>
  <c r="A132" i="281"/>
  <c r="D133" i="281" a="1"/>
  <c r="D133" i="281" s="1"/>
  <c r="Q131" i="281"/>
  <c r="R131" i="281"/>
  <c r="S131" i="281"/>
  <c r="O131" i="281"/>
  <c r="I131" i="281" s="1"/>
  <c r="D134" i="280" a="1"/>
  <c r="D134" i="280" s="1"/>
  <c r="F134" i="280" s="1"/>
  <c r="J133" i="280"/>
  <c r="E133" i="280" a="1"/>
  <c r="E133" i="280" s="1"/>
  <c r="M133" i="280" s="1"/>
  <c r="O133" i="280" s="1"/>
  <c r="I133" i="280" s="1"/>
  <c r="A133" i="280"/>
  <c r="O132" i="280"/>
  <c r="I132" i="280" s="1"/>
  <c r="G133" i="280"/>
  <c r="F133" i="280"/>
  <c r="L133" i="280"/>
  <c r="Q133" i="280"/>
  <c r="R133" i="280"/>
  <c r="J132" i="279"/>
  <c r="G132" i="279"/>
  <c r="L132" i="279"/>
  <c r="F132" i="279"/>
  <c r="K132" i="279"/>
  <c r="P132" i="279" s="1"/>
  <c r="E132" i="279" a="1"/>
  <c r="E132" i="279" s="1"/>
  <c r="M132" i="279" s="1"/>
  <c r="A132" i="279"/>
  <c r="D133" i="279" a="1"/>
  <c r="D133" i="279" s="1"/>
  <c r="R131" i="279"/>
  <c r="Q131" i="279"/>
  <c r="S131" i="279"/>
  <c r="O131" i="279"/>
  <c r="I131" i="279" s="1"/>
  <c r="L134" i="278"/>
  <c r="G134" i="278"/>
  <c r="J134" i="278"/>
  <c r="F134" i="278"/>
  <c r="E134" i="278" a="1"/>
  <c r="E134" i="278" s="1"/>
  <c r="M134" i="278" s="1"/>
  <c r="A134" i="278"/>
  <c r="K134" i="278"/>
  <c r="P134" i="278" s="1"/>
  <c r="D135" i="278" a="1"/>
  <c r="D135" i="278" s="1"/>
  <c r="S133" i="278"/>
  <c r="O133" i="278"/>
  <c r="I133" i="278" s="1"/>
  <c r="R133" i="278"/>
  <c r="Q133" i="278"/>
  <c r="E133" i="277" a="1"/>
  <c r="E133" i="277" s="1"/>
  <c r="M133" i="277" s="1"/>
  <c r="G133" i="277"/>
  <c r="L133" i="277"/>
  <c r="F133" i="277"/>
  <c r="K133" i="277"/>
  <c r="P133" i="277" s="1"/>
  <c r="J133" i="277"/>
  <c r="A133" i="277"/>
  <c r="D134" i="277" a="1"/>
  <c r="D134" i="277" s="1"/>
  <c r="R132" i="277"/>
  <c r="Q132" i="277"/>
  <c r="S132" i="277"/>
  <c r="O132" i="277"/>
  <c r="I132" i="277" s="1"/>
  <c r="F126" i="275"/>
  <c r="G126" i="275" s="1"/>
  <c r="D127" i="275"/>
  <c r="F127" i="275" s="1"/>
  <c r="G127" i="275" s="1"/>
  <c r="E127" i="275"/>
  <c r="C128" i="275" a="1"/>
  <c r="C128" i="275" s="1"/>
  <c r="O125" i="146"/>
  <c r="I125" i="146" s="1"/>
  <c r="H103" i="5"/>
  <c r="F126" i="146"/>
  <c r="L126" i="146"/>
  <c r="S125" i="146"/>
  <c r="E126" i="146" a="1"/>
  <c r="E126" i="146" s="1"/>
  <c r="M126" i="146" s="1"/>
  <c r="S126" i="146" s="1"/>
  <c r="D127" i="146" a="1"/>
  <c r="D127" i="146" s="1"/>
  <c r="L127" i="146" s="1"/>
  <c r="A126" i="146"/>
  <c r="K126" i="146"/>
  <c r="P126" i="146" s="1"/>
  <c r="Q126" i="146" s="1"/>
  <c r="J126" i="146"/>
  <c r="E123" i="116"/>
  <c r="F123" i="116"/>
  <c r="D123" i="116"/>
  <c r="C124" i="116" a="1"/>
  <c r="C124" i="116" s="1"/>
  <c r="G126" i="214"/>
  <c r="H126" i="214" s="1"/>
  <c r="F127" i="214"/>
  <c r="D127" i="214"/>
  <c r="E127" i="214"/>
  <c r="C128" i="214" a="1"/>
  <c r="C128" i="214" s="1"/>
  <c r="I103" i="5"/>
  <c r="G104" i="5"/>
  <c r="D104" i="5"/>
  <c r="F104" i="5"/>
  <c r="C104" i="5"/>
  <c r="E104" i="5"/>
  <c r="H104" i="5" s="1"/>
  <c r="B104" i="5"/>
  <c r="D135" i="284" l="1" a="1"/>
  <c r="D135" i="284" s="1"/>
  <c r="E135" i="284" s="1" a="1"/>
  <c r="E135" i="284" s="1"/>
  <c r="M135" i="284" s="1"/>
  <c r="K134" i="284"/>
  <c r="P134" i="284" s="1"/>
  <c r="O133" i="284"/>
  <c r="I133" i="284" s="1"/>
  <c r="E134" i="284" a="1"/>
  <c r="E134" i="284" s="1"/>
  <c r="M134" i="284" s="1"/>
  <c r="O134" i="284" s="1"/>
  <c r="I134" i="284" s="1"/>
  <c r="L134" i="284"/>
  <c r="F134" i="284"/>
  <c r="J134" i="284"/>
  <c r="A134" i="284"/>
  <c r="Q134" i="284"/>
  <c r="R134" i="284"/>
  <c r="J135" i="283"/>
  <c r="K135" i="283"/>
  <c r="P135" i="283" s="1"/>
  <c r="E135" i="283" a="1"/>
  <c r="E135" i="283" s="1"/>
  <c r="M135" i="283" s="1"/>
  <c r="A135" i="283"/>
  <c r="G135" i="283"/>
  <c r="L135" i="283"/>
  <c r="F135" i="283"/>
  <c r="D136" i="283" a="1"/>
  <c r="D136" i="283" s="1"/>
  <c r="S134" i="283"/>
  <c r="O134" i="283"/>
  <c r="I134" i="283" s="1"/>
  <c r="R134" i="283"/>
  <c r="Q134" i="283"/>
  <c r="K137" i="282"/>
  <c r="P137" i="282" s="1"/>
  <c r="Q137" i="282" s="1"/>
  <c r="F137" i="282"/>
  <c r="A137" i="282"/>
  <c r="G137" i="282"/>
  <c r="L137" i="282"/>
  <c r="J137" i="282"/>
  <c r="E137" i="282" a="1"/>
  <c r="E137" i="282" s="1"/>
  <c r="M137" i="282" s="1"/>
  <c r="D138" i="282" a="1"/>
  <c r="D138" i="282" s="1"/>
  <c r="O136" i="282"/>
  <c r="I136" i="282" s="1"/>
  <c r="S136" i="282"/>
  <c r="L133" i="281"/>
  <c r="G133" i="281"/>
  <c r="J133" i="281"/>
  <c r="E133" i="281" a="1"/>
  <c r="E133" i="281" s="1"/>
  <c r="M133" i="281" s="1"/>
  <c r="A133" i="281"/>
  <c r="K133" i="281"/>
  <c r="P133" i="281" s="1"/>
  <c r="F133" i="281"/>
  <c r="D134" i="281" a="1"/>
  <c r="D134" i="281" s="1"/>
  <c r="Q132" i="281"/>
  <c r="R132" i="281"/>
  <c r="S132" i="281"/>
  <c r="O132" i="281"/>
  <c r="I132" i="281" s="1"/>
  <c r="D135" i="280" a="1"/>
  <c r="D135" i="280" s="1"/>
  <c r="A135" i="280" s="1"/>
  <c r="J134" i="280"/>
  <c r="S133" i="280"/>
  <c r="L134" i="280"/>
  <c r="K134" i="280"/>
  <c r="P134" i="280" s="1"/>
  <c r="Q134" i="280" s="1"/>
  <c r="E134" i="280" a="1"/>
  <c r="E134" i="280" s="1"/>
  <c r="M134" i="280" s="1"/>
  <c r="S134" i="280" s="1"/>
  <c r="A134" i="280"/>
  <c r="G134" i="280"/>
  <c r="J133" i="279"/>
  <c r="A133" i="279"/>
  <c r="G133" i="279"/>
  <c r="L133" i="279"/>
  <c r="F133" i="279"/>
  <c r="K133" i="279"/>
  <c r="P133" i="279" s="1"/>
  <c r="E133" i="279" a="1"/>
  <c r="E133" i="279" s="1"/>
  <c r="M133" i="279" s="1"/>
  <c r="D134" i="279" a="1"/>
  <c r="D134" i="279" s="1"/>
  <c r="S132" i="279"/>
  <c r="O132" i="279"/>
  <c r="I132" i="279" s="1"/>
  <c r="R132" i="279"/>
  <c r="Q132" i="279"/>
  <c r="L135" i="278"/>
  <c r="G135" i="278"/>
  <c r="J135" i="278"/>
  <c r="F135" i="278"/>
  <c r="E135" i="278" a="1"/>
  <c r="E135" i="278" s="1"/>
  <c r="M135" i="278" s="1"/>
  <c r="A135" i="278"/>
  <c r="K135" i="278"/>
  <c r="P135" i="278" s="1"/>
  <c r="D136" i="278" a="1"/>
  <c r="D136" i="278" s="1"/>
  <c r="Q134" i="278"/>
  <c r="R134" i="278"/>
  <c r="S134" i="278"/>
  <c r="O134" i="278"/>
  <c r="I134" i="278" s="1"/>
  <c r="E134" i="277" a="1"/>
  <c r="E134" i="277" s="1"/>
  <c r="M134" i="277" s="1"/>
  <c r="J134" i="277"/>
  <c r="A134" i="277"/>
  <c r="G134" i="277"/>
  <c r="L134" i="277"/>
  <c r="F134" i="277"/>
  <c r="K134" i="277"/>
  <c r="P134" i="277" s="1"/>
  <c r="D135" i="277" a="1"/>
  <c r="D135" i="277" s="1"/>
  <c r="R133" i="277"/>
  <c r="Q133" i="277"/>
  <c r="O133" i="277"/>
  <c r="I133" i="277" s="1"/>
  <c r="S133" i="277"/>
  <c r="D128" i="275"/>
  <c r="E128" i="275"/>
  <c r="C129" i="275" a="1"/>
  <c r="C129" i="275" s="1"/>
  <c r="R126" i="146"/>
  <c r="I104" i="5"/>
  <c r="D128" i="146" a="1"/>
  <c r="D128" i="146" s="1"/>
  <c r="L128" i="146" s="1"/>
  <c r="K127" i="146"/>
  <c r="P127" i="146" s="1"/>
  <c r="Q127" i="146" s="1"/>
  <c r="A127" i="146"/>
  <c r="F127" i="146"/>
  <c r="O126" i="146"/>
  <c r="I126" i="146" s="1"/>
  <c r="G127" i="146"/>
  <c r="E127" i="146" a="1"/>
  <c r="E127" i="146" s="1"/>
  <c r="M127" i="146" s="1"/>
  <c r="S127" i="146" s="1"/>
  <c r="J127" i="146"/>
  <c r="C125" i="116" a="1"/>
  <c r="C125" i="116" s="1"/>
  <c r="D124" i="116"/>
  <c r="E124" i="116"/>
  <c r="F124" i="116"/>
  <c r="G127" i="214"/>
  <c r="H127" i="214" s="1"/>
  <c r="D128" i="214"/>
  <c r="E128" i="214"/>
  <c r="F128" i="214"/>
  <c r="C129" i="214" a="1"/>
  <c r="C129" i="214" s="1"/>
  <c r="D105" i="5"/>
  <c r="B105" i="5"/>
  <c r="F105" i="5"/>
  <c r="E105" i="5"/>
  <c r="H105" i="5" s="1"/>
  <c r="C105" i="5"/>
  <c r="G105" i="5"/>
  <c r="F135" i="284" l="1"/>
  <c r="G135" i="284"/>
  <c r="S134" i="284"/>
  <c r="K135" i="284"/>
  <c r="P135" i="284" s="1"/>
  <c r="L135" i="284"/>
  <c r="A135" i="284"/>
  <c r="J135" i="284"/>
  <c r="D136" i="284" a="1"/>
  <c r="D136" i="284" s="1"/>
  <c r="J136" i="284" s="1"/>
  <c r="Q135" i="284"/>
  <c r="R135" i="284"/>
  <c r="S135" i="284"/>
  <c r="O135" i="284"/>
  <c r="I135" i="284" s="1"/>
  <c r="J136" i="283"/>
  <c r="L136" i="283"/>
  <c r="F136" i="283"/>
  <c r="K136" i="283"/>
  <c r="P136" i="283" s="1"/>
  <c r="Q136" i="283" s="1"/>
  <c r="E136" i="283" a="1"/>
  <c r="E136" i="283" s="1"/>
  <c r="M136" i="283" s="1"/>
  <c r="A136" i="283"/>
  <c r="G136" i="283"/>
  <c r="D137" i="283" a="1"/>
  <c r="D137" i="283" s="1"/>
  <c r="S135" i="283"/>
  <c r="O135" i="283"/>
  <c r="I135" i="283" s="1"/>
  <c r="Q135" i="283"/>
  <c r="R135" i="283"/>
  <c r="L138" i="282"/>
  <c r="G138" i="282"/>
  <c r="A138" i="282"/>
  <c r="F138" i="282"/>
  <c r="K138" i="282"/>
  <c r="P138" i="282" s="1"/>
  <c r="Q138" i="282" s="1"/>
  <c r="J138" i="282"/>
  <c r="E138" i="282" a="1"/>
  <c r="E138" i="282" s="1"/>
  <c r="M138" i="282" s="1"/>
  <c r="D139" i="282" a="1"/>
  <c r="D139" i="282" s="1"/>
  <c r="S137" i="282"/>
  <c r="O137" i="282"/>
  <c r="I137" i="282" s="1"/>
  <c r="S133" i="281"/>
  <c r="O133" i="281"/>
  <c r="I133" i="281" s="1"/>
  <c r="L134" i="281"/>
  <c r="G134" i="281"/>
  <c r="J134" i="281"/>
  <c r="F134" i="281"/>
  <c r="E134" i="281" a="1"/>
  <c r="E134" i="281" s="1"/>
  <c r="M134" i="281" s="1"/>
  <c r="A134" i="281"/>
  <c r="K134" i="281"/>
  <c r="P134" i="281" s="1"/>
  <c r="D135" i="281" a="1"/>
  <c r="D135" i="281" s="1"/>
  <c r="Q133" i="281"/>
  <c r="R133" i="281"/>
  <c r="D136" i="280" a="1"/>
  <c r="D136" i="280" s="1"/>
  <c r="K136" i="280" s="1"/>
  <c r="P136" i="280" s="1"/>
  <c r="Q136" i="280" s="1"/>
  <c r="J135" i="280"/>
  <c r="O134" i="280"/>
  <c r="I134" i="280" s="1"/>
  <c r="G135" i="280"/>
  <c r="F135" i="280"/>
  <c r="L135" i="280"/>
  <c r="K135" i="280"/>
  <c r="P135" i="280" s="1"/>
  <c r="R134" i="280"/>
  <c r="E135" i="280" a="1"/>
  <c r="E135" i="280" s="1"/>
  <c r="M135" i="280" s="1"/>
  <c r="S135" i="280" s="1"/>
  <c r="Q135" i="280"/>
  <c r="R135" i="280"/>
  <c r="L134" i="279"/>
  <c r="G134" i="279"/>
  <c r="J134" i="279"/>
  <c r="F134" i="279"/>
  <c r="E134" i="279" a="1"/>
  <c r="E134" i="279" s="1"/>
  <c r="M134" i="279" s="1"/>
  <c r="A134" i="279"/>
  <c r="K134" i="279"/>
  <c r="P134" i="279" s="1"/>
  <c r="D135" i="279" a="1"/>
  <c r="D135" i="279" s="1"/>
  <c r="S133" i="279"/>
  <c r="O133" i="279"/>
  <c r="I133" i="279" s="1"/>
  <c r="R133" i="279"/>
  <c r="Q133" i="279"/>
  <c r="L136" i="278"/>
  <c r="G136" i="278"/>
  <c r="J136" i="278"/>
  <c r="K136" i="278"/>
  <c r="P136" i="278" s="1"/>
  <c r="Q136" i="278" s="1"/>
  <c r="F136" i="278"/>
  <c r="E136" i="278" a="1"/>
  <c r="E136" i="278" s="1"/>
  <c r="M136" i="278" s="1"/>
  <c r="A136" i="278"/>
  <c r="D137" i="278" a="1"/>
  <c r="D137" i="278" s="1"/>
  <c r="Q135" i="278"/>
  <c r="R135" i="278"/>
  <c r="S135" i="278"/>
  <c r="O135" i="278"/>
  <c r="I135" i="278" s="1"/>
  <c r="E135" i="277" a="1"/>
  <c r="E135" i="277" s="1"/>
  <c r="M135" i="277" s="1"/>
  <c r="K135" i="277"/>
  <c r="P135" i="277" s="1"/>
  <c r="J135" i="277"/>
  <c r="A135" i="277"/>
  <c r="G135" i="277"/>
  <c r="L135" i="277"/>
  <c r="F135" i="277"/>
  <c r="D136" i="277" a="1"/>
  <c r="D136" i="277" s="1"/>
  <c r="R134" i="277"/>
  <c r="Q134" i="277"/>
  <c r="O134" i="277"/>
  <c r="I134" i="277" s="1"/>
  <c r="S134" i="277"/>
  <c r="F128" i="275"/>
  <c r="G128" i="275" s="1"/>
  <c r="D129" i="275"/>
  <c r="E129" i="275"/>
  <c r="C130" i="275" a="1"/>
  <c r="C130" i="275" s="1"/>
  <c r="R127" i="146"/>
  <c r="D129" i="146" a="1"/>
  <c r="D129" i="146" s="1"/>
  <c r="J129" i="146" s="1"/>
  <c r="K128" i="146"/>
  <c r="P128" i="146" s="1"/>
  <c r="Q128" i="146" s="1"/>
  <c r="G128" i="146"/>
  <c r="J128" i="146"/>
  <c r="E128" i="146" a="1"/>
  <c r="E128" i="146" s="1"/>
  <c r="M128" i="146" s="1"/>
  <c r="O128" i="146" s="1"/>
  <c r="I128" i="146" s="1"/>
  <c r="A128" i="146"/>
  <c r="F128" i="146"/>
  <c r="O127" i="146"/>
  <c r="I127" i="146" s="1"/>
  <c r="D125" i="116"/>
  <c r="F125" i="116"/>
  <c r="E125" i="116"/>
  <c r="C126" i="116" a="1"/>
  <c r="C126" i="116" s="1"/>
  <c r="G128" i="214"/>
  <c r="H128" i="214" s="1"/>
  <c r="D129" i="214"/>
  <c r="E129" i="214"/>
  <c r="F129" i="214"/>
  <c r="C130" i="214" a="1"/>
  <c r="C130" i="214" s="1"/>
  <c r="I105" i="5"/>
  <c r="E106" i="5"/>
  <c r="F106" i="5"/>
  <c r="C106" i="5"/>
  <c r="D106" i="5"/>
  <c r="G106" i="5"/>
  <c r="B106" i="5"/>
  <c r="D137" i="284" l="1" a="1"/>
  <c r="D137" i="284" s="1"/>
  <c r="A137" i="284" s="1"/>
  <c r="F136" i="284"/>
  <c r="K136" i="284"/>
  <c r="P136" i="284" s="1"/>
  <c r="Q136" i="284" s="1"/>
  <c r="G136" i="284"/>
  <c r="A136" i="284"/>
  <c r="L136" i="284"/>
  <c r="E136" i="284" a="1"/>
  <c r="E136" i="284" s="1"/>
  <c r="M136" i="284" s="1"/>
  <c r="O136" i="284" s="1"/>
  <c r="I136" i="284" s="1"/>
  <c r="K137" i="283"/>
  <c r="P137" i="283" s="1"/>
  <c r="Q137" i="283" s="1"/>
  <c r="F137" i="283"/>
  <c r="A137" i="283"/>
  <c r="G137" i="283"/>
  <c r="L137" i="283"/>
  <c r="J137" i="283"/>
  <c r="E137" i="283" a="1"/>
  <c r="E137" i="283" s="1"/>
  <c r="M137" i="283" s="1"/>
  <c r="D138" i="283" a="1"/>
  <c r="D138" i="283" s="1"/>
  <c r="O136" i="283"/>
  <c r="I136" i="283" s="1"/>
  <c r="S136" i="283"/>
  <c r="E139" i="282" a="1"/>
  <c r="E139" i="282" s="1"/>
  <c r="M139" i="282" s="1"/>
  <c r="K139" i="282"/>
  <c r="P139" i="282" s="1"/>
  <c r="Q139" i="282" s="1"/>
  <c r="F139" i="282"/>
  <c r="G139" i="282"/>
  <c r="A139" i="282"/>
  <c r="L139" i="282"/>
  <c r="J139" i="282"/>
  <c r="D140" i="282" a="1"/>
  <c r="D140" i="282" s="1"/>
  <c r="O138" i="282"/>
  <c r="I138" i="282" s="1"/>
  <c r="S138" i="282"/>
  <c r="S134" i="281"/>
  <c r="O134" i="281"/>
  <c r="I134" i="281" s="1"/>
  <c r="L135" i="281"/>
  <c r="G135" i="281"/>
  <c r="J135" i="281"/>
  <c r="F135" i="281"/>
  <c r="E135" i="281" a="1"/>
  <c r="E135" i="281" s="1"/>
  <c r="M135" i="281" s="1"/>
  <c r="A135" i="281"/>
  <c r="K135" i="281"/>
  <c r="P135" i="281" s="1"/>
  <c r="D136" i="281" a="1"/>
  <c r="D136" i="281" s="1"/>
  <c r="Q134" i="281"/>
  <c r="R134" i="281"/>
  <c r="E136" i="280" a="1"/>
  <c r="E136" i="280" s="1"/>
  <c r="M136" i="280" s="1"/>
  <c r="O136" i="280" s="1"/>
  <c r="I136" i="280" s="1"/>
  <c r="A136" i="280"/>
  <c r="O135" i="280"/>
  <c r="I135" i="280" s="1"/>
  <c r="G136" i="280"/>
  <c r="F136" i="280"/>
  <c r="D137" i="280" a="1"/>
  <c r="D137" i="280" s="1"/>
  <c r="K137" i="280" s="1"/>
  <c r="P137" i="280" s="1"/>
  <c r="Q137" i="280" s="1"/>
  <c r="J136" i="280"/>
  <c r="L136" i="280"/>
  <c r="L135" i="279"/>
  <c r="G135" i="279"/>
  <c r="J135" i="279"/>
  <c r="F135" i="279"/>
  <c r="E135" i="279" a="1"/>
  <c r="E135" i="279" s="1"/>
  <c r="M135" i="279" s="1"/>
  <c r="A135" i="279"/>
  <c r="K135" i="279"/>
  <c r="P135" i="279" s="1"/>
  <c r="D136" i="279" a="1"/>
  <c r="D136" i="279" s="1"/>
  <c r="Q134" i="279"/>
  <c r="R134" i="279"/>
  <c r="S134" i="279"/>
  <c r="O134" i="279"/>
  <c r="I134" i="279" s="1"/>
  <c r="E137" i="278" a="1"/>
  <c r="E137" i="278" s="1"/>
  <c r="M137" i="278" s="1"/>
  <c r="K137" i="278"/>
  <c r="P137" i="278" s="1"/>
  <c r="Q137" i="278" s="1"/>
  <c r="F137" i="278"/>
  <c r="A137" i="278"/>
  <c r="G137" i="278"/>
  <c r="L137" i="278"/>
  <c r="J137" i="278"/>
  <c r="D138" i="278" a="1"/>
  <c r="D138" i="278" s="1"/>
  <c r="O136" i="278"/>
  <c r="I136" i="278" s="1"/>
  <c r="S136" i="278"/>
  <c r="E136" i="277" a="1"/>
  <c r="E136" i="277" s="1"/>
  <c r="M136" i="277" s="1"/>
  <c r="L136" i="277"/>
  <c r="F136" i="277"/>
  <c r="K136" i="277"/>
  <c r="P136" i="277" s="1"/>
  <c r="Q136" i="277" s="1"/>
  <c r="J136" i="277"/>
  <c r="A136" i="277"/>
  <c r="G136" i="277"/>
  <c r="D137" i="277" a="1"/>
  <c r="D137" i="277" s="1"/>
  <c r="R135" i="277"/>
  <c r="Q135" i="277"/>
  <c r="O135" i="277"/>
  <c r="I135" i="277" s="1"/>
  <c r="S135" i="277"/>
  <c r="F129" i="275"/>
  <c r="G129" i="275" s="1"/>
  <c r="D130" i="275"/>
  <c r="F130" i="275" s="1"/>
  <c r="G130" i="275" s="1"/>
  <c r="E130" i="275"/>
  <c r="C131" i="275" a="1"/>
  <c r="C131" i="275" s="1"/>
  <c r="R128" i="146"/>
  <c r="G129" i="146"/>
  <c r="S128" i="146"/>
  <c r="D130" i="146" a="1"/>
  <c r="D130" i="146" s="1"/>
  <c r="A130" i="146" s="1"/>
  <c r="L129" i="146"/>
  <c r="E129" i="146" a="1"/>
  <c r="E129" i="146" s="1"/>
  <c r="M129" i="146" s="1"/>
  <c r="S129" i="146" s="1"/>
  <c r="K129" i="146"/>
  <c r="P129" i="146" s="1"/>
  <c r="Q129" i="146" s="1"/>
  <c r="F129" i="146"/>
  <c r="A129" i="146"/>
  <c r="H106" i="5"/>
  <c r="E126" i="116"/>
  <c r="F126" i="116"/>
  <c r="D126" i="116"/>
  <c r="C127" i="116" a="1"/>
  <c r="C127" i="116" s="1"/>
  <c r="G129" i="214"/>
  <c r="H129" i="214" s="1"/>
  <c r="E130" i="214"/>
  <c r="F130" i="214"/>
  <c r="D130" i="214"/>
  <c r="C131" i="214" a="1"/>
  <c r="C131" i="214" s="1"/>
  <c r="I106" i="5"/>
  <c r="D107" i="5"/>
  <c r="E107" i="5"/>
  <c r="B107" i="5"/>
  <c r="F107" i="5"/>
  <c r="G107" i="5"/>
  <c r="C107" i="5"/>
  <c r="S136" i="284" l="1"/>
  <c r="J137" i="284"/>
  <c r="F137" i="284"/>
  <c r="L137" i="284"/>
  <c r="K137" i="284"/>
  <c r="P137" i="284" s="1"/>
  <c r="Q137" i="284" s="1"/>
  <c r="D138" i="284" a="1"/>
  <c r="D138" i="284" s="1"/>
  <c r="J138" i="284" s="1"/>
  <c r="E137" i="284" a="1"/>
  <c r="E137" i="284" s="1"/>
  <c r="M137" i="284" s="1"/>
  <c r="S137" i="284" s="1"/>
  <c r="G137" i="284"/>
  <c r="L138" i="283"/>
  <c r="G138" i="283"/>
  <c r="J138" i="283"/>
  <c r="E138" i="283" a="1"/>
  <c r="E138" i="283" s="1"/>
  <c r="M138" i="283" s="1"/>
  <c r="A138" i="283"/>
  <c r="F138" i="283"/>
  <c r="K138" i="283"/>
  <c r="P138" i="283" s="1"/>
  <c r="Q138" i="283" s="1"/>
  <c r="D139" i="283" a="1"/>
  <c r="D139" i="283" s="1"/>
  <c r="O137" i="283"/>
  <c r="I137" i="283" s="1"/>
  <c r="S137" i="283"/>
  <c r="J140" i="282"/>
  <c r="L140" i="282"/>
  <c r="G140" i="282"/>
  <c r="K140" i="282"/>
  <c r="P140" i="282" s="1"/>
  <c r="Q140" i="282" s="1"/>
  <c r="F140" i="282"/>
  <c r="E140" i="282" a="1"/>
  <c r="E140" i="282" s="1"/>
  <c r="M140" i="282" s="1"/>
  <c r="A140" i="282"/>
  <c r="D141" i="282" a="1"/>
  <c r="D141" i="282" s="1"/>
  <c r="S139" i="282"/>
  <c r="O139" i="282"/>
  <c r="I139" i="282" s="1"/>
  <c r="S135" i="281"/>
  <c r="O135" i="281"/>
  <c r="I135" i="281" s="1"/>
  <c r="L136" i="281"/>
  <c r="G136" i="281"/>
  <c r="J136" i="281"/>
  <c r="K136" i="281"/>
  <c r="P136" i="281" s="1"/>
  <c r="Q136" i="281" s="1"/>
  <c r="F136" i="281"/>
  <c r="E136" i="281" a="1"/>
  <c r="E136" i="281" s="1"/>
  <c r="M136" i="281" s="1"/>
  <c r="A136" i="281"/>
  <c r="D137" i="281" a="1"/>
  <c r="D137" i="281" s="1"/>
  <c r="Q135" i="281"/>
  <c r="R135" i="281"/>
  <c r="D138" i="280" a="1"/>
  <c r="D138" i="280" s="1"/>
  <c r="L138" i="280" s="1"/>
  <c r="F137" i="280"/>
  <c r="S136" i="280"/>
  <c r="E137" i="280" a="1"/>
  <c r="E137" i="280" s="1"/>
  <c r="M137" i="280" s="1"/>
  <c r="O137" i="280" s="1"/>
  <c r="I137" i="280" s="1"/>
  <c r="G137" i="280"/>
  <c r="A137" i="280"/>
  <c r="L137" i="280"/>
  <c r="J137" i="280"/>
  <c r="L136" i="279"/>
  <c r="G136" i="279"/>
  <c r="J136" i="279"/>
  <c r="K136" i="279"/>
  <c r="P136" i="279" s="1"/>
  <c r="Q136" i="279" s="1"/>
  <c r="F136" i="279"/>
  <c r="E136" i="279" a="1"/>
  <c r="E136" i="279" s="1"/>
  <c r="M136" i="279" s="1"/>
  <c r="A136" i="279"/>
  <c r="D137" i="279" a="1"/>
  <c r="D137" i="279" s="1"/>
  <c r="Q135" i="279"/>
  <c r="R135" i="279"/>
  <c r="S135" i="279"/>
  <c r="O135" i="279"/>
  <c r="I135" i="279" s="1"/>
  <c r="J138" i="278"/>
  <c r="L138" i="278"/>
  <c r="G138" i="278"/>
  <c r="K138" i="278"/>
  <c r="P138" i="278" s="1"/>
  <c r="Q138" i="278" s="1"/>
  <c r="F138" i="278"/>
  <c r="E138" i="278" a="1"/>
  <c r="E138" i="278" s="1"/>
  <c r="M138" i="278" s="1"/>
  <c r="A138" i="278"/>
  <c r="D139" i="278" a="1"/>
  <c r="D139" i="278" s="1"/>
  <c r="S137" i="278"/>
  <c r="O137" i="278"/>
  <c r="I137" i="278" s="1"/>
  <c r="J137" i="277"/>
  <c r="A137" i="277"/>
  <c r="G137" i="277"/>
  <c r="L137" i="277"/>
  <c r="F137" i="277"/>
  <c r="K137" i="277"/>
  <c r="P137" i="277" s="1"/>
  <c r="Q137" i="277" s="1"/>
  <c r="E137" i="277" a="1"/>
  <c r="E137" i="277" s="1"/>
  <c r="M137" i="277" s="1"/>
  <c r="D138" i="277" a="1"/>
  <c r="D138" i="277" s="1"/>
  <c r="S136" i="277"/>
  <c r="O136" i="277"/>
  <c r="I136" i="277" s="1"/>
  <c r="D131" i="275"/>
  <c r="E131" i="275"/>
  <c r="C132" i="275" a="1"/>
  <c r="C132" i="275" s="1"/>
  <c r="H107" i="5"/>
  <c r="R129" i="146"/>
  <c r="G130" i="146"/>
  <c r="E130" i="146" a="1"/>
  <c r="E130" i="146" s="1"/>
  <c r="M130" i="146" s="1"/>
  <c r="S130" i="146" s="1"/>
  <c r="O129" i="146"/>
  <c r="I129" i="146" s="1"/>
  <c r="L130" i="146"/>
  <c r="F130" i="146"/>
  <c r="J130" i="146"/>
  <c r="D131" i="146" a="1"/>
  <c r="D131" i="146" s="1"/>
  <c r="J131" i="146" s="1"/>
  <c r="K130" i="146"/>
  <c r="P130" i="146" s="1"/>
  <c r="Q130" i="146" s="1"/>
  <c r="G130" i="214"/>
  <c r="H130" i="214" s="1"/>
  <c r="C128" i="116" a="1"/>
  <c r="C128" i="116" s="1"/>
  <c r="D127" i="116"/>
  <c r="E127" i="116"/>
  <c r="F127" i="116"/>
  <c r="F131" i="214"/>
  <c r="D131" i="214"/>
  <c r="E131" i="214"/>
  <c r="C132" i="214" a="1"/>
  <c r="C132" i="214" s="1"/>
  <c r="I107" i="5"/>
  <c r="F108" i="5"/>
  <c r="B108" i="5"/>
  <c r="C108" i="5"/>
  <c r="D108" i="5"/>
  <c r="E108" i="5"/>
  <c r="G108" i="5"/>
  <c r="E138" i="284" l="1" a="1"/>
  <c r="E138" i="284" s="1"/>
  <c r="M138" i="284" s="1"/>
  <c r="S138" i="284" s="1"/>
  <c r="L138" i="284"/>
  <c r="A138" i="284"/>
  <c r="G138" i="284"/>
  <c r="D139" i="284" a="1"/>
  <c r="D139" i="284" s="1"/>
  <c r="A139" i="284" s="1"/>
  <c r="F138" i="284"/>
  <c r="O137" i="284"/>
  <c r="I137" i="284" s="1"/>
  <c r="K138" i="284"/>
  <c r="P138" i="284" s="1"/>
  <c r="Q138" i="284" s="1"/>
  <c r="O138" i="283"/>
  <c r="I138" i="283" s="1"/>
  <c r="S138" i="283"/>
  <c r="E139" i="283" a="1"/>
  <c r="E139" i="283" s="1"/>
  <c r="M139" i="283" s="1"/>
  <c r="L139" i="283"/>
  <c r="F139" i="283"/>
  <c r="K139" i="283"/>
  <c r="P139" i="283" s="1"/>
  <c r="Q139" i="283" s="1"/>
  <c r="J139" i="283"/>
  <c r="A139" i="283"/>
  <c r="G139" i="283"/>
  <c r="D140" i="283" a="1"/>
  <c r="D140" i="283" s="1"/>
  <c r="K141" i="282"/>
  <c r="P141" i="282" s="1"/>
  <c r="Q141" i="282" s="1"/>
  <c r="F141" i="282"/>
  <c r="A141" i="282"/>
  <c r="E141" i="282" a="1"/>
  <c r="E141" i="282" s="1"/>
  <c r="M141" i="282" s="1"/>
  <c r="G141" i="282"/>
  <c r="L141" i="282"/>
  <c r="J141" i="282"/>
  <c r="D142" i="282" a="1"/>
  <c r="D142" i="282" s="1"/>
  <c r="O140" i="282"/>
  <c r="I140" i="282" s="1"/>
  <c r="S140" i="282"/>
  <c r="O136" i="281"/>
  <c r="I136" i="281" s="1"/>
  <c r="S136" i="281"/>
  <c r="E137" i="281" a="1"/>
  <c r="E137" i="281" s="1"/>
  <c r="M137" i="281" s="1"/>
  <c r="K137" i="281"/>
  <c r="P137" i="281" s="1"/>
  <c r="Q137" i="281" s="1"/>
  <c r="F137" i="281"/>
  <c r="A137" i="281"/>
  <c r="G137" i="281"/>
  <c r="L137" i="281"/>
  <c r="J137" i="281"/>
  <c r="D138" i="281" a="1"/>
  <c r="D138" i="281" s="1"/>
  <c r="D139" i="280" a="1"/>
  <c r="D139" i="280" s="1"/>
  <c r="E139" i="280" s="1" a="1"/>
  <c r="E139" i="280" s="1"/>
  <c r="M139" i="280" s="1"/>
  <c r="J138" i="280"/>
  <c r="F138" i="280"/>
  <c r="G138" i="280"/>
  <c r="S137" i="280"/>
  <c r="K138" i="280"/>
  <c r="P138" i="280" s="1"/>
  <c r="Q138" i="280" s="1"/>
  <c r="E138" i="280" a="1"/>
  <c r="E138" i="280" s="1"/>
  <c r="M138" i="280" s="1"/>
  <c r="O138" i="280" s="1"/>
  <c r="I138" i="280" s="1"/>
  <c r="A138" i="280"/>
  <c r="E137" i="279" a="1"/>
  <c r="E137" i="279" s="1"/>
  <c r="M137" i="279" s="1"/>
  <c r="K137" i="279"/>
  <c r="P137" i="279" s="1"/>
  <c r="Q137" i="279" s="1"/>
  <c r="F137" i="279"/>
  <c r="A137" i="279"/>
  <c r="G137" i="279"/>
  <c r="L137" i="279"/>
  <c r="J137" i="279"/>
  <c r="D138" i="279" a="1"/>
  <c r="D138" i="279" s="1"/>
  <c r="O136" i="279"/>
  <c r="I136" i="279" s="1"/>
  <c r="S136" i="279"/>
  <c r="K139" i="278"/>
  <c r="P139" i="278" s="1"/>
  <c r="Q139" i="278" s="1"/>
  <c r="F139" i="278"/>
  <c r="A139" i="278"/>
  <c r="E139" i="278" a="1"/>
  <c r="E139" i="278" s="1"/>
  <c r="M139" i="278" s="1"/>
  <c r="G139" i="278"/>
  <c r="L139" i="278"/>
  <c r="J139" i="278"/>
  <c r="D140" i="278" a="1"/>
  <c r="D140" i="278" s="1"/>
  <c r="O138" i="278"/>
  <c r="I138" i="278" s="1"/>
  <c r="S138" i="278"/>
  <c r="K138" i="277"/>
  <c r="P138" i="277" s="1"/>
  <c r="Q138" i="277" s="1"/>
  <c r="F138" i="277"/>
  <c r="A138" i="277"/>
  <c r="L138" i="277"/>
  <c r="J138" i="277"/>
  <c r="E138" i="277" a="1"/>
  <c r="E138" i="277" s="1"/>
  <c r="M138" i="277" s="1"/>
  <c r="G138" i="277"/>
  <c r="D139" i="277" a="1"/>
  <c r="D139" i="277" s="1"/>
  <c r="O137" i="277"/>
  <c r="I137" i="277" s="1"/>
  <c r="S137" i="277"/>
  <c r="F131" i="275"/>
  <c r="G131" i="275" s="1"/>
  <c r="D132" i="275"/>
  <c r="E132" i="275"/>
  <c r="C133" i="275" a="1"/>
  <c r="C133" i="275" s="1"/>
  <c r="R130" i="146"/>
  <c r="D132" i="146" a="1"/>
  <c r="D132" i="146" s="1"/>
  <c r="L132" i="146" s="1"/>
  <c r="K131" i="146"/>
  <c r="P131" i="146" s="1"/>
  <c r="Q131" i="146" s="1"/>
  <c r="G131" i="146"/>
  <c r="F131" i="146"/>
  <c r="E131" i="146" a="1"/>
  <c r="E131" i="146" s="1"/>
  <c r="M131" i="146" s="1"/>
  <c r="S131" i="146" s="1"/>
  <c r="O130" i="146"/>
  <c r="I130" i="146" s="1"/>
  <c r="L131" i="146"/>
  <c r="A131" i="146"/>
  <c r="H108" i="5"/>
  <c r="E128" i="116"/>
  <c r="D128" i="116"/>
  <c r="F128" i="116"/>
  <c r="C129" i="116" a="1"/>
  <c r="C129" i="116" s="1"/>
  <c r="G131" i="214"/>
  <c r="H131" i="214" s="1"/>
  <c r="D132" i="214"/>
  <c r="E132" i="214"/>
  <c r="F132" i="214"/>
  <c r="C133" i="214" a="1"/>
  <c r="C133" i="214" s="1"/>
  <c r="I108" i="5"/>
  <c r="D109" i="5"/>
  <c r="G109" i="5"/>
  <c r="C109" i="5"/>
  <c r="B109" i="5"/>
  <c r="F109" i="5"/>
  <c r="E109" i="5"/>
  <c r="H109" i="5" s="1"/>
  <c r="J139" i="284" l="1"/>
  <c r="K139" i="284"/>
  <c r="P139" i="284" s="1"/>
  <c r="Q139" i="284" s="1"/>
  <c r="G139" i="284"/>
  <c r="F139" i="284"/>
  <c r="O138" i="284"/>
  <c r="I138" i="284" s="1"/>
  <c r="L139" i="284"/>
  <c r="E139" i="284" a="1"/>
  <c r="E139" i="284" s="1"/>
  <c r="M139" i="284" s="1"/>
  <c r="S139" i="284" s="1"/>
  <c r="D140" i="284" a="1"/>
  <c r="D140" i="284" s="1"/>
  <c r="G140" i="284" s="1"/>
  <c r="S139" i="283"/>
  <c r="O139" i="283"/>
  <c r="I139" i="283" s="1"/>
  <c r="J140" i="283"/>
  <c r="A140" i="283"/>
  <c r="G140" i="283"/>
  <c r="L140" i="283"/>
  <c r="F140" i="283"/>
  <c r="K140" i="283"/>
  <c r="P140" i="283" s="1"/>
  <c r="Q140" i="283" s="1"/>
  <c r="E140" i="283" a="1"/>
  <c r="E140" i="283" s="1"/>
  <c r="M140" i="283" s="1"/>
  <c r="D141" i="283" a="1"/>
  <c r="D141" i="283" s="1"/>
  <c r="S141" i="282"/>
  <c r="O141" i="282"/>
  <c r="I141" i="282" s="1"/>
  <c r="L142" i="282"/>
  <c r="G142" i="282"/>
  <c r="J142" i="282"/>
  <c r="K142" i="282"/>
  <c r="P142" i="282" s="1"/>
  <c r="Q142" i="282" s="1"/>
  <c r="F142" i="282"/>
  <c r="E142" i="282" a="1"/>
  <c r="E142" i="282" s="1"/>
  <c r="M142" i="282" s="1"/>
  <c r="A142" i="282"/>
  <c r="D143" i="282" a="1"/>
  <c r="D143" i="282" s="1"/>
  <c r="S137" i="281"/>
  <c r="O137" i="281"/>
  <c r="I137" i="281" s="1"/>
  <c r="J138" i="281"/>
  <c r="L138" i="281"/>
  <c r="G138" i="281"/>
  <c r="K138" i="281"/>
  <c r="P138" i="281" s="1"/>
  <c r="Q138" i="281" s="1"/>
  <c r="F138" i="281"/>
  <c r="E138" i="281" a="1"/>
  <c r="E138" i="281" s="1"/>
  <c r="M138" i="281" s="1"/>
  <c r="A138" i="281"/>
  <c r="D139" i="281" a="1"/>
  <c r="D139" i="281" s="1"/>
  <c r="D140" i="280" a="1"/>
  <c r="D140" i="280" s="1"/>
  <c r="F140" i="280" s="1"/>
  <c r="F139" i="280"/>
  <c r="S138" i="280"/>
  <c r="A139" i="280"/>
  <c r="J139" i="280"/>
  <c r="G139" i="280"/>
  <c r="K139" i="280"/>
  <c r="P139" i="280" s="1"/>
  <c r="Q139" i="280" s="1"/>
  <c r="L139" i="280"/>
  <c r="O139" i="280"/>
  <c r="I139" i="280" s="1"/>
  <c r="S139" i="280"/>
  <c r="J138" i="279"/>
  <c r="L138" i="279"/>
  <c r="G138" i="279"/>
  <c r="K138" i="279"/>
  <c r="P138" i="279" s="1"/>
  <c r="Q138" i="279" s="1"/>
  <c r="F138" i="279"/>
  <c r="E138" i="279" a="1"/>
  <c r="E138" i="279" s="1"/>
  <c r="M138" i="279" s="1"/>
  <c r="A138" i="279"/>
  <c r="D139" i="279" a="1"/>
  <c r="D139" i="279" s="1"/>
  <c r="S137" i="279"/>
  <c r="O137" i="279"/>
  <c r="I137" i="279" s="1"/>
  <c r="S139" i="278"/>
  <c r="O139" i="278"/>
  <c r="I139" i="278" s="1"/>
  <c r="L140" i="278"/>
  <c r="G140" i="278"/>
  <c r="J140" i="278"/>
  <c r="K140" i="278"/>
  <c r="P140" i="278" s="1"/>
  <c r="Q140" i="278" s="1"/>
  <c r="F140" i="278"/>
  <c r="E140" i="278" a="1"/>
  <c r="E140" i="278" s="1"/>
  <c r="M140" i="278" s="1"/>
  <c r="A140" i="278"/>
  <c r="D141" i="278" a="1"/>
  <c r="D141" i="278" s="1"/>
  <c r="L139" i="277"/>
  <c r="G139" i="277"/>
  <c r="F139" i="277"/>
  <c r="K139" i="277"/>
  <c r="P139" i="277" s="1"/>
  <c r="Q139" i="277" s="1"/>
  <c r="J139" i="277"/>
  <c r="E139" i="277" a="1"/>
  <c r="E139" i="277" s="1"/>
  <c r="M139" i="277" s="1"/>
  <c r="A139" i="277"/>
  <c r="D140" i="277" a="1"/>
  <c r="D140" i="277" s="1"/>
  <c r="S138" i="277"/>
  <c r="O138" i="277"/>
  <c r="I138" i="277" s="1"/>
  <c r="F132" i="275"/>
  <c r="G132" i="275" s="1"/>
  <c r="D133" i="275"/>
  <c r="E133" i="275"/>
  <c r="C134" i="275" a="1"/>
  <c r="C134" i="275" s="1"/>
  <c r="R131" i="146"/>
  <c r="G132" i="146"/>
  <c r="O131" i="146"/>
  <c r="I131" i="146" s="1"/>
  <c r="D133" i="146" a="1"/>
  <c r="D133" i="146" s="1"/>
  <c r="F133" i="146" s="1"/>
  <c r="K132" i="146"/>
  <c r="P132" i="146" s="1"/>
  <c r="Q132" i="146" s="1"/>
  <c r="A132" i="146"/>
  <c r="E132" i="146" a="1"/>
  <c r="E132" i="146" s="1"/>
  <c r="M132" i="146" s="1"/>
  <c r="O132" i="146" s="1"/>
  <c r="I132" i="146" s="1"/>
  <c r="F132" i="146"/>
  <c r="J132" i="146"/>
  <c r="I109" i="5"/>
  <c r="D129" i="116"/>
  <c r="F129" i="116"/>
  <c r="E129" i="116"/>
  <c r="C130" i="116" a="1"/>
  <c r="C130" i="116" s="1"/>
  <c r="G132" i="214"/>
  <c r="H132" i="214" s="1"/>
  <c r="D133" i="214"/>
  <c r="E133" i="214"/>
  <c r="F133" i="214"/>
  <c r="C134" i="214" a="1"/>
  <c r="C134" i="214" s="1"/>
  <c r="F110" i="5"/>
  <c r="C110" i="5"/>
  <c r="E110" i="5"/>
  <c r="B110" i="5"/>
  <c r="G110" i="5"/>
  <c r="D110" i="5"/>
  <c r="A140" i="284" l="1"/>
  <c r="L140" i="284"/>
  <c r="E140" i="284" a="1"/>
  <c r="E140" i="284" s="1"/>
  <c r="M140" i="284" s="1"/>
  <c r="O140" i="284" s="1"/>
  <c r="I140" i="284" s="1"/>
  <c r="J140" i="284"/>
  <c r="F140" i="284"/>
  <c r="O139" i="284"/>
  <c r="I139" i="284" s="1"/>
  <c r="D141" i="284" a="1"/>
  <c r="D141" i="284" s="1"/>
  <c r="A141" i="284" s="1"/>
  <c r="K140" i="284"/>
  <c r="P140" i="284" s="1"/>
  <c r="Q140" i="284" s="1"/>
  <c r="K141" i="283"/>
  <c r="P141" i="283" s="1"/>
  <c r="Q141" i="283" s="1"/>
  <c r="F141" i="283"/>
  <c r="A141" i="283"/>
  <c r="L141" i="283"/>
  <c r="J141" i="283"/>
  <c r="E141" i="283" a="1"/>
  <c r="E141" i="283" s="1"/>
  <c r="M141" i="283" s="1"/>
  <c r="G141" i="283"/>
  <c r="D142" i="283" a="1"/>
  <c r="D142" i="283" s="1"/>
  <c r="O140" i="283"/>
  <c r="I140" i="283" s="1"/>
  <c r="S140" i="283"/>
  <c r="O142" i="282"/>
  <c r="I142" i="282" s="1"/>
  <c r="S142" i="282"/>
  <c r="E143" i="282" a="1"/>
  <c r="E143" i="282" s="1"/>
  <c r="M143" i="282" s="1"/>
  <c r="K143" i="282"/>
  <c r="P143" i="282" s="1"/>
  <c r="Q143" i="282" s="1"/>
  <c r="F143" i="282"/>
  <c r="A143" i="282"/>
  <c r="G143" i="282"/>
  <c r="L143" i="282"/>
  <c r="J143" i="282"/>
  <c r="D144" i="282" a="1"/>
  <c r="D144" i="282" s="1"/>
  <c r="O138" i="281"/>
  <c r="I138" i="281" s="1"/>
  <c r="S138" i="281"/>
  <c r="K139" i="281"/>
  <c r="P139" i="281" s="1"/>
  <c r="Q139" i="281" s="1"/>
  <c r="F139" i="281"/>
  <c r="A139" i="281"/>
  <c r="E139" i="281" a="1"/>
  <c r="E139" i="281" s="1"/>
  <c r="M139" i="281" s="1"/>
  <c r="G139" i="281"/>
  <c r="L139" i="281"/>
  <c r="J139" i="281"/>
  <c r="D140" i="281" a="1"/>
  <c r="D140" i="281" s="1"/>
  <c r="D141" i="280" a="1"/>
  <c r="D141" i="280" s="1"/>
  <c r="L141" i="280" s="1"/>
  <c r="J140" i="280"/>
  <c r="L140" i="280"/>
  <c r="K140" i="280"/>
  <c r="P140" i="280" s="1"/>
  <c r="Q140" i="280" s="1"/>
  <c r="E140" i="280" a="1"/>
  <c r="E140" i="280" s="1"/>
  <c r="M140" i="280" s="1"/>
  <c r="S140" i="280" s="1"/>
  <c r="A140" i="280"/>
  <c r="G140" i="280"/>
  <c r="K139" i="279"/>
  <c r="P139" i="279" s="1"/>
  <c r="Q139" i="279" s="1"/>
  <c r="F139" i="279"/>
  <c r="A139" i="279"/>
  <c r="E139" i="279" a="1"/>
  <c r="E139" i="279" s="1"/>
  <c r="M139" i="279" s="1"/>
  <c r="G139" i="279"/>
  <c r="L139" i="279"/>
  <c r="J139" i="279"/>
  <c r="D140" i="279" a="1"/>
  <c r="D140" i="279" s="1"/>
  <c r="O138" i="279"/>
  <c r="I138" i="279" s="1"/>
  <c r="S138" i="279"/>
  <c r="O140" i="278"/>
  <c r="I140" i="278" s="1"/>
  <c r="S140" i="278"/>
  <c r="E141" i="278" a="1"/>
  <c r="E141" i="278" s="1"/>
  <c r="M141" i="278" s="1"/>
  <c r="K141" i="278"/>
  <c r="P141" i="278" s="1"/>
  <c r="Q141" i="278" s="1"/>
  <c r="F141" i="278"/>
  <c r="A141" i="278"/>
  <c r="G141" i="278"/>
  <c r="L141" i="278"/>
  <c r="J141" i="278"/>
  <c r="D142" i="278" a="1"/>
  <c r="D142" i="278" s="1"/>
  <c r="E140" i="277" a="1"/>
  <c r="E140" i="277" s="1"/>
  <c r="M140" i="277" s="1"/>
  <c r="K140" i="277"/>
  <c r="P140" i="277" s="1"/>
  <c r="Q140" i="277" s="1"/>
  <c r="F140" i="277"/>
  <c r="A140" i="277"/>
  <c r="L140" i="277"/>
  <c r="J140" i="277"/>
  <c r="G140" i="277"/>
  <c r="D141" i="277" a="1"/>
  <c r="D141" i="277" s="1"/>
  <c r="S139" i="277"/>
  <c r="O139" i="277"/>
  <c r="I139" i="277" s="1"/>
  <c r="F133" i="275"/>
  <c r="G133" i="275" s="1"/>
  <c r="D134" i="275"/>
  <c r="E134" i="275"/>
  <c r="C135" i="275" a="1"/>
  <c r="C135" i="275" s="1"/>
  <c r="H110" i="5"/>
  <c r="R132" i="146"/>
  <c r="D134" i="146" a="1"/>
  <c r="D134" i="146" s="1"/>
  <c r="D135" i="146" s="1" a="1"/>
  <c r="D135" i="146" s="1"/>
  <c r="L133" i="146"/>
  <c r="A133" i="146"/>
  <c r="S132" i="146"/>
  <c r="K133" i="146"/>
  <c r="P133" i="146" s="1"/>
  <c r="Q133" i="146" s="1"/>
  <c r="J133" i="146"/>
  <c r="G133" i="146"/>
  <c r="E133" i="146" a="1"/>
  <c r="E133" i="146" s="1"/>
  <c r="M133" i="146" s="1"/>
  <c r="C131" i="116" a="1"/>
  <c r="C131" i="116" s="1"/>
  <c r="D130" i="116"/>
  <c r="E130" i="116"/>
  <c r="F130" i="116"/>
  <c r="G133" i="214"/>
  <c r="H133" i="214" s="1"/>
  <c r="E134" i="214"/>
  <c r="F134" i="214"/>
  <c r="D134" i="214"/>
  <c r="C135" i="214" a="1"/>
  <c r="C135" i="214" s="1"/>
  <c r="I110" i="5"/>
  <c r="B111" i="5"/>
  <c r="E111" i="5"/>
  <c r="G111" i="5"/>
  <c r="F111" i="5"/>
  <c r="D111" i="5"/>
  <c r="C111" i="5"/>
  <c r="L141" i="284" l="1"/>
  <c r="K141" i="284"/>
  <c r="P141" i="284" s="1"/>
  <c r="Q141" i="284" s="1"/>
  <c r="J141" i="284"/>
  <c r="F141" i="284"/>
  <c r="D142" i="284" a="1"/>
  <c r="D142" i="284" s="1"/>
  <c r="J142" i="284" s="1"/>
  <c r="E141" i="284" a="1"/>
  <c r="E141" i="284" s="1"/>
  <c r="M141" i="284" s="1"/>
  <c r="S141" i="284" s="1"/>
  <c r="S140" i="284"/>
  <c r="G141" i="284"/>
  <c r="L142" i="283"/>
  <c r="G142" i="283"/>
  <c r="F142" i="283"/>
  <c r="K142" i="283"/>
  <c r="P142" i="283" s="1"/>
  <c r="Q142" i="283" s="1"/>
  <c r="J142" i="283"/>
  <c r="E142" i="283" a="1"/>
  <c r="E142" i="283" s="1"/>
  <c r="M142" i="283" s="1"/>
  <c r="A142" i="283"/>
  <c r="D143" i="283" a="1"/>
  <c r="D143" i="283" s="1"/>
  <c r="S141" i="283"/>
  <c r="O141" i="283"/>
  <c r="I141" i="283" s="1"/>
  <c r="S143" i="282"/>
  <c r="O143" i="282"/>
  <c r="I143" i="282" s="1"/>
  <c r="K144" i="282"/>
  <c r="P144" i="282" s="1"/>
  <c r="Q144" i="282" s="1"/>
  <c r="G144" i="282"/>
  <c r="L144" i="282"/>
  <c r="F144" i="282"/>
  <c r="E144" i="282" a="1"/>
  <c r="E144" i="282" s="1"/>
  <c r="M144" i="282" s="1"/>
  <c r="A144" i="282"/>
  <c r="D145" i="282" a="1"/>
  <c r="D145" i="282" s="1"/>
  <c r="L140" i="281"/>
  <c r="G140" i="281"/>
  <c r="J140" i="281"/>
  <c r="K140" i="281"/>
  <c r="P140" i="281" s="1"/>
  <c r="Q140" i="281" s="1"/>
  <c r="F140" i="281"/>
  <c r="E140" i="281" a="1"/>
  <c r="E140" i="281" s="1"/>
  <c r="M140" i="281" s="1"/>
  <c r="A140" i="281"/>
  <c r="D141" i="281" a="1"/>
  <c r="D141" i="281" s="1"/>
  <c r="S139" i="281"/>
  <c r="O139" i="281"/>
  <c r="I139" i="281" s="1"/>
  <c r="J141" i="280"/>
  <c r="K141" i="280"/>
  <c r="P141" i="280" s="1"/>
  <c r="Q141" i="280" s="1"/>
  <c r="O140" i="280"/>
  <c r="I140" i="280" s="1"/>
  <c r="D142" i="280" a="1"/>
  <c r="D142" i="280" s="1"/>
  <c r="K142" i="280" s="1"/>
  <c r="P142" i="280" s="1"/>
  <c r="Q142" i="280" s="1"/>
  <c r="E141" i="280" a="1"/>
  <c r="E141" i="280" s="1"/>
  <c r="M141" i="280" s="1"/>
  <c r="O141" i="280" s="1"/>
  <c r="I141" i="280" s="1"/>
  <c r="G141" i="280"/>
  <c r="F141" i="280"/>
  <c r="A141" i="280"/>
  <c r="S139" i="279"/>
  <c r="O139" i="279"/>
  <c r="I139" i="279" s="1"/>
  <c r="L140" i="279"/>
  <c r="G140" i="279"/>
  <c r="J140" i="279"/>
  <c r="K140" i="279"/>
  <c r="P140" i="279" s="1"/>
  <c r="Q140" i="279" s="1"/>
  <c r="F140" i="279"/>
  <c r="E140" i="279" a="1"/>
  <c r="E140" i="279" s="1"/>
  <c r="M140" i="279" s="1"/>
  <c r="A140" i="279"/>
  <c r="D141" i="279" a="1"/>
  <c r="D141" i="279" s="1"/>
  <c r="S141" i="278"/>
  <c r="O141" i="278"/>
  <c r="I141" i="278" s="1"/>
  <c r="J142" i="278"/>
  <c r="L142" i="278"/>
  <c r="G142" i="278"/>
  <c r="K142" i="278"/>
  <c r="P142" i="278" s="1"/>
  <c r="Q142" i="278" s="1"/>
  <c r="F142" i="278"/>
  <c r="E142" i="278" a="1"/>
  <c r="E142" i="278" s="1"/>
  <c r="M142" i="278" s="1"/>
  <c r="A142" i="278"/>
  <c r="D143" i="278" a="1"/>
  <c r="D143" i="278" s="1"/>
  <c r="J141" i="277"/>
  <c r="L141" i="277"/>
  <c r="G141" i="277"/>
  <c r="F141" i="277"/>
  <c r="E141" i="277" a="1"/>
  <c r="E141" i="277" s="1"/>
  <c r="M141" i="277" s="1"/>
  <c r="A141" i="277"/>
  <c r="K141" i="277"/>
  <c r="P141" i="277" s="1"/>
  <c r="Q141" i="277" s="1"/>
  <c r="D142" i="277" a="1"/>
  <c r="D142" i="277" s="1"/>
  <c r="S140" i="277"/>
  <c r="O140" i="277"/>
  <c r="I140" i="277" s="1"/>
  <c r="F134" i="275"/>
  <c r="G134" i="275"/>
  <c r="D135" i="275"/>
  <c r="E135" i="275"/>
  <c r="C136" i="275" a="1"/>
  <c r="C136" i="275" s="1"/>
  <c r="O133" i="146"/>
  <c r="I133" i="146" s="1"/>
  <c r="F135" i="146"/>
  <c r="J135" i="146"/>
  <c r="K134" i="146"/>
  <c r="P134" i="146" s="1"/>
  <c r="R134" i="146" s="1"/>
  <c r="F134" i="146"/>
  <c r="S133" i="146"/>
  <c r="G134" i="146"/>
  <c r="A134" i="146"/>
  <c r="L134" i="146"/>
  <c r="R133" i="146"/>
  <c r="E134" i="146" a="1"/>
  <c r="E134" i="146" s="1"/>
  <c r="M134" i="146" s="1"/>
  <c r="S134" i="146" s="1"/>
  <c r="J134" i="146"/>
  <c r="H111" i="5"/>
  <c r="E135" i="146" a="1"/>
  <c r="E135" i="146" s="1"/>
  <c r="M135" i="146" s="1"/>
  <c r="L135" i="146"/>
  <c r="K135" i="146"/>
  <c r="P135" i="146" s="1"/>
  <c r="A135" i="146"/>
  <c r="D136" i="146" a="1"/>
  <c r="D136" i="146" s="1"/>
  <c r="G135" i="146"/>
  <c r="F131" i="116"/>
  <c r="D131" i="116"/>
  <c r="E131" i="116"/>
  <c r="C132" i="116" a="1"/>
  <c r="C132" i="116" s="1"/>
  <c r="G134" i="214"/>
  <c r="H134" i="214" s="1"/>
  <c r="F135" i="214"/>
  <c r="E135" i="214"/>
  <c r="D135" i="214"/>
  <c r="C136" i="214" a="1"/>
  <c r="C136" i="214" s="1"/>
  <c r="I111" i="5"/>
  <c r="E112" i="5"/>
  <c r="B112" i="5"/>
  <c r="F112" i="5"/>
  <c r="D112" i="5"/>
  <c r="C112" i="5"/>
  <c r="G112" i="5"/>
  <c r="O141" i="284" l="1"/>
  <c r="I141" i="284" s="1"/>
  <c r="A142" i="284"/>
  <c r="G142" i="284"/>
  <c r="E142" i="284" a="1"/>
  <c r="E142" i="284" s="1"/>
  <c r="M142" i="284" s="1"/>
  <c r="O142" i="284" s="1"/>
  <c r="I142" i="284" s="1"/>
  <c r="L142" i="284"/>
  <c r="D143" i="284" a="1"/>
  <c r="D143" i="284" s="1"/>
  <c r="E143" i="284" s="1" a="1"/>
  <c r="E143" i="284" s="1"/>
  <c r="M143" i="284" s="1"/>
  <c r="F142" i="284"/>
  <c r="K142" i="284"/>
  <c r="P142" i="284" s="1"/>
  <c r="Q142" i="284" s="1"/>
  <c r="E143" i="283" a="1"/>
  <c r="E143" i="283" s="1"/>
  <c r="M143" i="283" s="1"/>
  <c r="J143" i="283"/>
  <c r="A143" i="283"/>
  <c r="G143" i="283"/>
  <c r="L143" i="283"/>
  <c r="F143" i="283"/>
  <c r="K143" i="283"/>
  <c r="P143" i="283" s="1"/>
  <c r="Q143" i="283" s="1"/>
  <c r="D144" i="283" a="1"/>
  <c r="D144" i="283" s="1"/>
  <c r="S142" i="283"/>
  <c r="O142" i="283"/>
  <c r="I142" i="283" s="1"/>
  <c r="S144" i="282"/>
  <c r="O144" i="282"/>
  <c r="I144" i="282" s="1"/>
  <c r="G145" i="282"/>
  <c r="K145" i="282"/>
  <c r="P145" i="282" s="1"/>
  <c r="Q145" i="282" s="1"/>
  <c r="F145" i="282"/>
  <c r="E145" i="282" a="1"/>
  <c r="E145" i="282" s="1"/>
  <c r="M145" i="282" s="1"/>
  <c r="A145" i="282"/>
  <c r="L145" i="282"/>
  <c r="D146" i="282" a="1"/>
  <c r="D146" i="282" s="1"/>
  <c r="E141" i="281" a="1"/>
  <c r="E141" i="281" s="1"/>
  <c r="M141" i="281" s="1"/>
  <c r="K141" i="281"/>
  <c r="P141" i="281" s="1"/>
  <c r="Q141" i="281" s="1"/>
  <c r="F141" i="281"/>
  <c r="A141" i="281"/>
  <c r="G141" i="281"/>
  <c r="L141" i="281"/>
  <c r="J141" i="281"/>
  <c r="D142" i="281" a="1"/>
  <c r="D142" i="281" s="1"/>
  <c r="O140" i="281"/>
  <c r="I140" i="281" s="1"/>
  <c r="S140" i="281"/>
  <c r="A142" i="280"/>
  <c r="G142" i="280"/>
  <c r="S141" i="280"/>
  <c r="J142" i="280"/>
  <c r="L142" i="280"/>
  <c r="F142" i="280"/>
  <c r="E142" i="280" a="1"/>
  <c r="E142" i="280" s="1"/>
  <c r="M142" i="280" s="1"/>
  <c r="S142" i="280" s="1"/>
  <c r="D143" i="280" a="1"/>
  <c r="D143" i="280" s="1"/>
  <c r="L143" i="280" s="1"/>
  <c r="O140" i="279"/>
  <c r="I140" i="279" s="1"/>
  <c r="S140" i="279"/>
  <c r="E141" i="279" a="1"/>
  <c r="E141" i="279" s="1"/>
  <c r="M141" i="279" s="1"/>
  <c r="K141" i="279"/>
  <c r="P141" i="279" s="1"/>
  <c r="Q141" i="279" s="1"/>
  <c r="F141" i="279"/>
  <c r="A141" i="279"/>
  <c r="G141" i="279"/>
  <c r="L141" i="279"/>
  <c r="J141" i="279"/>
  <c r="D142" i="279" a="1"/>
  <c r="D142" i="279" s="1"/>
  <c r="O142" i="278"/>
  <c r="I142" i="278" s="1"/>
  <c r="S142" i="278"/>
  <c r="K143" i="278"/>
  <c r="P143" i="278" s="1"/>
  <c r="Q143" i="278" s="1"/>
  <c r="F143" i="278"/>
  <c r="A143" i="278"/>
  <c r="E143" i="278" a="1"/>
  <c r="E143" i="278" s="1"/>
  <c r="M143" i="278" s="1"/>
  <c r="G143" i="278"/>
  <c r="L143" i="278"/>
  <c r="J143" i="278"/>
  <c r="D144" i="278" a="1"/>
  <c r="D144" i="278" s="1"/>
  <c r="K142" i="277"/>
  <c r="P142" i="277" s="1"/>
  <c r="Q142" i="277" s="1"/>
  <c r="F142" i="277"/>
  <c r="A142" i="277"/>
  <c r="E142" i="277" a="1"/>
  <c r="E142" i="277" s="1"/>
  <c r="M142" i="277" s="1"/>
  <c r="L142" i="277"/>
  <c r="J142" i="277"/>
  <c r="G142" i="277"/>
  <c r="D143" i="277" a="1"/>
  <c r="D143" i="277" s="1"/>
  <c r="O141" i="277"/>
  <c r="I141" i="277" s="1"/>
  <c r="S141" i="277"/>
  <c r="F135" i="275"/>
  <c r="G135" i="275"/>
  <c r="D136" i="275"/>
  <c r="E136" i="275"/>
  <c r="C137" i="275" a="1"/>
  <c r="C137" i="275" s="1"/>
  <c r="Q134" i="146"/>
  <c r="E136" i="146" a="1"/>
  <c r="E136" i="146" s="1"/>
  <c r="M136" i="146" s="1"/>
  <c r="S136" i="146" s="1"/>
  <c r="J136" i="146"/>
  <c r="O134" i="146"/>
  <c r="I134" i="146" s="1"/>
  <c r="Q135" i="146"/>
  <c r="R135" i="146"/>
  <c r="H112" i="5"/>
  <c r="O135" i="146"/>
  <c r="I135" i="146" s="1"/>
  <c r="F136" i="146"/>
  <c r="D137" i="146" a="1"/>
  <c r="D137" i="146" s="1"/>
  <c r="L136" i="146"/>
  <c r="G136" i="146"/>
  <c r="S135" i="146"/>
  <c r="K136" i="146"/>
  <c r="P136" i="146" s="1"/>
  <c r="Q136" i="146" s="1"/>
  <c r="A136" i="146"/>
  <c r="D132" i="116"/>
  <c r="E132" i="116"/>
  <c r="F132" i="116"/>
  <c r="C133" i="116" a="1"/>
  <c r="C133" i="116" s="1"/>
  <c r="G135" i="214"/>
  <c r="H135" i="214" s="1"/>
  <c r="D136" i="214"/>
  <c r="E136" i="214"/>
  <c r="F136" i="214"/>
  <c r="C137" i="214" a="1"/>
  <c r="C137" i="214" s="1"/>
  <c r="I112" i="5"/>
  <c r="D113" i="5"/>
  <c r="F113" i="5"/>
  <c r="C113" i="5"/>
  <c r="E113" i="5"/>
  <c r="G113" i="5"/>
  <c r="B113" i="5"/>
  <c r="G143" i="284" l="1"/>
  <c r="F143" i="284"/>
  <c r="D144" i="284" a="1"/>
  <c r="D144" i="284" s="1"/>
  <c r="K144" i="284" s="1"/>
  <c r="P144" i="284" s="1"/>
  <c r="Q144" i="284" s="1"/>
  <c r="A143" i="284"/>
  <c r="S142" i="284"/>
  <c r="J143" i="284"/>
  <c r="K143" i="284"/>
  <c r="P143" i="284" s="1"/>
  <c r="Q143" i="284" s="1"/>
  <c r="L143" i="284"/>
  <c r="O143" i="284" s="1"/>
  <c r="I143" i="284" s="1"/>
  <c r="S143" i="284"/>
  <c r="K144" i="283"/>
  <c r="P144" i="283" s="1"/>
  <c r="Q144" i="283" s="1"/>
  <c r="F144" i="283"/>
  <c r="L144" i="283"/>
  <c r="E144" i="283" a="1"/>
  <c r="E144" i="283" s="1"/>
  <c r="M144" i="283" s="1"/>
  <c r="A144" i="283"/>
  <c r="G144" i="283"/>
  <c r="D145" i="283" a="1"/>
  <c r="D145" i="283" s="1"/>
  <c r="S143" i="283"/>
  <c r="O143" i="283"/>
  <c r="I143" i="283" s="1"/>
  <c r="S145" i="282"/>
  <c r="O145" i="282"/>
  <c r="I145" i="282" s="1"/>
  <c r="K146" i="282"/>
  <c r="P146" i="282" s="1"/>
  <c r="Q146" i="282" s="1"/>
  <c r="G146" i="282"/>
  <c r="L146" i="282"/>
  <c r="F146" i="282"/>
  <c r="E146" i="282" a="1"/>
  <c r="E146" i="282" s="1"/>
  <c r="M146" i="282" s="1"/>
  <c r="A146" i="282"/>
  <c r="D147" i="282" a="1"/>
  <c r="D147" i="282" s="1"/>
  <c r="J142" i="281"/>
  <c r="L142" i="281"/>
  <c r="G142" i="281"/>
  <c r="K142" i="281"/>
  <c r="P142" i="281" s="1"/>
  <c r="Q142" i="281" s="1"/>
  <c r="F142" i="281"/>
  <c r="E142" i="281" a="1"/>
  <c r="E142" i="281" s="1"/>
  <c r="M142" i="281" s="1"/>
  <c r="A142" i="281"/>
  <c r="D143" i="281" a="1"/>
  <c r="D143" i="281" s="1"/>
  <c r="S141" i="281"/>
  <c r="O141" i="281"/>
  <c r="I141" i="281" s="1"/>
  <c r="D144" i="280" a="1"/>
  <c r="D144" i="280" s="1"/>
  <c r="K144" i="280" s="1"/>
  <c r="P144" i="280" s="1"/>
  <c r="Q144" i="280" s="1"/>
  <c r="G143" i="280"/>
  <c r="O142" i="280"/>
  <c r="I142" i="280" s="1"/>
  <c r="F143" i="280"/>
  <c r="E143" i="280" a="1"/>
  <c r="E143" i="280" s="1"/>
  <c r="M143" i="280" s="1"/>
  <c r="S143" i="280" s="1"/>
  <c r="K143" i="280"/>
  <c r="P143" i="280" s="1"/>
  <c r="Q143" i="280" s="1"/>
  <c r="J143" i="280"/>
  <c r="A143" i="280"/>
  <c r="S141" i="279"/>
  <c r="O141" i="279"/>
  <c r="I141" i="279" s="1"/>
  <c r="J142" i="279"/>
  <c r="L142" i="279"/>
  <c r="G142" i="279"/>
  <c r="K142" i="279"/>
  <c r="P142" i="279" s="1"/>
  <c r="Q142" i="279" s="1"/>
  <c r="F142" i="279"/>
  <c r="E142" i="279" a="1"/>
  <c r="E142" i="279" s="1"/>
  <c r="M142" i="279" s="1"/>
  <c r="A142" i="279"/>
  <c r="D143" i="279" a="1"/>
  <c r="D143" i="279" s="1"/>
  <c r="S143" i="278"/>
  <c r="O143" i="278"/>
  <c r="I143" i="278" s="1"/>
  <c r="G144" i="278"/>
  <c r="K144" i="278"/>
  <c r="P144" i="278" s="1"/>
  <c r="Q144" i="278" s="1"/>
  <c r="L144" i="278"/>
  <c r="F144" i="278"/>
  <c r="E144" i="278" a="1"/>
  <c r="E144" i="278" s="1"/>
  <c r="M144" i="278" s="1"/>
  <c r="A144" i="278"/>
  <c r="D145" i="278" a="1"/>
  <c r="D145" i="278" s="1"/>
  <c r="S142" i="277"/>
  <c r="O142" i="277"/>
  <c r="I142" i="277" s="1"/>
  <c r="L143" i="277"/>
  <c r="G143" i="277"/>
  <c r="J143" i="277"/>
  <c r="F143" i="277"/>
  <c r="E143" i="277" a="1"/>
  <c r="E143" i="277" s="1"/>
  <c r="M143" i="277" s="1"/>
  <c r="A143" i="277"/>
  <c r="K143" i="277"/>
  <c r="P143" i="277" s="1"/>
  <c r="Q143" i="277" s="1"/>
  <c r="D144" i="277" a="1"/>
  <c r="D144" i="277" s="1"/>
  <c r="F136" i="275"/>
  <c r="G136" i="275"/>
  <c r="D137" i="275"/>
  <c r="F137" i="275" s="1"/>
  <c r="E137" i="275"/>
  <c r="C138" i="275" a="1"/>
  <c r="C138" i="275" s="1"/>
  <c r="E137" i="146" a="1"/>
  <c r="E137" i="146" s="1"/>
  <c r="M137" i="146" s="1"/>
  <c r="S137" i="146" s="1"/>
  <c r="J137" i="146"/>
  <c r="O136" i="146"/>
  <c r="I136" i="146" s="1"/>
  <c r="H113" i="5"/>
  <c r="L137" i="146"/>
  <c r="G137" i="146"/>
  <c r="F137" i="146"/>
  <c r="K137" i="146"/>
  <c r="P137" i="146" s="1"/>
  <c r="Q137" i="146" s="1"/>
  <c r="D138" i="146" a="1"/>
  <c r="D138" i="146" s="1"/>
  <c r="A137" i="146"/>
  <c r="C134" i="116" a="1"/>
  <c r="C134" i="116" s="1"/>
  <c r="D133" i="116"/>
  <c r="E133" i="116"/>
  <c r="F133" i="116"/>
  <c r="G136" i="214"/>
  <c r="H136" i="214" s="1"/>
  <c r="D137" i="214"/>
  <c r="E137" i="214"/>
  <c r="F137" i="214"/>
  <c r="C138" i="214" a="1"/>
  <c r="C138" i="214" s="1"/>
  <c r="I113" i="5"/>
  <c r="E114" i="5"/>
  <c r="F114" i="5"/>
  <c r="C114" i="5"/>
  <c r="G114" i="5"/>
  <c r="B114" i="5"/>
  <c r="D114" i="5"/>
  <c r="E144" i="284" l="1" a="1"/>
  <c r="E144" i="284" s="1"/>
  <c r="M144" i="284" s="1"/>
  <c r="S144" i="284" s="1"/>
  <c r="D145" i="284" a="1"/>
  <c r="D145" i="284" s="1"/>
  <c r="L145" i="284" s="1"/>
  <c r="F144" i="284"/>
  <c r="L144" i="284"/>
  <c r="G144" i="284"/>
  <c r="A144" i="284"/>
  <c r="S144" i="283"/>
  <c r="O144" i="283"/>
  <c r="I144" i="283" s="1"/>
  <c r="G145" i="283"/>
  <c r="A145" i="283"/>
  <c r="F145" i="283"/>
  <c r="L145" i="283"/>
  <c r="K145" i="283"/>
  <c r="P145" i="283" s="1"/>
  <c r="Q145" i="283" s="1"/>
  <c r="E145" i="283" a="1"/>
  <c r="E145" i="283" s="1"/>
  <c r="M145" i="283" s="1"/>
  <c r="D146" i="283" a="1"/>
  <c r="D146" i="283" s="1"/>
  <c r="S146" i="282"/>
  <c r="O146" i="282"/>
  <c r="I146" i="282" s="1"/>
  <c r="G147" i="282"/>
  <c r="K147" i="282"/>
  <c r="P147" i="282" s="1"/>
  <c r="Q147" i="282" s="1"/>
  <c r="F147" i="282"/>
  <c r="E147" i="282" a="1"/>
  <c r="E147" i="282" s="1"/>
  <c r="M147" i="282" s="1"/>
  <c r="A147" i="282"/>
  <c r="L147" i="282"/>
  <c r="D148" i="282" a="1"/>
  <c r="D148" i="282" s="1"/>
  <c r="K143" i="281"/>
  <c r="P143" i="281" s="1"/>
  <c r="Q143" i="281" s="1"/>
  <c r="F143" i="281"/>
  <c r="A143" i="281"/>
  <c r="E143" i="281" a="1"/>
  <c r="E143" i="281" s="1"/>
  <c r="M143" i="281" s="1"/>
  <c r="G143" i="281"/>
  <c r="L143" i="281"/>
  <c r="J143" i="281"/>
  <c r="D144" i="281" a="1"/>
  <c r="D144" i="281" s="1"/>
  <c r="O142" i="281"/>
  <c r="I142" i="281" s="1"/>
  <c r="S142" i="281"/>
  <c r="G144" i="280"/>
  <c r="F144" i="280"/>
  <c r="E144" i="280" a="1"/>
  <c r="E144" i="280" s="1"/>
  <c r="M144" i="280" s="1"/>
  <c r="S144" i="280" s="1"/>
  <c r="L144" i="280"/>
  <c r="D145" i="280" a="1"/>
  <c r="D145" i="280" s="1"/>
  <c r="E145" i="280" s="1" a="1"/>
  <c r="E145" i="280" s="1"/>
  <c r="M145" i="280" s="1"/>
  <c r="A144" i="280"/>
  <c r="O143" i="280"/>
  <c r="I143" i="280" s="1"/>
  <c r="O142" i="279"/>
  <c r="I142" i="279" s="1"/>
  <c r="S142" i="279"/>
  <c r="K143" i="279"/>
  <c r="P143" i="279" s="1"/>
  <c r="Q143" i="279" s="1"/>
  <c r="F143" i="279"/>
  <c r="A143" i="279"/>
  <c r="E143" i="279" a="1"/>
  <c r="E143" i="279" s="1"/>
  <c r="M143" i="279" s="1"/>
  <c r="G143" i="279"/>
  <c r="L143" i="279"/>
  <c r="J143" i="279"/>
  <c r="D144" i="279" a="1"/>
  <c r="D144" i="279" s="1"/>
  <c r="S144" i="278"/>
  <c r="O144" i="278"/>
  <c r="I144" i="278" s="1"/>
  <c r="K145" i="278"/>
  <c r="P145" i="278" s="1"/>
  <c r="Q145" i="278" s="1"/>
  <c r="G145" i="278"/>
  <c r="F145" i="278"/>
  <c r="E145" i="278" a="1"/>
  <c r="E145" i="278" s="1"/>
  <c r="M145" i="278" s="1"/>
  <c r="A145" i="278"/>
  <c r="L145" i="278"/>
  <c r="D146" i="278" a="1"/>
  <c r="D146" i="278" s="1"/>
  <c r="O143" i="277"/>
  <c r="I143" i="277" s="1"/>
  <c r="S143" i="277"/>
  <c r="E144" i="277" a="1"/>
  <c r="E144" i="277" s="1"/>
  <c r="M144" i="277" s="1"/>
  <c r="L144" i="277"/>
  <c r="F144" i="277"/>
  <c r="A144" i="277"/>
  <c r="K144" i="277"/>
  <c r="P144" i="277" s="1"/>
  <c r="Q144" i="277" s="1"/>
  <c r="G144" i="277"/>
  <c r="D145" i="277" a="1"/>
  <c r="D145" i="277" s="1"/>
  <c r="G137" i="275"/>
  <c r="D138" i="275"/>
  <c r="E138" i="275"/>
  <c r="C139" i="275" a="1"/>
  <c r="C139" i="275" s="1"/>
  <c r="E138" i="146" a="1"/>
  <c r="E138" i="146" s="1"/>
  <c r="M138" i="146" s="1"/>
  <c r="S138" i="146" s="1"/>
  <c r="J138" i="146"/>
  <c r="O137" i="146"/>
  <c r="I137" i="146" s="1"/>
  <c r="H114" i="5"/>
  <c r="D139" i="146" a="1"/>
  <c r="D139" i="146" s="1"/>
  <c r="L138" i="146"/>
  <c r="G138" i="146"/>
  <c r="F138" i="146"/>
  <c r="K138" i="146"/>
  <c r="P138" i="146" s="1"/>
  <c r="Q138" i="146" s="1"/>
  <c r="A138" i="146"/>
  <c r="D134" i="116"/>
  <c r="E134" i="116"/>
  <c r="F134" i="116"/>
  <c r="C135" i="116" a="1"/>
  <c r="C135" i="116" s="1"/>
  <c r="G137" i="214"/>
  <c r="H137" i="214" s="1"/>
  <c r="E138" i="214"/>
  <c r="F138" i="214"/>
  <c r="D138" i="214"/>
  <c r="C139" i="214" a="1"/>
  <c r="C139" i="214" s="1"/>
  <c r="I114" i="5"/>
  <c r="E115" i="5"/>
  <c r="B115" i="5"/>
  <c r="D115" i="5"/>
  <c r="F115" i="5"/>
  <c r="C115" i="5"/>
  <c r="G115" i="5"/>
  <c r="A145" i="284" l="1"/>
  <c r="K145" i="284"/>
  <c r="P145" i="284" s="1"/>
  <c r="Q145" i="284" s="1"/>
  <c r="E145" i="284" a="1"/>
  <c r="E145" i="284" s="1"/>
  <c r="M145" i="284" s="1"/>
  <c r="O145" i="284" s="1"/>
  <c r="I145" i="284" s="1"/>
  <c r="G145" i="284"/>
  <c r="F145" i="284"/>
  <c r="O144" i="284"/>
  <c r="I144" i="284" s="1"/>
  <c r="D146" i="284" a="1"/>
  <c r="D146" i="284" s="1"/>
  <c r="E146" i="284" s="1" a="1"/>
  <c r="E146" i="284" s="1"/>
  <c r="M146" i="284" s="1"/>
  <c r="S145" i="283"/>
  <c r="O145" i="283"/>
  <c r="I145" i="283" s="1"/>
  <c r="K146" i="283"/>
  <c r="P146" i="283" s="1"/>
  <c r="Q146" i="283" s="1"/>
  <c r="F146" i="283"/>
  <c r="L146" i="283"/>
  <c r="E146" i="283" a="1"/>
  <c r="E146" i="283" s="1"/>
  <c r="M146" i="283" s="1"/>
  <c r="A146" i="283"/>
  <c r="G146" i="283"/>
  <c r="D147" i="283" a="1"/>
  <c r="D147" i="283" s="1"/>
  <c r="S147" i="282"/>
  <c r="O147" i="282"/>
  <c r="I147" i="282" s="1"/>
  <c r="K148" i="282"/>
  <c r="P148" i="282" s="1"/>
  <c r="Q148" i="282" s="1"/>
  <c r="G148" i="282"/>
  <c r="L148" i="282"/>
  <c r="F148" i="282"/>
  <c r="E148" i="282" a="1"/>
  <c r="E148" i="282" s="1"/>
  <c r="M148" i="282" s="1"/>
  <c r="A148" i="282"/>
  <c r="D149" i="282" a="1"/>
  <c r="D149" i="282" s="1"/>
  <c r="S143" i="281"/>
  <c r="O143" i="281"/>
  <c r="I143" i="281" s="1"/>
  <c r="G144" i="281"/>
  <c r="K144" i="281"/>
  <c r="P144" i="281" s="1"/>
  <c r="Q144" i="281" s="1"/>
  <c r="L144" i="281"/>
  <c r="F144" i="281"/>
  <c r="E144" i="281" a="1"/>
  <c r="E144" i="281" s="1"/>
  <c r="M144" i="281" s="1"/>
  <c r="A144" i="281"/>
  <c r="D145" i="281" a="1"/>
  <c r="D145" i="281" s="1"/>
  <c r="D146" i="280" a="1"/>
  <c r="D146" i="280" s="1"/>
  <c r="L146" i="280" s="1"/>
  <c r="L145" i="280"/>
  <c r="O144" i="280"/>
  <c r="I144" i="280" s="1"/>
  <c r="F145" i="280"/>
  <c r="K145" i="280"/>
  <c r="P145" i="280" s="1"/>
  <c r="Q145" i="280" s="1"/>
  <c r="G145" i="280"/>
  <c r="A145" i="280"/>
  <c r="O145" i="280"/>
  <c r="I145" i="280" s="1"/>
  <c r="S145" i="280"/>
  <c r="S143" i="279"/>
  <c r="O143" i="279"/>
  <c r="I143" i="279" s="1"/>
  <c r="G144" i="279"/>
  <c r="K144" i="279"/>
  <c r="P144" i="279" s="1"/>
  <c r="Q144" i="279" s="1"/>
  <c r="L144" i="279"/>
  <c r="F144" i="279"/>
  <c r="E144" i="279" a="1"/>
  <c r="E144" i="279" s="1"/>
  <c r="M144" i="279" s="1"/>
  <c r="A144" i="279"/>
  <c r="D145" i="279" a="1"/>
  <c r="D145" i="279" s="1"/>
  <c r="S145" i="278"/>
  <c r="O145" i="278"/>
  <c r="I145" i="278" s="1"/>
  <c r="G146" i="278"/>
  <c r="K146" i="278"/>
  <c r="P146" i="278" s="1"/>
  <c r="Q146" i="278" s="1"/>
  <c r="L146" i="278"/>
  <c r="F146" i="278"/>
  <c r="E146" i="278" a="1"/>
  <c r="E146" i="278" s="1"/>
  <c r="M146" i="278" s="1"/>
  <c r="A146" i="278"/>
  <c r="D147" i="278" a="1"/>
  <c r="D147" i="278" s="1"/>
  <c r="O144" i="277"/>
  <c r="I144" i="277" s="1"/>
  <c r="S144" i="277"/>
  <c r="L145" i="277"/>
  <c r="F145" i="277"/>
  <c r="A145" i="277"/>
  <c r="E145" i="277" a="1"/>
  <c r="E145" i="277" s="1"/>
  <c r="M145" i="277" s="1"/>
  <c r="K145" i="277"/>
  <c r="P145" i="277" s="1"/>
  <c r="Q145" i="277" s="1"/>
  <c r="G145" i="277"/>
  <c r="D146" i="277" a="1"/>
  <c r="D146" i="277" s="1"/>
  <c r="F138" i="275"/>
  <c r="G138" i="275"/>
  <c r="D139" i="275"/>
  <c r="F139" i="275" s="1"/>
  <c r="E139" i="275"/>
  <c r="C140" i="275" a="1"/>
  <c r="C140" i="275" s="1"/>
  <c r="F139" i="146"/>
  <c r="J139" i="146"/>
  <c r="O138" i="146"/>
  <c r="I138" i="146" s="1"/>
  <c r="H115" i="5"/>
  <c r="A139" i="146"/>
  <c r="E139" i="146" a="1"/>
  <c r="E139" i="146" s="1"/>
  <c r="M139" i="146" s="1"/>
  <c r="L139" i="146"/>
  <c r="D140" i="146" a="1"/>
  <c r="D140" i="146" s="1"/>
  <c r="G139" i="146"/>
  <c r="K139" i="146"/>
  <c r="P139" i="146" s="1"/>
  <c r="Q139" i="146" s="1"/>
  <c r="F135" i="116"/>
  <c r="D135" i="116"/>
  <c r="E135" i="116"/>
  <c r="C136" i="116" a="1"/>
  <c r="C136" i="116" s="1"/>
  <c r="G138" i="214"/>
  <c r="H138" i="214" s="1"/>
  <c r="F139" i="214"/>
  <c r="D139" i="214"/>
  <c r="E139" i="214"/>
  <c r="C140" i="214" a="1"/>
  <c r="C140" i="214" s="1"/>
  <c r="I115" i="5"/>
  <c r="D116" i="5"/>
  <c r="F116" i="5"/>
  <c r="C116" i="5"/>
  <c r="G116" i="5"/>
  <c r="E116" i="5"/>
  <c r="B116" i="5"/>
  <c r="D147" i="284" l="1" a="1"/>
  <c r="D147" i="284" s="1"/>
  <c r="G147" i="284" s="1"/>
  <c r="F146" i="284"/>
  <c r="S145" i="284"/>
  <c r="A146" i="284"/>
  <c r="K146" i="284"/>
  <c r="P146" i="284" s="1"/>
  <c r="Q146" i="284" s="1"/>
  <c r="L146" i="284"/>
  <c r="G146" i="284"/>
  <c r="S146" i="284"/>
  <c r="O146" i="284"/>
  <c r="I146" i="284" s="1"/>
  <c r="S146" i="283"/>
  <c r="O146" i="283"/>
  <c r="I146" i="283" s="1"/>
  <c r="G147" i="283"/>
  <c r="A147" i="283"/>
  <c r="F147" i="283"/>
  <c r="L147" i="283"/>
  <c r="K147" i="283"/>
  <c r="P147" i="283" s="1"/>
  <c r="Q147" i="283" s="1"/>
  <c r="E147" i="283" a="1"/>
  <c r="E147" i="283" s="1"/>
  <c r="M147" i="283" s="1"/>
  <c r="D148" i="283" a="1"/>
  <c r="D148" i="283" s="1"/>
  <c r="S148" i="282"/>
  <c r="O148" i="282"/>
  <c r="I148" i="282" s="1"/>
  <c r="G149" i="282"/>
  <c r="K149" i="282"/>
  <c r="P149" i="282" s="1"/>
  <c r="Q149" i="282" s="1"/>
  <c r="F149" i="282"/>
  <c r="E149" i="282" a="1"/>
  <c r="E149" i="282" s="1"/>
  <c r="M149" i="282" s="1"/>
  <c r="A149" i="282"/>
  <c r="L149" i="282"/>
  <c r="D150" i="282" a="1"/>
  <c r="D150" i="282" s="1"/>
  <c r="S144" i="281"/>
  <c r="O144" i="281"/>
  <c r="I144" i="281" s="1"/>
  <c r="K145" i="281"/>
  <c r="P145" i="281" s="1"/>
  <c r="Q145" i="281" s="1"/>
  <c r="G145" i="281"/>
  <c r="F145" i="281"/>
  <c r="E145" i="281" a="1"/>
  <c r="E145" i="281" s="1"/>
  <c r="M145" i="281" s="1"/>
  <c r="A145" i="281"/>
  <c r="L145" i="281"/>
  <c r="D146" i="281" a="1"/>
  <c r="D146" i="281" s="1"/>
  <c r="D147" i="280" a="1"/>
  <c r="D147" i="280" s="1"/>
  <c r="K147" i="280" s="1"/>
  <c r="P147" i="280" s="1"/>
  <c r="Q147" i="280" s="1"/>
  <c r="A146" i="280"/>
  <c r="G146" i="280"/>
  <c r="F146" i="280"/>
  <c r="K146" i="280"/>
  <c r="P146" i="280" s="1"/>
  <c r="Q146" i="280" s="1"/>
  <c r="E146" i="280" a="1"/>
  <c r="E146" i="280" s="1"/>
  <c r="M146" i="280" s="1"/>
  <c r="O146" i="280" s="1"/>
  <c r="I146" i="280" s="1"/>
  <c r="S144" i="279"/>
  <c r="O144" i="279"/>
  <c r="I144" i="279" s="1"/>
  <c r="K145" i="279"/>
  <c r="P145" i="279" s="1"/>
  <c r="Q145" i="279" s="1"/>
  <c r="G145" i="279"/>
  <c r="F145" i="279"/>
  <c r="E145" i="279" a="1"/>
  <c r="E145" i="279" s="1"/>
  <c r="M145" i="279" s="1"/>
  <c r="A145" i="279"/>
  <c r="L145" i="279"/>
  <c r="D146" i="279" a="1"/>
  <c r="D146" i="279" s="1"/>
  <c r="S146" i="278"/>
  <c r="O146" i="278"/>
  <c r="I146" i="278" s="1"/>
  <c r="K147" i="278"/>
  <c r="P147" i="278" s="1"/>
  <c r="Q147" i="278" s="1"/>
  <c r="G147" i="278"/>
  <c r="F147" i="278"/>
  <c r="E147" i="278" a="1"/>
  <c r="E147" i="278" s="1"/>
  <c r="M147" i="278" s="1"/>
  <c r="A147" i="278"/>
  <c r="L147" i="278"/>
  <c r="D148" i="278" a="1"/>
  <c r="D148" i="278" s="1"/>
  <c r="G146" i="277"/>
  <c r="L146" i="277"/>
  <c r="A146" i="277"/>
  <c r="K146" i="277"/>
  <c r="P146" i="277" s="1"/>
  <c r="Q146" i="277" s="1"/>
  <c r="F146" i="277"/>
  <c r="E146" i="277" a="1"/>
  <c r="E146" i="277" s="1"/>
  <c r="M146" i="277" s="1"/>
  <c r="D147" i="277" a="1"/>
  <c r="D147" i="277" s="1"/>
  <c r="O145" i="277"/>
  <c r="I145" i="277" s="1"/>
  <c r="S145" i="277"/>
  <c r="G139" i="275"/>
  <c r="D140" i="275"/>
  <c r="F140" i="275" s="1"/>
  <c r="E140" i="275"/>
  <c r="C141" i="275" a="1"/>
  <c r="C141" i="275" s="1"/>
  <c r="E140" i="146" a="1"/>
  <c r="E140" i="146" s="1"/>
  <c r="M140" i="146" s="1"/>
  <c r="S140" i="146" s="1"/>
  <c r="J140" i="146"/>
  <c r="H116" i="5"/>
  <c r="O139" i="146"/>
  <c r="I139" i="146" s="1"/>
  <c r="D141" i="146" a="1"/>
  <c r="D141" i="146" s="1"/>
  <c r="L140" i="146"/>
  <c r="G140" i="146"/>
  <c r="F140" i="146"/>
  <c r="S139" i="146"/>
  <c r="K140" i="146"/>
  <c r="P140" i="146" s="1"/>
  <c r="Q140" i="146" s="1"/>
  <c r="A140" i="146"/>
  <c r="G139" i="214"/>
  <c r="H139" i="214" s="1"/>
  <c r="C137" i="116" a="1"/>
  <c r="C137" i="116" s="1"/>
  <c r="D136" i="116"/>
  <c r="E136" i="116"/>
  <c r="F136" i="116"/>
  <c r="D140" i="214"/>
  <c r="E140" i="214"/>
  <c r="F140" i="214"/>
  <c r="C141" i="214" a="1"/>
  <c r="C141" i="214" s="1"/>
  <c r="I116" i="5"/>
  <c r="F117" i="5"/>
  <c r="G117" i="5"/>
  <c r="C117" i="5"/>
  <c r="B117" i="5"/>
  <c r="E117" i="5"/>
  <c r="D117" i="5"/>
  <c r="D148" i="284" l="1" a="1"/>
  <c r="D148" i="284" s="1"/>
  <c r="F148" i="284" s="1"/>
  <c r="L147" i="284"/>
  <c r="A147" i="284"/>
  <c r="K147" i="284"/>
  <c r="P147" i="284" s="1"/>
  <c r="Q147" i="284" s="1"/>
  <c r="F147" i="284"/>
  <c r="E147" i="284" a="1"/>
  <c r="E147" i="284" s="1"/>
  <c r="M147" i="284" s="1"/>
  <c r="S147" i="284" s="1"/>
  <c r="S147" i="283"/>
  <c r="O147" i="283"/>
  <c r="I147" i="283" s="1"/>
  <c r="K148" i="283"/>
  <c r="P148" i="283" s="1"/>
  <c r="Q148" i="283" s="1"/>
  <c r="F148" i="283"/>
  <c r="L148" i="283"/>
  <c r="E148" i="283" a="1"/>
  <c r="E148" i="283" s="1"/>
  <c r="M148" i="283" s="1"/>
  <c r="A148" i="283"/>
  <c r="G148" i="283"/>
  <c r="D149" i="283" a="1"/>
  <c r="D149" i="283" s="1"/>
  <c r="S149" i="282"/>
  <c r="O149" i="282"/>
  <c r="I149" i="282" s="1"/>
  <c r="K150" i="282"/>
  <c r="P150" i="282" s="1"/>
  <c r="Q150" i="282" s="1"/>
  <c r="G150" i="282"/>
  <c r="L150" i="282"/>
  <c r="F150" i="282"/>
  <c r="E150" i="282" a="1"/>
  <c r="E150" i="282" s="1"/>
  <c r="M150" i="282" s="1"/>
  <c r="A150" i="282"/>
  <c r="D151" i="282" a="1"/>
  <c r="D151" i="282" s="1"/>
  <c r="G146" i="281"/>
  <c r="K146" i="281"/>
  <c r="P146" i="281" s="1"/>
  <c r="Q146" i="281" s="1"/>
  <c r="L146" i="281"/>
  <c r="F146" i="281"/>
  <c r="E146" i="281" a="1"/>
  <c r="E146" i="281" s="1"/>
  <c r="M146" i="281" s="1"/>
  <c r="A146" i="281"/>
  <c r="D147" i="281" a="1"/>
  <c r="D147" i="281" s="1"/>
  <c r="S145" i="281"/>
  <c r="O145" i="281"/>
  <c r="I145" i="281" s="1"/>
  <c r="F147" i="280"/>
  <c r="L147" i="280"/>
  <c r="A147" i="280"/>
  <c r="G147" i="280"/>
  <c r="E147" i="280" a="1"/>
  <c r="E147" i="280" s="1"/>
  <c r="M147" i="280" s="1"/>
  <c r="O147" i="280" s="1"/>
  <c r="I147" i="280" s="1"/>
  <c r="S146" i="280"/>
  <c r="D148" i="280" a="1"/>
  <c r="D148" i="280" s="1"/>
  <c r="K148" i="280" s="1"/>
  <c r="P148" i="280" s="1"/>
  <c r="Q148" i="280" s="1"/>
  <c r="S145" i="279"/>
  <c r="O145" i="279"/>
  <c r="I145" i="279" s="1"/>
  <c r="G146" i="279"/>
  <c r="K146" i="279"/>
  <c r="P146" i="279" s="1"/>
  <c r="Q146" i="279" s="1"/>
  <c r="L146" i="279"/>
  <c r="F146" i="279"/>
  <c r="E146" i="279" a="1"/>
  <c r="E146" i="279" s="1"/>
  <c r="M146" i="279" s="1"/>
  <c r="A146" i="279"/>
  <c r="D147" i="279" a="1"/>
  <c r="D147" i="279" s="1"/>
  <c r="S147" i="278"/>
  <c r="O147" i="278"/>
  <c r="I147" i="278" s="1"/>
  <c r="G148" i="278"/>
  <c r="K148" i="278"/>
  <c r="P148" i="278" s="1"/>
  <c r="Q148" i="278" s="1"/>
  <c r="L148" i="278"/>
  <c r="F148" i="278"/>
  <c r="E148" i="278" a="1"/>
  <c r="E148" i="278" s="1"/>
  <c r="M148" i="278" s="1"/>
  <c r="A148" i="278"/>
  <c r="D149" i="278" a="1"/>
  <c r="D149" i="278" s="1"/>
  <c r="K147" i="277"/>
  <c r="P147" i="277" s="1"/>
  <c r="Q147" i="277" s="1"/>
  <c r="A147" i="277"/>
  <c r="G147" i="277"/>
  <c r="F147" i="277"/>
  <c r="L147" i="277"/>
  <c r="E147" i="277" a="1"/>
  <c r="E147" i="277" s="1"/>
  <c r="M147" i="277" s="1"/>
  <c r="D148" i="277" a="1"/>
  <c r="D148" i="277" s="1"/>
  <c r="S146" i="277"/>
  <c r="O146" i="277"/>
  <c r="I146" i="277" s="1"/>
  <c r="G140" i="275"/>
  <c r="D141" i="275"/>
  <c r="E141" i="275"/>
  <c r="C142" i="275" a="1"/>
  <c r="C142" i="275" s="1"/>
  <c r="O140" i="146"/>
  <c r="I140" i="146" s="1"/>
  <c r="K141" i="146"/>
  <c r="P141" i="146" s="1"/>
  <c r="Q141" i="146" s="1"/>
  <c r="J141" i="146"/>
  <c r="H117" i="5"/>
  <c r="A141" i="146"/>
  <c r="E141" i="146" a="1"/>
  <c r="E141" i="146" s="1"/>
  <c r="M141" i="146" s="1"/>
  <c r="L141" i="146"/>
  <c r="G141" i="146"/>
  <c r="D142" i="146" a="1"/>
  <c r="D142" i="146" s="1"/>
  <c r="J142" i="146" s="1"/>
  <c r="F141" i="146"/>
  <c r="E137" i="116"/>
  <c r="F137" i="116"/>
  <c r="D137" i="116"/>
  <c r="C138" i="116" a="1"/>
  <c r="C138" i="116" s="1"/>
  <c r="G140" i="214"/>
  <c r="H140" i="214" s="1"/>
  <c r="E141" i="214"/>
  <c r="D141" i="214"/>
  <c r="F141" i="214"/>
  <c r="C142" i="214" a="1"/>
  <c r="C142" i="214" s="1"/>
  <c r="I117" i="5"/>
  <c r="B118" i="5"/>
  <c r="C118" i="5"/>
  <c r="F118" i="5"/>
  <c r="G118" i="5"/>
  <c r="D118" i="5"/>
  <c r="E118" i="5"/>
  <c r="L148" i="284" l="1"/>
  <c r="G148" i="284"/>
  <c r="A148" i="284"/>
  <c r="K148" i="284"/>
  <c r="P148" i="284" s="1"/>
  <c r="Q148" i="284" s="1"/>
  <c r="E148" i="284" a="1"/>
  <c r="E148" i="284" s="1"/>
  <c r="M148" i="284" s="1"/>
  <c r="S148" i="284" s="1"/>
  <c r="O147" i="284"/>
  <c r="I147" i="284" s="1"/>
  <c r="D149" i="284" a="1"/>
  <c r="D149" i="284" s="1"/>
  <c r="G149" i="284" s="1"/>
  <c r="S148" i="283"/>
  <c r="O148" i="283"/>
  <c r="I148" i="283" s="1"/>
  <c r="G149" i="283"/>
  <c r="A149" i="283"/>
  <c r="F149" i="283"/>
  <c r="L149" i="283"/>
  <c r="K149" i="283"/>
  <c r="P149" i="283" s="1"/>
  <c r="Q149" i="283" s="1"/>
  <c r="E149" i="283" a="1"/>
  <c r="E149" i="283" s="1"/>
  <c r="M149" i="283" s="1"/>
  <c r="D150" i="283" a="1"/>
  <c r="D150" i="283" s="1"/>
  <c r="S150" i="282"/>
  <c r="O150" i="282"/>
  <c r="I150" i="282" s="1"/>
  <c r="G151" i="282"/>
  <c r="K151" i="282"/>
  <c r="P151" i="282" s="1"/>
  <c r="Q151" i="282" s="1"/>
  <c r="F151" i="282"/>
  <c r="E151" i="282" a="1"/>
  <c r="E151" i="282" s="1"/>
  <c r="M151" i="282" s="1"/>
  <c r="A151" i="282"/>
  <c r="L151" i="282"/>
  <c r="D152" i="282" a="1"/>
  <c r="D152" i="282" s="1"/>
  <c r="K147" i="281"/>
  <c r="P147" i="281" s="1"/>
  <c r="Q147" i="281" s="1"/>
  <c r="G147" i="281"/>
  <c r="F147" i="281"/>
  <c r="E147" i="281" a="1"/>
  <c r="E147" i="281" s="1"/>
  <c r="M147" i="281" s="1"/>
  <c r="A147" i="281"/>
  <c r="L147" i="281"/>
  <c r="D148" i="281" a="1"/>
  <c r="D148" i="281" s="1"/>
  <c r="S146" i="281"/>
  <c r="O146" i="281"/>
  <c r="I146" i="281" s="1"/>
  <c r="D149" i="280" a="1"/>
  <c r="D149" i="280" s="1"/>
  <c r="G149" i="280" s="1"/>
  <c r="G148" i="280"/>
  <c r="S147" i="280"/>
  <c r="F148" i="280"/>
  <c r="E148" i="280" a="1"/>
  <c r="E148" i="280" s="1"/>
  <c r="M148" i="280" s="1"/>
  <c r="S148" i="280" s="1"/>
  <c r="A148" i="280"/>
  <c r="L148" i="280"/>
  <c r="S146" i="279"/>
  <c r="O146" i="279"/>
  <c r="I146" i="279" s="1"/>
  <c r="K147" i="279"/>
  <c r="P147" i="279" s="1"/>
  <c r="Q147" i="279" s="1"/>
  <c r="G147" i="279"/>
  <c r="F147" i="279"/>
  <c r="E147" i="279" a="1"/>
  <c r="E147" i="279" s="1"/>
  <c r="M147" i="279" s="1"/>
  <c r="A147" i="279"/>
  <c r="L147" i="279"/>
  <c r="D148" i="279" a="1"/>
  <c r="D148" i="279" s="1"/>
  <c r="S148" i="278"/>
  <c r="O148" i="278"/>
  <c r="I148" i="278" s="1"/>
  <c r="K149" i="278"/>
  <c r="P149" i="278" s="1"/>
  <c r="Q149" i="278" s="1"/>
  <c r="G149" i="278"/>
  <c r="F149" i="278"/>
  <c r="E149" i="278" a="1"/>
  <c r="E149" i="278" s="1"/>
  <c r="M149" i="278" s="1"/>
  <c r="A149" i="278"/>
  <c r="L149" i="278"/>
  <c r="D150" i="278" a="1"/>
  <c r="D150" i="278" s="1"/>
  <c r="G148" i="277"/>
  <c r="L148" i="277"/>
  <c r="K148" i="277"/>
  <c r="P148" i="277" s="1"/>
  <c r="Q148" i="277" s="1"/>
  <c r="E148" i="277" a="1"/>
  <c r="E148" i="277" s="1"/>
  <c r="M148" i="277" s="1"/>
  <c r="A148" i="277"/>
  <c r="F148" i="277"/>
  <c r="D149" i="277" a="1"/>
  <c r="D149" i="277" s="1"/>
  <c r="O147" i="277"/>
  <c r="I147" i="277" s="1"/>
  <c r="S147" i="277"/>
  <c r="F141" i="275"/>
  <c r="G141" i="275"/>
  <c r="D142" i="275"/>
  <c r="E142" i="275"/>
  <c r="C143" i="275" a="1"/>
  <c r="C143" i="275" s="1"/>
  <c r="H118" i="5"/>
  <c r="O141" i="146"/>
  <c r="I141" i="146" s="1"/>
  <c r="S141" i="146"/>
  <c r="D143" i="146" a="1"/>
  <c r="D143" i="146" s="1"/>
  <c r="L142" i="146"/>
  <c r="F142" i="146"/>
  <c r="K142" i="146"/>
  <c r="P142" i="146" s="1"/>
  <c r="Q142" i="146" s="1"/>
  <c r="A142" i="146"/>
  <c r="E142" i="146" a="1"/>
  <c r="E142" i="146" s="1"/>
  <c r="M142" i="146" s="1"/>
  <c r="O142" i="146" s="1"/>
  <c r="I142" i="146" s="1"/>
  <c r="G142" i="146"/>
  <c r="E138" i="116"/>
  <c r="D138" i="116"/>
  <c r="F138" i="116"/>
  <c r="C139" i="116" a="1"/>
  <c r="C139" i="116" s="1"/>
  <c r="G141" i="214"/>
  <c r="H141" i="214" s="1"/>
  <c r="F142" i="214"/>
  <c r="D142" i="214"/>
  <c r="E142" i="214"/>
  <c r="C143" i="214" a="1"/>
  <c r="C143" i="214" s="1"/>
  <c r="I118" i="5"/>
  <c r="G119" i="5"/>
  <c r="E119" i="5"/>
  <c r="H119" i="5" s="1"/>
  <c r="F119" i="5"/>
  <c r="B119" i="5"/>
  <c r="D119" i="5"/>
  <c r="C119" i="5"/>
  <c r="F149" i="284" l="1"/>
  <c r="O148" i="284"/>
  <c r="I148" i="284" s="1"/>
  <c r="D150" i="284" a="1"/>
  <c r="D150" i="284" s="1"/>
  <c r="E150" i="284" s="1" a="1"/>
  <c r="E150" i="284" s="1"/>
  <c r="M150" i="284" s="1"/>
  <c r="L149" i="284"/>
  <c r="A149" i="284"/>
  <c r="K149" i="284"/>
  <c r="P149" i="284" s="1"/>
  <c r="Q149" i="284" s="1"/>
  <c r="E149" i="284" a="1"/>
  <c r="E149" i="284" s="1"/>
  <c r="M149" i="284" s="1"/>
  <c r="O149" i="284" s="1"/>
  <c r="I149" i="284" s="1"/>
  <c r="S149" i="283"/>
  <c r="O149" i="283"/>
  <c r="I149" i="283" s="1"/>
  <c r="K150" i="283"/>
  <c r="P150" i="283" s="1"/>
  <c r="Q150" i="283" s="1"/>
  <c r="F150" i="283"/>
  <c r="L150" i="283"/>
  <c r="E150" i="283" a="1"/>
  <c r="E150" i="283" s="1"/>
  <c r="M150" i="283" s="1"/>
  <c r="A150" i="283"/>
  <c r="G150" i="283"/>
  <c r="D151" i="283" a="1"/>
  <c r="D151" i="283" s="1"/>
  <c r="S151" i="282"/>
  <c r="O151" i="282"/>
  <c r="I151" i="282" s="1"/>
  <c r="K152" i="282"/>
  <c r="P152" i="282" s="1"/>
  <c r="Q152" i="282" s="1"/>
  <c r="G152" i="282"/>
  <c r="L152" i="282"/>
  <c r="F152" i="282"/>
  <c r="E152" i="282" a="1"/>
  <c r="E152" i="282" s="1"/>
  <c r="M152" i="282" s="1"/>
  <c r="A152" i="282"/>
  <c r="D153" i="282" a="1"/>
  <c r="D153" i="282" s="1"/>
  <c r="S147" i="281"/>
  <c r="O147" i="281"/>
  <c r="I147" i="281" s="1"/>
  <c r="G148" i="281"/>
  <c r="K148" i="281"/>
  <c r="P148" i="281" s="1"/>
  <c r="Q148" i="281" s="1"/>
  <c r="L148" i="281"/>
  <c r="F148" i="281"/>
  <c r="E148" i="281" a="1"/>
  <c r="E148" i="281" s="1"/>
  <c r="M148" i="281" s="1"/>
  <c r="A148" i="281"/>
  <c r="D149" i="281" a="1"/>
  <c r="D149" i="281" s="1"/>
  <c r="D150" i="280" a="1"/>
  <c r="D150" i="280" s="1"/>
  <c r="A150" i="280" s="1"/>
  <c r="K149" i="280"/>
  <c r="P149" i="280" s="1"/>
  <c r="Q149" i="280" s="1"/>
  <c r="O148" i="280"/>
  <c r="I148" i="280" s="1"/>
  <c r="F149" i="280"/>
  <c r="L149" i="280"/>
  <c r="E149" i="280" a="1"/>
  <c r="E149" i="280" s="1"/>
  <c r="M149" i="280" s="1"/>
  <c r="O149" i="280" s="1"/>
  <c r="I149" i="280" s="1"/>
  <c r="A149" i="280"/>
  <c r="S147" i="279"/>
  <c r="O147" i="279"/>
  <c r="I147" i="279" s="1"/>
  <c r="G148" i="279"/>
  <c r="K148" i="279"/>
  <c r="P148" i="279" s="1"/>
  <c r="Q148" i="279" s="1"/>
  <c r="L148" i="279"/>
  <c r="F148" i="279"/>
  <c r="E148" i="279" a="1"/>
  <c r="E148" i="279" s="1"/>
  <c r="M148" i="279" s="1"/>
  <c r="A148" i="279"/>
  <c r="D149" i="279" a="1"/>
  <c r="D149" i="279" s="1"/>
  <c r="S149" i="278"/>
  <c r="O149" i="278"/>
  <c r="I149" i="278" s="1"/>
  <c r="G150" i="278"/>
  <c r="K150" i="278"/>
  <c r="P150" i="278" s="1"/>
  <c r="Q150" i="278" s="1"/>
  <c r="L150" i="278"/>
  <c r="F150" i="278"/>
  <c r="E150" i="278" a="1"/>
  <c r="E150" i="278" s="1"/>
  <c r="M150" i="278" s="1"/>
  <c r="A150" i="278"/>
  <c r="D151" i="278" a="1"/>
  <c r="D151" i="278" s="1"/>
  <c r="K149" i="277"/>
  <c r="P149" i="277" s="1"/>
  <c r="Q149" i="277" s="1"/>
  <c r="A149" i="277"/>
  <c r="G149" i="277"/>
  <c r="F149" i="277"/>
  <c r="E149" i="277" a="1"/>
  <c r="E149" i="277" s="1"/>
  <c r="M149" i="277" s="1"/>
  <c r="L149" i="277"/>
  <c r="D150" i="277" a="1"/>
  <c r="D150" i="277" s="1"/>
  <c r="S148" i="277"/>
  <c r="O148" i="277"/>
  <c r="I148" i="277" s="1"/>
  <c r="F142" i="275"/>
  <c r="G142" i="275"/>
  <c r="D143" i="275"/>
  <c r="E143" i="275"/>
  <c r="C144" i="275" a="1"/>
  <c r="C144" i="275" s="1"/>
  <c r="A143" i="146"/>
  <c r="J143" i="146"/>
  <c r="I119" i="5"/>
  <c r="S142" i="146"/>
  <c r="E143" i="146" a="1"/>
  <c r="E143" i="146" s="1"/>
  <c r="M143" i="146" s="1"/>
  <c r="L143" i="146"/>
  <c r="F143" i="146"/>
  <c r="D144" i="146" a="1"/>
  <c r="D144" i="146" s="1"/>
  <c r="A144" i="146" s="1"/>
  <c r="G143" i="146"/>
  <c r="K143" i="146"/>
  <c r="P143" i="146" s="1"/>
  <c r="Q143" i="146" s="1"/>
  <c r="G142" i="214"/>
  <c r="H142" i="214" s="1"/>
  <c r="F139" i="116"/>
  <c r="E139" i="116"/>
  <c r="D139" i="116"/>
  <c r="C140" i="116" a="1"/>
  <c r="C140" i="116" s="1"/>
  <c r="F143" i="214"/>
  <c r="E143" i="214"/>
  <c r="D143" i="214"/>
  <c r="C144" i="214" a="1"/>
  <c r="C144" i="214" s="1"/>
  <c r="E120" i="5"/>
  <c r="B120" i="5"/>
  <c r="F120" i="5"/>
  <c r="D120" i="5"/>
  <c r="C120" i="5"/>
  <c r="G120" i="5"/>
  <c r="D151" i="284" l="1" a="1"/>
  <c r="D151" i="284" s="1"/>
  <c r="G151" i="284" s="1"/>
  <c r="F150" i="284"/>
  <c r="S149" i="284"/>
  <c r="A150" i="284"/>
  <c r="K150" i="284"/>
  <c r="P150" i="284" s="1"/>
  <c r="Q150" i="284" s="1"/>
  <c r="L150" i="284"/>
  <c r="G150" i="284"/>
  <c r="S150" i="284"/>
  <c r="O150" i="284"/>
  <c r="I150" i="284" s="1"/>
  <c r="S150" i="283"/>
  <c r="O150" i="283"/>
  <c r="I150" i="283" s="1"/>
  <c r="G151" i="283"/>
  <c r="A151" i="283"/>
  <c r="F151" i="283"/>
  <c r="L151" i="283"/>
  <c r="K151" i="283"/>
  <c r="P151" i="283" s="1"/>
  <c r="Q151" i="283" s="1"/>
  <c r="E151" i="283" a="1"/>
  <c r="E151" i="283" s="1"/>
  <c r="M151" i="283" s="1"/>
  <c r="D152" i="283" a="1"/>
  <c r="D152" i="283" s="1"/>
  <c r="S152" i="282"/>
  <c r="O152" i="282"/>
  <c r="I152" i="282" s="1"/>
  <c r="G153" i="282"/>
  <c r="K153" i="282"/>
  <c r="P153" i="282" s="1"/>
  <c r="Q153" i="282" s="1"/>
  <c r="F153" i="282"/>
  <c r="E153" i="282" a="1"/>
  <c r="E153" i="282" s="1"/>
  <c r="M153" i="282" s="1"/>
  <c r="A153" i="282"/>
  <c r="L153" i="282"/>
  <c r="D154" i="282" a="1"/>
  <c r="D154" i="282" s="1"/>
  <c r="S148" i="281"/>
  <c r="O148" i="281"/>
  <c r="I148" i="281" s="1"/>
  <c r="K149" i="281"/>
  <c r="P149" i="281" s="1"/>
  <c r="Q149" i="281" s="1"/>
  <c r="G149" i="281"/>
  <c r="F149" i="281"/>
  <c r="E149" i="281" a="1"/>
  <c r="E149" i="281" s="1"/>
  <c r="M149" i="281" s="1"/>
  <c r="A149" i="281"/>
  <c r="L149" i="281"/>
  <c r="D150" i="281" a="1"/>
  <c r="D150" i="281" s="1"/>
  <c r="D151" i="280" a="1"/>
  <c r="D151" i="280" s="1"/>
  <c r="G151" i="280" s="1"/>
  <c r="G150" i="280"/>
  <c r="S149" i="280"/>
  <c r="L150" i="280"/>
  <c r="K150" i="280"/>
  <c r="P150" i="280" s="1"/>
  <c r="Q150" i="280" s="1"/>
  <c r="F150" i="280"/>
  <c r="E150" i="280" a="1"/>
  <c r="E150" i="280" s="1"/>
  <c r="M150" i="280" s="1"/>
  <c r="S150" i="280" s="1"/>
  <c r="S148" i="279"/>
  <c r="O148" i="279"/>
  <c r="I148" i="279" s="1"/>
  <c r="K149" i="279"/>
  <c r="P149" i="279" s="1"/>
  <c r="Q149" i="279" s="1"/>
  <c r="G149" i="279"/>
  <c r="F149" i="279"/>
  <c r="E149" i="279" a="1"/>
  <c r="E149" i="279" s="1"/>
  <c r="M149" i="279" s="1"/>
  <c r="A149" i="279"/>
  <c r="L149" i="279"/>
  <c r="D150" i="279" a="1"/>
  <c r="D150" i="279" s="1"/>
  <c r="S150" i="278"/>
  <c r="O150" i="278"/>
  <c r="I150" i="278" s="1"/>
  <c r="K151" i="278"/>
  <c r="P151" i="278" s="1"/>
  <c r="Q151" i="278" s="1"/>
  <c r="G151" i="278"/>
  <c r="F151" i="278"/>
  <c r="E151" i="278" a="1"/>
  <c r="E151" i="278" s="1"/>
  <c r="M151" i="278" s="1"/>
  <c r="A151" i="278"/>
  <c r="L151" i="278"/>
  <c r="D152" i="278" a="1"/>
  <c r="D152" i="278" s="1"/>
  <c r="O149" i="277"/>
  <c r="I149" i="277" s="1"/>
  <c r="S149" i="277"/>
  <c r="G150" i="277"/>
  <c r="L150" i="277"/>
  <c r="K150" i="277"/>
  <c r="P150" i="277" s="1"/>
  <c r="Q150" i="277" s="1"/>
  <c r="E150" i="277" a="1"/>
  <c r="E150" i="277" s="1"/>
  <c r="M150" i="277" s="1"/>
  <c r="A150" i="277"/>
  <c r="F150" i="277"/>
  <c r="D151" i="277" a="1"/>
  <c r="D151" i="277" s="1"/>
  <c r="F143" i="275"/>
  <c r="G143" i="275"/>
  <c r="D144" i="275"/>
  <c r="E144" i="275"/>
  <c r="C145" i="275" a="1"/>
  <c r="C145" i="275" s="1"/>
  <c r="H120" i="5"/>
  <c r="O143" i="146"/>
  <c r="I143" i="146" s="1"/>
  <c r="F144" i="146"/>
  <c r="E144" i="146" a="1"/>
  <c r="E144" i="146" s="1"/>
  <c r="M144" i="146" s="1"/>
  <c r="D145" i="146" a="1"/>
  <c r="D145" i="146" s="1"/>
  <c r="K145" i="146" s="1"/>
  <c r="L144" i="146"/>
  <c r="G144" i="146"/>
  <c r="S143" i="146"/>
  <c r="K144" i="146"/>
  <c r="P144" i="146" s="1"/>
  <c r="Q144" i="146" s="1"/>
  <c r="C141" i="116" a="1"/>
  <c r="C141" i="116" s="1"/>
  <c r="F140" i="116"/>
  <c r="E140" i="116"/>
  <c r="D140" i="116"/>
  <c r="G143" i="214"/>
  <c r="H143" i="214" s="1"/>
  <c r="D144" i="214"/>
  <c r="E144" i="214"/>
  <c r="F144" i="214"/>
  <c r="C145" i="214" a="1"/>
  <c r="C145" i="214" s="1"/>
  <c r="I120" i="5"/>
  <c r="C121" i="5"/>
  <c r="F121" i="5"/>
  <c r="G121" i="5"/>
  <c r="E121" i="5"/>
  <c r="B121" i="5"/>
  <c r="D121" i="5"/>
  <c r="D152" i="284" l="1" a="1"/>
  <c r="D152" i="284" s="1"/>
  <c r="G152" i="284" s="1"/>
  <c r="F151" i="284"/>
  <c r="K151" i="284"/>
  <c r="P151" i="284" s="1"/>
  <c r="Q151" i="284" s="1"/>
  <c r="A151" i="284"/>
  <c r="L151" i="284"/>
  <c r="E151" i="284" a="1"/>
  <c r="E151" i="284" s="1"/>
  <c r="M151" i="284" s="1"/>
  <c r="S151" i="284" s="1"/>
  <c r="S151" i="283"/>
  <c r="O151" i="283"/>
  <c r="I151" i="283" s="1"/>
  <c r="K152" i="283"/>
  <c r="P152" i="283" s="1"/>
  <c r="Q152" i="283" s="1"/>
  <c r="F152" i="283"/>
  <c r="L152" i="283"/>
  <c r="E152" i="283" a="1"/>
  <c r="E152" i="283" s="1"/>
  <c r="M152" i="283" s="1"/>
  <c r="A152" i="283"/>
  <c r="G152" i="283"/>
  <c r="D153" i="283" a="1"/>
  <c r="D153" i="283" s="1"/>
  <c r="S153" i="282"/>
  <c r="O153" i="282"/>
  <c r="I153" i="282" s="1"/>
  <c r="K154" i="282"/>
  <c r="P154" i="282" s="1"/>
  <c r="Q154" i="282" s="1"/>
  <c r="G154" i="282"/>
  <c r="L154" i="282"/>
  <c r="F154" i="282"/>
  <c r="E154" i="282" a="1"/>
  <c r="E154" i="282" s="1"/>
  <c r="M154" i="282" s="1"/>
  <c r="A154" i="282"/>
  <c r="D155" i="282" a="1"/>
  <c r="D155" i="282" s="1"/>
  <c r="S149" i="281"/>
  <c r="O149" i="281"/>
  <c r="I149" i="281" s="1"/>
  <c r="G150" i="281"/>
  <c r="K150" i="281"/>
  <c r="P150" i="281" s="1"/>
  <c r="Q150" i="281" s="1"/>
  <c r="L150" i="281"/>
  <c r="F150" i="281"/>
  <c r="E150" i="281" a="1"/>
  <c r="E150" i="281" s="1"/>
  <c r="M150" i="281" s="1"/>
  <c r="A150" i="281"/>
  <c r="D151" i="281" a="1"/>
  <c r="D151" i="281" s="1"/>
  <c r="D152" i="280" a="1"/>
  <c r="D152" i="280" s="1"/>
  <c r="K152" i="280" s="1"/>
  <c r="P152" i="280" s="1"/>
  <c r="Q152" i="280" s="1"/>
  <c r="K151" i="280"/>
  <c r="P151" i="280" s="1"/>
  <c r="Q151" i="280" s="1"/>
  <c r="O150" i="280"/>
  <c r="I150" i="280" s="1"/>
  <c r="E151" i="280" a="1"/>
  <c r="E151" i="280" s="1"/>
  <c r="M151" i="280" s="1"/>
  <c r="S151" i="280" s="1"/>
  <c r="F151" i="280"/>
  <c r="L151" i="280"/>
  <c r="A151" i="280"/>
  <c r="S149" i="279"/>
  <c r="O149" i="279"/>
  <c r="I149" i="279" s="1"/>
  <c r="G150" i="279"/>
  <c r="K150" i="279"/>
  <c r="P150" i="279" s="1"/>
  <c r="Q150" i="279" s="1"/>
  <c r="L150" i="279"/>
  <c r="F150" i="279"/>
  <c r="E150" i="279" a="1"/>
  <c r="E150" i="279" s="1"/>
  <c r="M150" i="279" s="1"/>
  <c r="A150" i="279"/>
  <c r="D151" i="279" a="1"/>
  <c r="D151" i="279" s="1"/>
  <c r="S151" i="278"/>
  <c r="O151" i="278"/>
  <c r="I151" i="278" s="1"/>
  <c r="G152" i="278"/>
  <c r="K152" i="278"/>
  <c r="P152" i="278" s="1"/>
  <c r="Q152" i="278" s="1"/>
  <c r="L152" i="278"/>
  <c r="F152" i="278"/>
  <c r="E152" i="278" a="1"/>
  <c r="E152" i="278" s="1"/>
  <c r="M152" i="278" s="1"/>
  <c r="A152" i="278"/>
  <c r="D153" i="278" a="1"/>
  <c r="D153" i="278" s="1"/>
  <c r="S150" i="277"/>
  <c r="O150" i="277"/>
  <c r="I150" i="277" s="1"/>
  <c r="G151" i="277"/>
  <c r="K151" i="277"/>
  <c r="P151" i="277" s="1"/>
  <c r="Q151" i="277" s="1"/>
  <c r="E151" i="277" a="1"/>
  <c r="E151" i="277" s="1"/>
  <c r="M151" i="277" s="1"/>
  <c r="A151" i="277"/>
  <c r="L151" i="277"/>
  <c r="F151" i="277"/>
  <c r="D152" i="277" a="1"/>
  <c r="D152" i="277" s="1"/>
  <c r="F144" i="275"/>
  <c r="G144" i="275"/>
  <c r="D145" i="275"/>
  <c r="E145" i="275"/>
  <c r="C146" i="275" a="1"/>
  <c r="C146" i="275" s="1"/>
  <c r="H121" i="5"/>
  <c r="O144" i="146"/>
  <c r="I144" i="146" s="1"/>
  <c r="A145" i="146"/>
  <c r="E145" i="146" a="1"/>
  <c r="E145" i="146" s="1"/>
  <c r="M145" i="146" s="1"/>
  <c r="S144" i="146"/>
  <c r="L145" i="146"/>
  <c r="G145" i="146"/>
  <c r="D146" i="146" a="1"/>
  <c r="D146" i="146" s="1"/>
  <c r="G146" i="146" s="1"/>
  <c r="F145" i="146"/>
  <c r="E141" i="116"/>
  <c r="F141" i="116"/>
  <c r="D141" i="116"/>
  <c r="C142" i="116" a="1"/>
  <c r="C142" i="116" s="1"/>
  <c r="G144" i="214"/>
  <c r="H144" i="214" s="1"/>
  <c r="D145" i="214"/>
  <c r="E145" i="214"/>
  <c r="F145" i="214"/>
  <c r="C146" i="214" a="1"/>
  <c r="C146" i="214" s="1"/>
  <c r="I121" i="5"/>
  <c r="F122" i="5"/>
  <c r="D122" i="5"/>
  <c r="C122" i="5"/>
  <c r="E122" i="5"/>
  <c r="B122" i="5"/>
  <c r="G122" i="5"/>
  <c r="P145" i="146"/>
  <c r="Q145" i="146" s="1"/>
  <c r="A152" i="284" l="1"/>
  <c r="E152" i="284" a="1"/>
  <c r="E152" i="284" s="1"/>
  <c r="M152" i="284" s="1"/>
  <c r="S152" i="284" s="1"/>
  <c r="F152" i="284"/>
  <c r="K152" i="284"/>
  <c r="P152" i="284" s="1"/>
  <c r="Q152" i="284" s="1"/>
  <c r="L152" i="284"/>
  <c r="O151" i="284"/>
  <c r="I151" i="284" s="1"/>
  <c r="D153" i="284" a="1"/>
  <c r="D153" i="284" s="1"/>
  <c r="A153" i="284" s="1"/>
  <c r="S152" i="283"/>
  <c r="O152" i="283"/>
  <c r="I152" i="283" s="1"/>
  <c r="G153" i="283"/>
  <c r="A153" i="283"/>
  <c r="F153" i="283"/>
  <c r="L153" i="283"/>
  <c r="K153" i="283"/>
  <c r="P153" i="283" s="1"/>
  <c r="Q153" i="283" s="1"/>
  <c r="E153" i="283" a="1"/>
  <c r="E153" i="283" s="1"/>
  <c r="M153" i="283" s="1"/>
  <c r="D154" i="283" a="1"/>
  <c r="D154" i="283" s="1"/>
  <c r="S154" i="282"/>
  <c r="O154" i="282"/>
  <c r="I154" i="282" s="1"/>
  <c r="G155" i="282"/>
  <c r="K155" i="282"/>
  <c r="P155" i="282" s="1"/>
  <c r="Q155" i="282" s="1"/>
  <c r="F155" i="282"/>
  <c r="E155" i="282" a="1"/>
  <c r="E155" i="282" s="1"/>
  <c r="M155" i="282" s="1"/>
  <c r="A155" i="282"/>
  <c r="L155" i="282"/>
  <c r="D156" i="282" a="1"/>
  <c r="D156" i="282" s="1"/>
  <c r="S150" i="281"/>
  <c r="O150" i="281"/>
  <c r="I150" i="281" s="1"/>
  <c r="K151" i="281"/>
  <c r="P151" i="281" s="1"/>
  <c r="Q151" i="281" s="1"/>
  <c r="G151" i="281"/>
  <c r="F151" i="281"/>
  <c r="E151" i="281" a="1"/>
  <c r="E151" i="281" s="1"/>
  <c r="M151" i="281" s="1"/>
  <c r="A151" i="281"/>
  <c r="L151" i="281"/>
  <c r="D152" i="281" a="1"/>
  <c r="D152" i="281" s="1"/>
  <c r="F152" i="280"/>
  <c r="O151" i="280"/>
  <c r="I151" i="280" s="1"/>
  <c r="E152" i="280" a="1"/>
  <c r="E152" i="280" s="1"/>
  <c r="M152" i="280" s="1"/>
  <c r="O152" i="280" s="1"/>
  <c r="I152" i="280" s="1"/>
  <c r="A152" i="280"/>
  <c r="D153" i="280" a="1"/>
  <c r="D153" i="280" s="1"/>
  <c r="G153" i="280" s="1"/>
  <c r="G152" i="280"/>
  <c r="L152" i="280"/>
  <c r="S152" i="280"/>
  <c r="S150" i="279"/>
  <c r="O150" i="279"/>
  <c r="I150" i="279" s="1"/>
  <c r="K151" i="279"/>
  <c r="P151" i="279" s="1"/>
  <c r="Q151" i="279" s="1"/>
  <c r="G151" i="279"/>
  <c r="F151" i="279"/>
  <c r="E151" i="279" a="1"/>
  <c r="E151" i="279" s="1"/>
  <c r="M151" i="279" s="1"/>
  <c r="A151" i="279"/>
  <c r="L151" i="279"/>
  <c r="D152" i="279" a="1"/>
  <c r="D152" i="279" s="1"/>
  <c r="S152" i="278"/>
  <c r="O152" i="278"/>
  <c r="I152" i="278" s="1"/>
  <c r="K153" i="278"/>
  <c r="P153" i="278" s="1"/>
  <c r="Q153" i="278" s="1"/>
  <c r="G153" i="278"/>
  <c r="F153" i="278"/>
  <c r="E153" i="278" a="1"/>
  <c r="E153" i="278" s="1"/>
  <c r="M153" i="278" s="1"/>
  <c r="A153" i="278"/>
  <c r="L153" i="278"/>
  <c r="D154" i="278" a="1"/>
  <c r="D154" i="278" s="1"/>
  <c r="K152" i="277"/>
  <c r="P152" i="277" s="1"/>
  <c r="Q152" i="277" s="1"/>
  <c r="G152" i="277"/>
  <c r="F152" i="277"/>
  <c r="E152" i="277" a="1"/>
  <c r="E152" i="277" s="1"/>
  <c r="M152" i="277" s="1"/>
  <c r="A152" i="277"/>
  <c r="L152" i="277"/>
  <c r="D153" i="277" a="1"/>
  <c r="D153" i="277" s="1"/>
  <c r="S151" i="277"/>
  <c r="O151" i="277"/>
  <c r="I151" i="277" s="1"/>
  <c r="F145" i="275"/>
  <c r="G145" i="275"/>
  <c r="D146" i="275"/>
  <c r="E146" i="275"/>
  <c r="C147" i="275" a="1"/>
  <c r="C147" i="275" s="1"/>
  <c r="H122" i="5"/>
  <c r="O145" i="146"/>
  <c r="I145" i="146" s="1"/>
  <c r="F146" i="146"/>
  <c r="K146" i="146"/>
  <c r="P146" i="146" s="1"/>
  <c r="Q146" i="146" s="1"/>
  <c r="S145" i="146"/>
  <c r="A146" i="146"/>
  <c r="E146" i="146" a="1"/>
  <c r="E146" i="146" s="1"/>
  <c r="M146" i="146" s="1"/>
  <c r="S146" i="146" s="1"/>
  <c r="D147" i="146" a="1"/>
  <c r="D147" i="146" s="1"/>
  <c r="L147" i="146" s="1"/>
  <c r="L146" i="146"/>
  <c r="D142" i="116"/>
  <c r="E142" i="116"/>
  <c r="F142" i="116"/>
  <c r="C143" i="116" a="1"/>
  <c r="C143" i="116" s="1"/>
  <c r="G145" i="214"/>
  <c r="H145" i="214" s="1"/>
  <c r="D146" i="214"/>
  <c r="F146" i="214"/>
  <c r="E146" i="214"/>
  <c r="C147" i="214" a="1"/>
  <c r="C147" i="214" s="1"/>
  <c r="I122" i="5"/>
  <c r="G123" i="5"/>
  <c r="E123" i="5"/>
  <c r="B123" i="5"/>
  <c r="D123" i="5"/>
  <c r="F123" i="5"/>
  <c r="I123" i="5" s="1"/>
  <c r="C123" i="5"/>
  <c r="D154" i="284" l="1" a="1"/>
  <c r="D154" i="284" s="1"/>
  <c r="K154" i="284" s="1"/>
  <c r="P154" i="284" s="1"/>
  <c r="Q154" i="284" s="1"/>
  <c r="F153" i="284"/>
  <c r="O152" i="284"/>
  <c r="I152" i="284" s="1"/>
  <c r="E153" i="284" a="1"/>
  <c r="E153" i="284" s="1"/>
  <c r="M153" i="284" s="1"/>
  <c r="S153" i="284" s="1"/>
  <c r="L153" i="284"/>
  <c r="K153" i="284"/>
  <c r="P153" i="284" s="1"/>
  <c r="Q153" i="284" s="1"/>
  <c r="G153" i="284"/>
  <c r="S153" i="283"/>
  <c r="O153" i="283"/>
  <c r="I153" i="283" s="1"/>
  <c r="K154" i="283"/>
  <c r="P154" i="283" s="1"/>
  <c r="Q154" i="283" s="1"/>
  <c r="F154" i="283"/>
  <c r="L154" i="283"/>
  <c r="E154" i="283" a="1"/>
  <c r="E154" i="283" s="1"/>
  <c r="M154" i="283" s="1"/>
  <c r="A154" i="283"/>
  <c r="G154" i="283"/>
  <c r="D155" i="283" a="1"/>
  <c r="D155" i="283" s="1"/>
  <c r="S155" i="282"/>
  <c r="O155" i="282"/>
  <c r="I155" i="282" s="1"/>
  <c r="K156" i="282"/>
  <c r="P156" i="282" s="1"/>
  <c r="Q156" i="282" s="1"/>
  <c r="G156" i="282"/>
  <c r="L156" i="282"/>
  <c r="F156" i="282"/>
  <c r="E156" i="282" a="1"/>
  <c r="E156" i="282" s="1"/>
  <c r="M156" i="282" s="1"/>
  <c r="A156" i="282"/>
  <c r="D157" i="282" a="1"/>
  <c r="D157" i="282" s="1"/>
  <c r="S151" i="281"/>
  <c r="O151" i="281"/>
  <c r="I151" i="281" s="1"/>
  <c r="G152" i="281"/>
  <c r="K152" i="281"/>
  <c r="P152" i="281" s="1"/>
  <c r="Q152" i="281" s="1"/>
  <c r="L152" i="281"/>
  <c r="F152" i="281"/>
  <c r="E152" i="281" a="1"/>
  <c r="E152" i="281" s="1"/>
  <c r="M152" i="281" s="1"/>
  <c r="A152" i="281"/>
  <c r="D153" i="281" a="1"/>
  <c r="D153" i="281" s="1"/>
  <c r="E153" i="280" a="1"/>
  <c r="E153" i="280" s="1"/>
  <c r="M153" i="280" s="1"/>
  <c r="S153" i="280" s="1"/>
  <c r="D154" i="280" a="1"/>
  <c r="D154" i="280" s="1"/>
  <c r="G154" i="280" s="1"/>
  <c r="K153" i="280"/>
  <c r="P153" i="280" s="1"/>
  <c r="Q153" i="280" s="1"/>
  <c r="F153" i="280"/>
  <c r="L153" i="280"/>
  <c r="A153" i="280"/>
  <c r="S151" i="279"/>
  <c r="O151" i="279"/>
  <c r="I151" i="279" s="1"/>
  <c r="G152" i="279"/>
  <c r="K152" i="279"/>
  <c r="P152" i="279" s="1"/>
  <c r="Q152" i="279" s="1"/>
  <c r="L152" i="279"/>
  <c r="F152" i="279"/>
  <c r="E152" i="279" a="1"/>
  <c r="E152" i="279" s="1"/>
  <c r="M152" i="279" s="1"/>
  <c r="A152" i="279"/>
  <c r="D153" i="279" a="1"/>
  <c r="D153" i="279" s="1"/>
  <c r="S153" i="278"/>
  <c r="O153" i="278"/>
  <c r="I153" i="278" s="1"/>
  <c r="G154" i="278"/>
  <c r="K154" i="278"/>
  <c r="P154" i="278" s="1"/>
  <c r="Q154" i="278" s="1"/>
  <c r="L154" i="278"/>
  <c r="F154" i="278"/>
  <c r="E154" i="278" a="1"/>
  <c r="E154" i="278" s="1"/>
  <c r="M154" i="278" s="1"/>
  <c r="A154" i="278"/>
  <c r="D155" i="278" a="1"/>
  <c r="D155" i="278" s="1"/>
  <c r="S152" i="277"/>
  <c r="O152" i="277"/>
  <c r="I152" i="277" s="1"/>
  <c r="G153" i="277"/>
  <c r="K153" i="277"/>
  <c r="P153" i="277" s="1"/>
  <c r="Q153" i="277" s="1"/>
  <c r="E153" i="277" a="1"/>
  <c r="E153" i="277" s="1"/>
  <c r="M153" i="277" s="1"/>
  <c r="A153" i="277"/>
  <c r="L153" i="277"/>
  <c r="F153" i="277"/>
  <c r="D154" i="277" a="1"/>
  <c r="D154" i="277" s="1"/>
  <c r="F146" i="275"/>
  <c r="G146" i="275"/>
  <c r="D147" i="275"/>
  <c r="E147" i="275"/>
  <c r="C148" i="275" a="1"/>
  <c r="C148" i="275" s="1"/>
  <c r="H123" i="5"/>
  <c r="D148" i="146" a="1"/>
  <c r="D148" i="146" s="1"/>
  <c r="E148" i="146" s="1" a="1"/>
  <c r="E148" i="146" s="1"/>
  <c r="M148" i="146" s="1"/>
  <c r="G147" i="146"/>
  <c r="O146" i="146"/>
  <c r="I146" i="146" s="1"/>
  <c r="F147" i="146"/>
  <c r="K147" i="146"/>
  <c r="P147" i="146" s="1"/>
  <c r="Q147" i="146" s="1"/>
  <c r="A147" i="146"/>
  <c r="E147" i="146" a="1"/>
  <c r="E147" i="146" s="1"/>
  <c r="M147" i="146" s="1"/>
  <c r="O147" i="146" s="1"/>
  <c r="I147" i="146" s="1"/>
  <c r="C144" i="116" a="1"/>
  <c r="C144" i="116" s="1"/>
  <c r="E143" i="116"/>
  <c r="D143" i="116"/>
  <c r="F143" i="116"/>
  <c r="G146" i="214"/>
  <c r="H146" i="214" s="1"/>
  <c r="D147" i="214"/>
  <c r="E147" i="214"/>
  <c r="F147" i="214"/>
  <c r="C148" i="214" a="1"/>
  <c r="C148" i="214" s="1"/>
  <c r="C124" i="5"/>
  <c r="G124" i="5"/>
  <c r="E124" i="5"/>
  <c r="D124" i="5"/>
  <c r="F124" i="5"/>
  <c r="B124" i="5"/>
  <c r="L154" i="284" l="1"/>
  <c r="O153" i="284"/>
  <c r="I153" i="284" s="1"/>
  <c r="E154" i="284" a="1"/>
  <c r="E154" i="284" s="1"/>
  <c r="M154" i="284" s="1"/>
  <c r="S154" i="284" s="1"/>
  <c r="D155" i="284" a="1"/>
  <c r="D155" i="284" s="1"/>
  <c r="A155" i="284" s="1"/>
  <c r="G154" i="284"/>
  <c r="A154" i="284"/>
  <c r="F154" i="284"/>
  <c r="G155" i="283"/>
  <c r="A155" i="283"/>
  <c r="F155" i="283"/>
  <c r="L155" i="283"/>
  <c r="K155" i="283"/>
  <c r="P155" i="283" s="1"/>
  <c r="Q155" i="283" s="1"/>
  <c r="E155" i="283" a="1"/>
  <c r="E155" i="283" s="1"/>
  <c r="M155" i="283" s="1"/>
  <c r="D156" i="283" a="1"/>
  <c r="D156" i="283" s="1"/>
  <c r="S154" i="283"/>
  <c r="O154" i="283"/>
  <c r="I154" i="283" s="1"/>
  <c r="S156" i="282"/>
  <c r="O156" i="282"/>
  <c r="I156" i="282" s="1"/>
  <c r="G157" i="282"/>
  <c r="K157" i="282"/>
  <c r="P157" i="282" s="1"/>
  <c r="Q157" i="282" s="1"/>
  <c r="F157" i="282"/>
  <c r="E157" i="282" a="1"/>
  <c r="E157" i="282" s="1"/>
  <c r="M157" i="282" s="1"/>
  <c r="A157" i="282"/>
  <c r="L157" i="282"/>
  <c r="D158" i="282" a="1"/>
  <c r="D158" i="282" s="1"/>
  <c r="S152" i="281"/>
  <c r="O152" i="281"/>
  <c r="I152" i="281" s="1"/>
  <c r="K153" i="281"/>
  <c r="P153" i="281" s="1"/>
  <c r="Q153" i="281" s="1"/>
  <c r="G153" i="281"/>
  <c r="F153" i="281"/>
  <c r="E153" i="281" a="1"/>
  <c r="E153" i="281" s="1"/>
  <c r="M153" i="281" s="1"/>
  <c r="A153" i="281"/>
  <c r="L153" i="281"/>
  <c r="D154" i="281" a="1"/>
  <c r="D154" i="281" s="1"/>
  <c r="E154" i="280" a="1"/>
  <c r="E154" i="280" s="1"/>
  <c r="M154" i="280" s="1"/>
  <c r="S154" i="280" s="1"/>
  <c r="A154" i="280"/>
  <c r="L154" i="280"/>
  <c r="K154" i="280"/>
  <c r="P154" i="280" s="1"/>
  <c r="Q154" i="280" s="1"/>
  <c r="F154" i="280"/>
  <c r="O153" i="280"/>
  <c r="I153" i="280" s="1"/>
  <c r="D155" i="280" a="1"/>
  <c r="D155" i="280" s="1"/>
  <c r="G155" i="280" s="1"/>
  <c r="S152" i="279"/>
  <c r="O152" i="279"/>
  <c r="I152" i="279" s="1"/>
  <c r="K153" i="279"/>
  <c r="P153" i="279" s="1"/>
  <c r="Q153" i="279" s="1"/>
  <c r="G153" i="279"/>
  <c r="F153" i="279"/>
  <c r="E153" i="279" a="1"/>
  <c r="E153" i="279" s="1"/>
  <c r="M153" i="279" s="1"/>
  <c r="A153" i="279"/>
  <c r="L153" i="279"/>
  <c r="D154" i="279" a="1"/>
  <c r="D154" i="279" s="1"/>
  <c r="K155" i="278"/>
  <c r="P155" i="278" s="1"/>
  <c r="Q155" i="278" s="1"/>
  <c r="G155" i="278"/>
  <c r="F155" i="278"/>
  <c r="E155" i="278" a="1"/>
  <c r="E155" i="278" s="1"/>
  <c r="M155" i="278" s="1"/>
  <c r="A155" i="278"/>
  <c r="L155" i="278"/>
  <c r="D156" i="278" a="1"/>
  <c r="D156" i="278" s="1"/>
  <c r="S154" i="278"/>
  <c r="O154" i="278"/>
  <c r="I154" i="278" s="1"/>
  <c r="K154" i="277"/>
  <c r="P154" i="277" s="1"/>
  <c r="Q154" i="277" s="1"/>
  <c r="G154" i="277"/>
  <c r="L154" i="277"/>
  <c r="F154" i="277"/>
  <c r="E154" i="277" a="1"/>
  <c r="E154" i="277" s="1"/>
  <c r="M154" i="277" s="1"/>
  <c r="A154" i="277"/>
  <c r="D155" i="277" a="1"/>
  <c r="D155" i="277" s="1"/>
  <c r="S153" i="277"/>
  <c r="O153" i="277"/>
  <c r="I153" i="277" s="1"/>
  <c r="F147" i="275"/>
  <c r="G147" i="275"/>
  <c r="D148" i="275"/>
  <c r="E148" i="275"/>
  <c r="C149" i="275" a="1"/>
  <c r="C149" i="275" s="1"/>
  <c r="H124" i="5"/>
  <c r="I124" i="5"/>
  <c r="L148" i="146"/>
  <c r="O148" i="146" s="1"/>
  <c r="I148" i="146" s="1"/>
  <c r="G148" i="146"/>
  <c r="F148" i="146"/>
  <c r="S147" i="146"/>
  <c r="K148" i="146"/>
  <c r="P148" i="146" s="1"/>
  <c r="Q148" i="146" s="1"/>
  <c r="A148" i="146"/>
  <c r="D149" i="146" a="1"/>
  <c r="D149" i="146" s="1"/>
  <c r="E144" i="116"/>
  <c r="F144" i="116"/>
  <c r="D144" i="116"/>
  <c r="C145" i="116" a="1"/>
  <c r="C145" i="116" s="1"/>
  <c r="G147" i="214"/>
  <c r="H147" i="214" s="1"/>
  <c r="D148" i="214"/>
  <c r="F148" i="214"/>
  <c r="E148" i="214"/>
  <c r="C149" i="214" a="1"/>
  <c r="C149" i="214" s="1"/>
  <c r="C125" i="5"/>
  <c r="F125" i="5"/>
  <c r="D125" i="5"/>
  <c r="G125" i="5"/>
  <c r="B125" i="5"/>
  <c r="E125" i="5"/>
  <c r="S148" i="146"/>
  <c r="E155" i="284" l="1" a="1"/>
  <c r="E155" i="284" s="1"/>
  <c r="M155" i="284" s="1"/>
  <c r="O155" i="284" s="1"/>
  <c r="I155" i="284" s="1"/>
  <c r="L155" i="284"/>
  <c r="D156" i="284" a="1"/>
  <c r="D156" i="284" s="1"/>
  <c r="K156" i="284" s="1"/>
  <c r="P156" i="284" s="1"/>
  <c r="Q156" i="284" s="1"/>
  <c r="F155" i="284"/>
  <c r="O154" i="284"/>
  <c r="I154" i="284" s="1"/>
  <c r="K155" i="284"/>
  <c r="P155" i="284" s="1"/>
  <c r="Q155" i="284" s="1"/>
  <c r="G155" i="284"/>
  <c r="L156" i="283"/>
  <c r="F156" i="283"/>
  <c r="K156" i="283"/>
  <c r="P156" i="283" s="1"/>
  <c r="Q156" i="283" s="1"/>
  <c r="G156" i="283"/>
  <c r="E156" i="283" a="1"/>
  <c r="E156" i="283" s="1"/>
  <c r="M156" i="283" s="1"/>
  <c r="A156" i="283"/>
  <c r="D157" i="283" a="1"/>
  <c r="D157" i="283" s="1"/>
  <c r="S155" i="283"/>
  <c r="O155" i="283"/>
  <c r="I155" i="283" s="1"/>
  <c r="S157" i="282"/>
  <c r="O157" i="282"/>
  <c r="I157" i="282" s="1"/>
  <c r="K158" i="282"/>
  <c r="P158" i="282" s="1"/>
  <c r="Q158" i="282" s="1"/>
  <c r="G158" i="282"/>
  <c r="L158" i="282"/>
  <c r="F158" i="282"/>
  <c r="E158" i="282" a="1"/>
  <c r="E158" i="282" s="1"/>
  <c r="M158" i="282" s="1"/>
  <c r="A158" i="282"/>
  <c r="D159" i="282" a="1"/>
  <c r="D159" i="282" s="1"/>
  <c r="S153" i="281"/>
  <c r="O153" i="281"/>
  <c r="I153" i="281" s="1"/>
  <c r="G154" i="281"/>
  <c r="K154" i="281"/>
  <c r="P154" i="281" s="1"/>
  <c r="Q154" i="281" s="1"/>
  <c r="L154" i="281"/>
  <c r="F154" i="281"/>
  <c r="E154" i="281" a="1"/>
  <c r="E154" i="281" s="1"/>
  <c r="M154" i="281" s="1"/>
  <c r="A154" i="281"/>
  <c r="D155" i="281" a="1"/>
  <c r="D155" i="281" s="1"/>
  <c r="D156" i="280" a="1"/>
  <c r="D156" i="280" s="1"/>
  <c r="K156" i="280" s="1"/>
  <c r="P156" i="280" s="1"/>
  <c r="Q156" i="280" s="1"/>
  <c r="K155" i="280"/>
  <c r="P155" i="280" s="1"/>
  <c r="Q155" i="280" s="1"/>
  <c r="O154" i="280"/>
  <c r="I154" i="280" s="1"/>
  <c r="E155" i="280" a="1"/>
  <c r="E155" i="280" s="1"/>
  <c r="M155" i="280" s="1"/>
  <c r="S155" i="280" s="1"/>
  <c r="F155" i="280"/>
  <c r="L155" i="280"/>
  <c r="A155" i="280"/>
  <c r="S153" i="279"/>
  <c r="O153" i="279"/>
  <c r="I153" i="279" s="1"/>
  <c r="G154" i="279"/>
  <c r="K154" i="279"/>
  <c r="P154" i="279" s="1"/>
  <c r="Q154" i="279" s="1"/>
  <c r="L154" i="279"/>
  <c r="F154" i="279"/>
  <c r="E154" i="279" a="1"/>
  <c r="E154" i="279" s="1"/>
  <c r="M154" i="279" s="1"/>
  <c r="A154" i="279"/>
  <c r="D155" i="279" a="1"/>
  <c r="D155" i="279" s="1"/>
  <c r="S155" i="278"/>
  <c r="O155" i="278"/>
  <c r="I155" i="278" s="1"/>
  <c r="G156" i="278"/>
  <c r="L156" i="278"/>
  <c r="F156" i="278"/>
  <c r="K156" i="278"/>
  <c r="P156" i="278" s="1"/>
  <c r="Q156" i="278" s="1"/>
  <c r="E156" i="278" a="1"/>
  <c r="E156" i="278" s="1"/>
  <c r="M156" i="278" s="1"/>
  <c r="A156" i="278"/>
  <c r="D157" i="278" a="1"/>
  <c r="D157" i="278" s="1"/>
  <c r="G155" i="277"/>
  <c r="K155" i="277"/>
  <c r="P155" i="277" s="1"/>
  <c r="Q155" i="277" s="1"/>
  <c r="F155" i="277"/>
  <c r="E155" i="277" a="1"/>
  <c r="E155" i="277" s="1"/>
  <c r="M155" i="277" s="1"/>
  <c r="A155" i="277"/>
  <c r="L155" i="277"/>
  <c r="D156" i="277" a="1"/>
  <c r="D156" i="277" s="1"/>
  <c r="S154" i="277"/>
  <c r="O154" i="277"/>
  <c r="I154" i="277" s="1"/>
  <c r="F148" i="275"/>
  <c r="G148" i="275"/>
  <c r="D149" i="275"/>
  <c r="F149" i="275" s="1"/>
  <c r="E149" i="275"/>
  <c r="C150" i="275" a="1"/>
  <c r="C150" i="275" s="1"/>
  <c r="H125" i="5"/>
  <c r="E149" i="146" a="1"/>
  <c r="E149" i="146" s="1"/>
  <c r="M149" i="146" s="1"/>
  <c r="F149" i="146"/>
  <c r="K149" i="146"/>
  <c r="P149" i="146" s="1"/>
  <c r="Q149" i="146" s="1"/>
  <c r="A149" i="146"/>
  <c r="L149" i="146"/>
  <c r="G149" i="146"/>
  <c r="D150" i="146" a="1"/>
  <c r="D150" i="146" s="1"/>
  <c r="D145" i="116"/>
  <c r="E145" i="116"/>
  <c r="F145" i="116"/>
  <c r="C146" i="116" a="1"/>
  <c r="C146" i="116" s="1"/>
  <c r="G148" i="214"/>
  <c r="H148" i="214" s="1"/>
  <c r="D149" i="214"/>
  <c r="E149" i="214"/>
  <c r="F149" i="214"/>
  <c r="C150" i="214" a="1"/>
  <c r="C150" i="214" s="1"/>
  <c r="I125" i="5"/>
  <c r="C126" i="5"/>
  <c r="F126" i="5"/>
  <c r="G126" i="5"/>
  <c r="E126" i="5"/>
  <c r="D126" i="5"/>
  <c r="B126" i="5"/>
  <c r="D157" i="284" l="1" a="1"/>
  <c r="D157" i="284" s="1"/>
  <c r="L157" i="284" s="1"/>
  <c r="G156" i="284"/>
  <c r="S155" i="284"/>
  <c r="L156" i="284"/>
  <c r="A156" i="284"/>
  <c r="E156" i="284" a="1"/>
  <c r="E156" i="284" s="1"/>
  <c r="M156" i="284" s="1"/>
  <c r="S156" i="284" s="1"/>
  <c r="F156" i="284"/>
  <c r="E157" i="283" a="1"/>
  <c r="E157" i="283" s="1"/>
  <c r="M157" i="283" s="1"/>
  <c r="G157" i="283"/>
  <c r="L157" i="283"/>
  <c r="F157" i="283"/>
  <c r="A157" i="283"/>
  <c r="K157" i="283"/>
  <c r="P157" i="283" s="1"/>
  <c r="Q157" i="283" s="1"/>
  <c r="D158" i="283" a="1"/>
  <c r="D158" i="283" s="1"/>
  <c r="S156" i="283"/>
  <c r="O156" i="283"/>
  <c r="I156" i="283" s="1"/>
  <c r="S158" i="282"/>
  <c r="O158" i="282"/>
  <c r="I158" i="282" s="1"/>
  <c r="G159" i="282"/>
  <c r="L159" i="282"/>
  <c r="F159" i="282"/>
  <c r="K159" i="282"/>
  <c r="P159" i="282" s="1"/>
  <c r="Q159" i="282" s="1"/>
  <c r="A159" i="282"/>
  <c r="E159" i="282" a="1"/>
  <c r="E159" i="282" s="1"/>
  <c r="M159" i="282" s="1"/>
  <c r="D160" i="282" a="1"/>
  <c r="D160" i="282" s="1"/>
  <c r="S154" i="281"/>
  <c r="O154" i="281"/>
  <c r="I154" i="281" s="1"/>
  <c r="L155" i="281"/>
  <c r="F155" i="281"/>
  <c r="K155" i="281"/>
  <c r="P155" i="281" s="1"/>
  <c r="Q155" i="281" s="1"/>
  <c r="G155" i="281"/>
  <c r="A155" i="281"/>
  <c r="E155" i="281" a="1"/>
  <c r="E155" i="281" s="1"/>
  <c r="M155" i="281" s="1"/>
  <c r="D156" i="281" a="1"/>
  <c r="D156" i="281" s="1"/>
  <c r="F156" i="280"/>
  <c r="O155" i="280"/>
  <c r="I155" i="280" s="1"/>
  <c r="E156" i="280" a="1"/>
  <c r="E156" i="280" s="1"/>
  <c r="M156" i="280" s="1"/>
  <c r="O156" i="280" s="1"/>
  <c r="I156" i="280" s="1"/>
  <c r="A156" i="280"/>
  <c r="D157" i="280" a="1"/>
  <c r="D157" i="280" s="1"/>
  <c r="G157" i="280" s="1"/>
  <c r="G156" i="280"/>
  <c r="L156" i="280"/>
  <c r="S154" i="279"/>
  <c r="O154" i="279"/>
  <c r="I154" i="279" s="1"/>
  <c r="K155" i="279"/>
  <c r="P155" i="279" s="1"/>
  <c r="Q155" i="279" s="1"/>
  <c r="G155" i="279"/>
  <c r="F155" i="279"/>
  <c r="E155" i="279" a="1"/>
  <c r="E155" i="279" s="1"/>
  <c r="M155" i="279" s="1"/>
  <c r="A155" i="279"/>
  <c r="L155" i="279"/>
  <c r="D156" i="279" a="1"/>
  <c r="D156" i="279" s="1"/>
  <c r="S156" i="278"/>
  <c r="O156" i="278"/>
  <c r="I156" i="278" s="1"/>
  <c r="K157" i="278"/>
  <c r="P157" i="278" s="1"/>
  <c r="Q157" i="278" s="1"/>
  <c r="E157" i="278" a="1"/>
  <c r="E157" i="278" s="1"/>
  <c r="M157" i="278" s="1"/>
  <c r="G157" i="278"/>
  <c r="L157" i="278"/>
  <c r="F157" i="278"/>
  <c r="A157" i="278"/>
  <c r="D158" i="278" a="1"/>
  <c r="D158" i="278" s="1"/>
  <c r="S155" i="277"/>
  <c r="O155" i="277"/>
  <c r="I155" i="277" s="1"/>
  <c r="K156" i="277"/>
  <c r="P156" i="277" s="1"/>
  <c r="Q156" i="277" s="1"/>
  <c r="G156" i="277"/>
  <c r="L156" i="277"/>
  <c r="F156" i="277"/>
  <c r="E156" i="277" a="1"/>
  <c r="E156" i="277" s="1"/>
  <c r="M156" i="277" s="1"/>
  <c r="A156" i="277"/>
  <c r="D157" i="277" a="1"/>
  <c r="D157" i="277" s="1"/>
  <c r="G149" i="275"/>
  <c r="D150" i="275"/>
  <c r="E150" i="275"/>
  <c r="C151" i="275" a="1"/>
  <c r="C151" i="275" s="1"/>
  <c r="H126" i="5"/>
  <c r="O149" i="146"/>
  <c r="I149" i="146" s="1"/>
  <c r="F150" i="146"/>
  <c r="K150" i="146"/>
  <c r="P150" i="146" s="1"/>
  <c r="Q150" i="146" s="1"/>
  <c r="S149" i="146"/>
  <c r="A150" i="146"/>
  <c r="E150" i="146" a="1"/>
  <c r="E150" i="146" s="1"/>
  <c r="M150" i="146" s="1"/>
  <c r="S150" i="146" s="1"/>
  <c r="D151" i="146" a="1"/>
  <c r="D151" i="146" s="1"/>
  <c r="L151" i="146" s="1"/>
  <c r="L150" i="146"/>
  <c r="G150" i="146"/>
  <c r="C147" i="116" a="1"/>
  <c r="C147" i="116" s="1"/>
  <c r="D146" i="116"/>
  <c r="E146" i="116"/>
  <c r="F146" i="116"/>
  <c r="G149" i="214"/>
  <c r="H149" i="214" s="1"/>
  <c r="D150" i="214"/>
  <c r="F150" i="214"/>
  <c r="E150" i="214"/>
  <c r="C151" i="214" a="1"/>
  <c r="C151" i="214" s="1"/>
  <c r="I126" i="5"/>
  <c r="C127" i="5"/>
  <c r="G127" i="5"/>
  <c r="D127" i="5"/>
  <c r="F127" i="5"/>
  <c r="B127" i="5"/>
  <c r="E127" i="5"/>
  <c r="H127" i="5" s="1"/>
  <c r="D158" i="284" l="1" a="1"/>
  <c r="D158" i="284" s="1"/>
  <c r="K158" i="284" s="1"/>
  <c r="P158" i="284" s="1"/>
  <c r="Q158" i="284" s="1"/>
  <c r="F157" i="284"/>
  <c r="O156" i="284"/>
  <c r="I156" i="284" s="1"/>
  <c r="K157" i="284"/>
  <c r="P157" i="284" s="1"/>
  <c r="Q157" i="284" s="1"/>
  <c r="G157" i="284"/>
  <c r="A157" i="284"/>
  <c r="E157" i="284" a="1"/>
  <c r="E157" i="284" s="1"/>
  <c r="M157" i="284" s="1"/>
  <c r="O157" i="284" s="1"/>
  <c r="I157" i="284" s="1"/>
  <c r="L158" i="283"/>
  <c r="F158" i="283"/>
  <c r="A158" i="283"/>
  <c r="K158" i="283"/>
  <c r="P158" i="283" s="1"/>
  <c r="Q158" i="283" s="1"/>
  <c r="E158" i="283" a="1"/>
  <c r="E158" i="283" s="1"/>
  <c r="M158" i="283" s="1"/>
  <c r="G158" i="283"/>
  <c r="D159" i="283" a="1"/>
  <c r="D159" i="283" s="1"/>
  <c r="O157" i="283"/>
  <c r="I157" i="283" s="1"/>
  <c r="S157" i="283"/>
  <c r="S159" i="282"/>
  <c r="O159" i="282"/>
  <c r="I159" i="282" s="1"/>
  <c r="K160" i="282"/>
  <c r="P160" i="282" s="1"/>
  <c r="Q160" i="282" s="1"/>
  <c r="E160" i="282" a="1"/>
  <c r="E160" i="282" s="1"/>
  <c r="M160" i="282" s="1"/>
  <c r="G160" i="282"/>
  <c r="L160" i="282"/>
  <c r="F160" i="282"/>
  <c r="A160" i="282"/>
  <c r="D161" i="282" a="1"/>
  <c r="D161" i="282" s="1"/>
  <c r="S155" i="281"/>
  <c r="O155" i="281"/>
  <c r="I155" i="281" s="1"/>
  <c r="E156" i="281" a="1"/>
  <c r="E156" i="281" s="1"/>
  <c r="M156" i="281" s="1"/>
  <c r="G156" i="281"/>
  <c r="K156" i="281"/>
  <c r="P156" i="281" s="1"/>
  <c r="Q156" i="281" s="1"/>
  <c r="L156" i="281"/>
  <c r="F156" i="281"/>
  <c r="A156" i="281"/>
  <c r="D157" i="281" a="1"/>
  <c r="D157" i="281" s="1"/>
  <c r="E157" i="280" a="1"/>
  <c r="E157" i="280" s="1"/>
  <c r="M157" i="280" s="1"/>
  <c r="S157" i="280" s="1"/>
  <c r="S156" i="280"/>
  <c r="D158" i="280" a="1"/>
  <c r="D158" i="280" s="1"/>
  <c r="F158" i="280" s="1"/>
  <c r="K157" i="280"/>
  <c r="P157" i="280" s="1"/>
  <c r="Q157" i="280" s="1"/>
  <c r="F157" i="280"/>
  <c r="L157" i="280"/>
  <c r="A157" i="280"/>
  <c r="O157" i="280"/>
  <c r="I157" i="280" s="1"/>
  <c r="S155" i="279"/>
  <c r="O155" i="279"/>
  <c r="I155" i="279" s="1"/>
  <c r="G156" i="279"/>
  <c r="L156" i="279"/>
  <c r="F156" i="279"/>
  <c r="K156" i="279"/>
  <c r="P156" i="279" s="1"/>
  <c r="Q156" i="279" s="1"/>
  <c r="E156" i="279" a="1"/>
  <c r="E156" i="279" s="1"/>
  <c r="M156" i="279" s="1"/>
  <c r="A156" i="279"/>
  <c r="D157" i="279" a="1"/>
  <c r="D157" i="279" s="1"/>
  <c r="O157" i="278"/>
  <c r="I157" i="278" s="1"/>
  <c r="S157" i="278"/>
  <c r="G158" i="278"/>
  <c r="L158" i="278"/>
  <c r="F158" i="278"/>
  <c r="A158" i="278"/>
  <c r="K158" i="278"/>
  <c r="P158" i="278" s="1"/>
  <c r="Q158" i="278" s="1"/>
  <c r="E158" i="278" a="1"/>
  <c r="E158" i="278" s="1"/>
  <c r="M158" i="278" s="1"/>
  <c r="D159" i="278" a="1"/>
  <c r="D159" i="278" s="1"/>
  <c r="S156" i="277"/>
  <c r="O156" i="277"/>
  <c r="I156" i="277" s="1"/>
  <c r="G157" i="277"/>
  <c r="K157" i="277"/>
  <c r="P157" i="277" s="1"/>
  <c r="Q157" i="277" s="1"/>
  <c r="F157" i="277"/>
  <c r="E157" i="277" a="1"/>
  <c r="E157" i="277" s="1"/>
  <c r="M157" i="277" s="1"/>
  <c r="A157" i="277"/>
  <c r="L157" i="277"/>
  <c r="D158" i="277" a="1"/>
  <c r="D158" i="277" s="1"/>
  <c r="F150" i="275"/>
  <c r="G150" i="275"/>
  <c r="D151" i="275"/>
  <c r="F151" i="275" s="1"/>
  <c r="E151" i="275"/>
  <c r="C152" i="275" a="1"/>
  <c r="C152" i="275" s="1"/>
  <c r="D152" i="146" a="1"/>
  <c r="D152" i="146" s="1"/>
  <c r="E152" i="146" s="1" a="1"/>
  <c r="E152" i="146" s="1"/>
  <c r="M152" i="146" s="1"/>
  <c r="G151" i="146"/>
  <c r="K151" i="146"/>
  <c r="P151" i="146" s="1"/>
  <c r="Q151" i="146" s="1"/>
  <c r="A151" i="146"/>
  <c r="O150" i="146"/>
  <c r="I150" i="146" s="1"/>
  <c r="F151" i="146"/>
  <c r="E151" i="146" a="1"/>
  <c r="E151" i="146" s="1"/>
  <c r="M151" i="146" s="1"/>
  <c r="O151" i="146" s="1"/>
  <c r="I151" i="146" s="1"/>
  <c r="D147" i="116"/>
  <c r="E147" i="116"/>
  <c r="F147" i="116"/>
  <c r="C148" i="116" a="1"/>
  <c r="C148" i="116" s="1"/>
  <c r="G150" i="214"/>
  <c r="H150" i="214" s="1"/>
  <c r="D151" i="214"/>
  <c r="E151" i="214"/>
  <c r="F151" i="214"/>
  <c r="C152" i="214" a="1"/>
  <c r="C152" i="214" s="1"/>
  <c r="I127" i="5"/>
  <c r="F128" i="5"/>
  <c r="B128" i="5"/>
  <c r="E128" i="5"/>
  <c r="H128" i="5" s="1"/>
  <c r="D128" i="5"/>
  <c r="G128" i="5"/>
  <c r="C128" i="5"/>
  <c r="D159" i="284" l="1" a="1"/>
  <c r="D159" i="284" s="1"/>
  <c r="L159" i="284" s="1"/>
  <c r="G158" i="284"/>
  <c r="S157" i="284"/>
  <c r="L158" i="284"/>
  <c r="A158" i="284"/>
  <c r="E158" i="284" a="1"/>
  <c r="E158" i="284" s="1"/>
  <c r="M158" i="284" s="1"/>
  <c r="S158" i="284" s="1"/>
  <c r="F158" i="284"/>
  <c r="E159" i="283" a="1"/>
  <c r="E159" i="283" s="1"/>
  <c r="M159" i="283" s="1"/>
  <c r="G159" i="283"/>
  <c r="L159" i="283"/>
  <c r="F159" i="283"/>
  <c r="A159" i="283"/>
  <c r="K159" i="283"/>
  <c r="P159" i="283" s="1"/>
  <c r="Q159" i="283" s="1"/>
  <c r="D160" i="283" a="1"/>
  <c r="D160" i="283" s="1"/>
  <c r="O158" i="283"/>
  <c r="I158" i="283" s="1"/>
  <c r="S158" i="283"/>
  <c r="O160" i="282"/>
  <c r="I160" i="282" s="1"/>
  <c r="S160" i="282"/>
  <c r="G161" i="282"/>
  <c r="L161" i="282"/>
  <c r="F161" i="282"/>
  <c r="A161" i="282"/>
  <c r="K161" i="282"/>
  <c r="P161" i="282" s="1"/>
  <c r="Q161" i="282" s="1"/>
  <c r="E161" i="282" a="1"/>
  <c r="E161" i="282" s="1"/>
  <c r="M161" i="282" s="1"/>
  <c r="D162" i="282" a="1"/>
  <c r="D162" i="282" s="1"/>
  <c r="O156" i="281"/>
  <c r="I156" i="281" s="1"/>
  <c r="S156" i="281"/>
  <c r="L157" i="281"/>
  <c r="F157" i="281"/>
  <c r="A157" i="281"/>
  <c r="K157" i="281"/>
  <c r="P157" i="281" s="1"/>
  <c r="Q157" i="281" s="1"/>
  <c r="G157" i="281"/>
  <c r="E157" i="281" a="1"/>
  <c r="E157" i="281" s="1"/>
  <c r="M157" i="281" s="1"/>
  <c r="D158" i="281" a="1"/>
  <c r="D158" i="281" s="1"/>
  <c r="D159" i="280" a="1"/>
  <c r="D159" i="280" s="1"/>
  <c r="L159" i="280" s="1"/>
  <c r="G158" i="280"/>
  <c r="E158" i="280" a="1"/>
  <c r="E158" i="280" s="1"/>
  <c r="M158" i="280" s="1"/>
  <c r="O158" i="280" s="1"/>
  <c r="I158" i="280" s="1"/>
  <c r="A158" i="280"/>
  <c r="L158" i="280"/>
  <c r="K158" i="280"/>
  <c r="P158" i="280" s="1"/>
  <c r="Q158" i="280" s="1"/>
  <c r="S156" i="279"/>
  <c r="O156" i="279"/>
  <c r="I156" i="279" s="1"/>
  <c r="K157" i="279"/>
  <c r="P157" i="279" s="1"/>
  <c r="Q157" i="279" s="1"/>
  <c r="E157" i="279" a="1"/>
  <c r="E157" i="279" s="1"/>
  <c r="M157" i="279" s="1"/>
  <c r="G157" i="279"/>
  <c r="L157" i="279"/>
  <c r="F157" i="279"/>
  <c r="A157" i="279"/>
  <c r="D158" i="279" a="1"/>
  <c r="D158" i="279" s="1"/>
  <c r="S158" i="278"/>
  <c r="O158" i="278"/>
  <c r="I158" i="278" s="1"/>
  <c r="L159" i="278"/>
  <c r="F159" i="278"/>
  <c r="K159" i="278"/>
  <c r="P159" i="278" s="1"/>
  <c r="Q159" i="278" s="1"/>
  <c r="E159" i="278" a="1"/>
  <c r="E159" i="278" s="1"/>
  <c r="M159" i="278" s="1"/>
  <c r="G159" i="278"/>
  <c r="A159" i="278"/>
  <c r="D160" i="278" a="1"/>
  <c r="D160" i="278" s="1"/>
  <c r="S157" i="277"/>
  <c r="O157" i="277"/>
  <c r="I157" i="277" s="1"/>
  <c r="K158" i="277"/>
  <c r="P158" i="277" s="1"/>
  <c r="Q158" i="277" s="1"/>
  <c r="G158" i="277"/>
  <c r="L158" i="277"/>
  <c r="F158" i="277"/>
  <c r="E158" i="277" a="1"/>
  <c r="E158" i="277" s="1"/>
  <c r="M158" i="277" s="1"/>
  <c r="A158" i="277"/>
  <c r="D159" i="277" a="1"/>
  <c r="D159" i="277" s="1"/>
  <c r="G151" i="275"/>
  <c r="D152" i="275"/>
  <c r="E152" i="275"/>
  <c r="C153" i="275" a="1"/>
  <c r="C153" i="275" s="1"/>
  <c r="L152" i="146"/>
  <c r="O152" i="146" s="1"/>
  <c r="I152" i="146" s="1"/>
  <c r="G152" i="146"/>
  <c r="S152" i="146"/>
  <c r="F152" i="146"/>
  <c r="S151" i="146"/>
  <c r="K152" i="146"/>
  <c r="P152" i="146" s="1"/>
  <c r="Q152" i="146" s="1"/>
  <c r="A152" i="146"/>
  <c r="D153" i="146" a="1"/>
  <c r="D153" i="146" s="1"/>
  <c r="D148" i="116"/>
  <c r="E148" i="116"/>
  <c r="F148" i="116"/>
  <c r="C149" i="116" a="1"/>
  <c r="C149" i="116" s="1"/>
  <c r="C150" i="116" s="1" a="1"/>
  <c r="C150" i="116" s="1"/>
  <c r="G151" i="214"/>
  <c r="H151" i="214" s="1"/>
  <c r="D152" i="214"/>
  <c r="F152" i="214"/>
  <c r="E152" i="214"/>
  <c r="C153" i="214" a="1"/>
  <c r="C153" i="214" s="1"/>
  <c r="I128" i="5"/>
  <c r="E129" i="5"/>
  <c r="F129" i="5"/>
  <c r="C129" i="5"/>
  <c r="B129" i="5"/>
  <c r="D129" i="5"/>
  <c r="G129" i="5"/>
  <c r="D160" i="284" l="1" a="1"/>
  <c r="D160" i="284" s="1"/>
  <c r="K160" i="284" s="1"/>
  <c r="P160" i="284" s="1"/>
  <c r="Q160" i="284" s="1"/>
  <c r="F159" i="284"/>
  <c r="O158" i="284"/>
  <c r="I158" i="284" s="1"/>
  <c r="K159" i="284"/>
  <c r="P159" i="284" s="1"/>
  <c r="Q159" i="284" s="1"/>
  <c r="G159" i="284"/>
  <c r="A159" i="284"/>
  <c r="E159" i="284" a="1"/>
  <c r="E159" i="284" s="1"/>
  <c r="M159" i="284" s="1"/>
  <c r="O159" i="284" s="1"/>
  <c r="I159" i="284" s="1"/>
  <c r="L160" i="283"/>
  <c r="F160" i="283"/>
  <c r="A160" i="283"/>
  <c r="K160" i="283"/>
  <c r="P160" i="283" s="1"/>
  <c r="Q160" i="283" s="1"/>
  <c r="E160" i="283" a="1"/>
  <c r="E160" i="283" s="1"/>
  <c r="M160" i="283" s="1"/>
  <c r="G160" i="283"/>
  <c r="D161" i="283" a="1"/>
  <c r="D161" i="283" s="1"/>
  <c r="O159" i="283"/>
  <c r="I159" i="283" s="1"/>
  <c r="S159" i="283"/>
  <c r="S161" i="282"/>
  <c r="O161" i="282"/>
  <c r="I161" i="282" s="1"/>
  <c r="K162" i="282"/>
  <c r="P162" i="282" s="1"/>
  <c r="Q162" i="282" s="1"/>
  <c r="E162" i="282" a="1"/>
  <c r="E162" i="282" s="1"/>
  <c r="M162" i="282" s="1"/>
  <c r="G162" i="282"/>
  <c r="L162" i="282"/>
  <c r="F162" i="282"/>
  <c r="A162" i="282"/>
  <c r="D163" i="282" a="1"/>
  <c r="D163" i="282" s="1"/>
  <c r="S157" i="281"/>
  <c r="O157" i="281"/>
  <c r="I157" i="281" s="1"/>
  <c r="E158" i="281" a="1"/>
  <c r="E158" i="281" s="1"/>
  <c r="M158" i="281" s="1"/>
  <c r="G158" i="281"/>
  <c r="K158" i="281"/>
  <c r="P158" i="281" s="1"/>
  <c r="Q158" i="281" s="1"/>
  <c r="L158" i="281"/>
  <c r="F158" i="281"/>
  <c r="A158" i="281"/>
  <c r="D159" i="281" a="1"/>
  <c r="D159" i="281" s="1"/>
  <c r="A159" i="280"/>
  <c r="G159" i="280"/>
  <c r="E159" i="280" a="1"/>
  <c r="E159" i="280" s="1"/>
  <c r="M159" i="280" s="1"/>
  <c r="O159" i="280" s="1"/>
  <c r="I159" i="280" s="1"/>
  <c r="S158" i="280"/>
  <c r="D160" i="280" a="1"/>
  <c r="D160" i="280" s="1"/>
  <c r="K160" i="280" s="1"/>
  <c r="P160" i="280" s="1"/>
  <c r="Q160" i="280" s="1"/>
  <c r="K159" i="280"/>
  <c r="P159" i="280" s="1"/>
  <c r="Q159" i="280" s="1"/>
  <c r="F159" i="280"/>
  <c r="O157" i="279"/>
  <c r="I157" i="279" s="1"/>
  <c r="S157" i="279"/>
  <c r="G158" i="279"/>
  <c r="L158" i="279"/>
  <c r="F158" i="279"/>
  <c r="A158" i="279"/>
  <c r="K158" i="279"/>
  <c r="P158" i="279" s="1"/>
  <c r="Q158" i="279" s="1"/>
  <c r="E158" i="279" a="1"/>
  <c r="E158" i="279" s="1"/>
  <c r="M158" i="279" s="1"/>
  <c r="D159" i="279" a="1"/>
  <c r="D159" i="279" s="1"/>
  <c r="O159" i="278"/>
  <c r="I159" i="278" s="1"/>
  <c r="S159" i="278"/>
  <c r="E160" i="278" a="1"/>
  <c r="E160" i="278" s="1"/>
  <c r="M160" i="278" s="1"/>
  <c r="G160" i="278"/>
  <c r="L160" i="278"/>
  <c r="F160" i="278"/>
  <c r="A160" i="278"/>
  <c r="K160" i="278"/>
  <c r="P160" i="278" s="1"/>
  <c r="Q160" i="278" s="1"/>
  <c r="D161" i="278" a="1"/>
  <c r="D161" i="278" s="1"/>
  <c r="S158" i="277"/>
  <c r="O158" i="277"/>
  <c r="I158" i="277" s="1"/>
  <c r="G159" i="277"/>
  <c r="K159" i="277"/>
  <c r="P159" i="277" s="1"/>
  <c r="Q159" i="277" s="1"/>
  <c r="F159" i="277"/>
  <c r="E159" i="277" a="1"/>
  <c r="E159" i="277" s="1"/>
  <c r="M159" i="277" s="1"/>
  <c r="A159" i="277"/>
  <c r="L159" i="277"/>
  <c r="D160" i="277" a="1"/>
  <c r="D160" i="277" s="1"/>
  <c r="F152" i="275"/>
  <c r="G152" i="275"/>
  <c r="D153" i="275"/>
  <c r="E153" i="275"/>
  <c r="C154" i="275" a="1"/>
  <c r="C154" i="275" s="1"/>
  <c r="H129" i="5"/>
  <c r="E153" i="146" a="1"/>
  <c r="E153" i="146" s="1"/>
  <c r="M153" i="146" s="1"/>
  <c r="F153" i="146"/>
  <c r="K153" i="146"/>
  <c r="P153" i="146" s="1"/>
  <c r="Q153" i="146" s="1"/>
  <c r="A153" i="146"/>
  <c r="L153" i="146"/>
  <c r="G153" i="146"/>
  <c r="D154" i="146" a="1"/>
  <c r="D154" i="146" s="1"/>
  <c r="D150" i="116"/>
  <c r="E150" i="116"/>
  <c r="F150" i="116"/>
  <c r="C151" i="116" a="1"/>
  <c r="C151" i="116" s="1"/>
  <c r="E151" i="116" s="1"/>
  <c r="D149" i="116"/>
  <c r="E149" i="116"/>
  <c r="F149" i="116"/>
  <c r="G152" i="214"/>
  <c r="H152" i="214" s="1"/>
  <c r="D153" i="214"/>
  <c r="E153" i="214"/>
  <c r="F153" i="214"/>
  <c r="C154" i="214" a="1"/>
  <c r="C154" i="214" s="1"/>
  <c r="I129" i="5"/>
  <c r="E130" i="5"/>
  <c r="F130" i="5"/>
  <c r="G130" i="5"/>
  <c r="C130" i="5"/>
  <c r="B130" i="5"/>
  <c r="D130" i="5"/>
  <c r="D161" i="284" l="1" a="1"/>
  <c r="D161" i="284" s="1"/>
  <c r="L161" i="284" s="1"/>
  <c r="G160" i="284"/>
  <c r="S159" i="284"/>
  <c r="L160" i="284"/>
  <c r="A160" i="284"/>
  <c r="E160" i="284" a="1"/>
  <c r="E160" i="284" s="1"/>
  <c r="M160" i="284" s="1"/>
  <c r="S160" i="284" s="1"/>
  <c r="F160" i="284"/>
  <c r="E161" i="283" a="1"/>
  <c r="E161" i="283" s="1"/>
  <c r="M161" i="283" s="1"/>
  <c r="G161" i="283"/>
  <c r="L161" i="283"/>
  <c r="F161" i="283"/>
  <c r="A161" i="283"/>
  <c r="K161" i="283"/>
  <c r="P161" i="283" s="1"/>
  <c r="Q161" i="283" s="1"/>
  <c r="D162" i="283" a="1"/>
  <c r="D162" i="283" s="1"/>
  <c r="O160" i="283"/>
  <c r="I160" i="283" s="1"/>
  <c r="S160" i="283"/>
  <c r="O162" i="282"/>
  <c r="I162" i="282" s="1"/>
  <c r="S162" i="282"/>
  <c r="G163" i="282"/>
  <c r="L163" i="282"/>
  <c r="F163" i="282"/>
  <c r="A163" i="282"/>
  <c r="K163" i="282"/>
  <c r="P163" i="282" s="1"/>
  <c r="Q163" i="282" s="1"/>
  <c r="E163" i="282" a="1"/>
  <c r="E163" i="282" s="1"/>
  <c r="M163" i="282" s="1"/>
  <c r="D164" i="282" a="1"/>
  <c r="D164" i="282" s="1"/>
  <c r="O158" i="281"/>
  <c r="I158" i="281" s="1"/>
  <c r="S158" i="281"/>
  <c r="L159" i="281"/>
  <c r="F159" i="281"/>
  <c r="A159" i="281"/>
  <c r="K159" i="281"/>
  <c r="P159" i="281" s="1"/>
  <c r="Q159" i="281" s="1"/>
  <c r="G159" i="281"/>
  <c r="E159" i="281" a="1"/>
  <c r="E159" i="281" s="1"/>
  <c r="M159" i="281" s="1"/>
  <c r="D160" i="281" a="1"/>
  <c r="D160" i="281" s="1"/>
  <c r="D161" i="280" a="1"/>
  <c r="D161" i="280" s="1"/>
  <c r="G161" i="280" s="1"/>
  <c r="G160" i="280"/>
  <c r="S159" i="280"/>
  <c r="F160" i="280"/>
  <c r="E160" i="280" a="1"/>
  <c r="E160" i="280" s="1"/>
  <c r="M160" i="280" s="1"/>
  <c r="O160" i="280" s="1"/>
  <c r="I160" i="280" s="1"/>
  <c r="A160" i="280"/>
  <c r="L160" i="280"/>
  <c r="S158" i="279"/>
  <c r="O158" i="279"/>
  <c r="I158" i="279" s="1"/>
  <c r="K159" i="279"/>
  <c r="P159" i="279" s="1"/>
  <c r="Q159" i="279" s="1"/>
  <c r="E159" i="279" a="1"/>
  <c r="E159" i="279" s="1"/>
  <c r="M159" i="279" s="1"/>
  <c r="G159" i="279"/>
  <c r="L159" i="279"/>
  <c r="F159" i="279"/>
  <c r="A159" i="279"/>
  <c r="D160" i="279" a="1"/>
  <c r="D160" i="279" s="1"/>
  <c r="L161" i="278"/>
  <c r="F161" i="278"/>
  <c r="A161" i="278"/>
  <c r="K161" i="278"/>
  <c r="P161" i="278" s="1"/>
  <c r="Q161" i="278" s="1"/>
  <c r="E161" i="278" a="1"/>
  <c r="E161" i="278" s="1"/>
  <c r="M161" i="278" s="1"/>
  <c r="G161" i="278"/>
  <c r="D162" i="278" a="1"/>
  <c r="D162" i="278" s="1"/>
  <c r="O160" i="278"/>
  <c r="I160" i="278" s="1"/>
  <c r="S160" i="278"/>
  <c r="S159" i="277"/>
  <c r="O159" i="277"/>
  <c r="I159" i="277" s="1"/>
  <c r="K160" i="277"/>
  <c r="P160" i="277" s="1"/>
  <c r="Q160" i="277" s="1"/>
  <c r="G160" i="277"/>
  <c r="L160" i="277"/>
  <c r="F160" i="277"/>
  <c r="E160" i="277" a="1"/>
  <c r="E160" i="277" s="1"/>
  <c r="M160" i="277" s="1"/>
  <c r="A160" i="277"/>
  <c r="D161" i="277" a="1"/>
  <c r="D161" i="277" s="1"/>
  <c r="F153" i="275"/>
  <c r="G153" i="275"/>
  <c r="D154" i="275"/>
  <c r="E154" i="275"/>
  <c r="C155" i="275" a="1"/>
  <c r="C155" i="275" s="1"/>
  <c r="H130" i="5"/>
  <c r="O153" i="146"/>
  <c r="I153" i="146" s="1"/>
  <c r="F154" i="146"/>
  <c r="K154" i="146"/>
  <c r="P154" i="146" s="1"/>
  <c r="Q154" i="146" s="1"/>
  <c r="S153" i="146"/>
  <c r="A154" i="146"/>
  <c r="E154" i="146" a="1"/>
  <c r="E154" i="146" s="1"/>
  <c r="M154" i="146" s="1"/>
  <c r="S154" i="146" s="1"/>
  <c r="D155" i="146" a="1"/>
  <c r="D155" i="146" s="1"/>
  <c r="L155" i="146" s="1"/>
  <c r="L154" i="146"/>
  <c r="G154" i="146"/>
  <c r="I130" i="5"/>
  <c r="C152" i="116" a="1"/>
  <c r="C152" i="116" s="1"/>
  <c r="D152" i="116" s="1"/>
  <c r="F151" i="116"/>
  <c r="D151" i="116"/>
  <c r="G153" i="214"/>
  <c r="H153" i="214" s="1"/>
  <c r="D154" i="214"/>
  <c r="E154" i="214"/>
  <c r="F154" i="214"/>
  <c r="C155" i="214" a="1"/>
  <c r="C155" i="214" s="1"/>
  <c r="E131" i="5"/>
  <c r="F131" i="5"/>
  <c r="C131" i="5"/>
  <c r="B131" i="5"/>
  <c r="D131" i="5"/>
  <c r="G131" i="5"/>
  <c r="D162" i="284" l="1" a="1"/>
  <c r="D162" i="284" s="1"/>
  <c r="K162" i="284" s="1"/>
  <c r="P162" i="284" s="1"/>
  <c r="Q162" i="284" s="1"/>
  <c r="F161" i="284"/>
  <c r="O160" i="284"/>
  <c r="I160" i="284" s="1"/>
  <c r="K161" i="284"/>
  <c r="P161" i="284" s="1"/>
  <c r="Q161" i="284" s="1"/>
  <c r="G161" i="284"/>
  <c r="A161" i="284"/>
  <c r="E161" i="284" a="1"/>
  <c r="E161" i="284" s="1"/>
  <c r="M161" i="284" s="1"/>
  <c r="O161" i="284" s="1"/>
  <c r="I161" i="284" s="1"/>
  <c r="L162" i="283"/>
  <c r="F162" i="283"/>
  <c r="A162" i="283"/>
  <c r="K162" i="283"/>
  <c r="P162" i="283" s="1"/>
  <c r="Q162" i="283" s="1"/>
  <c r="E162" i="283" a="1"/>
  <c r="E162" i="283" s="1"/>
  <c r="M162" i="283" s="1"/>
  <c r="G162" i="283"/>
  <c r="D163" i="283" a="1"/>
  <c r="D163" i="283" s="1"/>
  <c r="O161" i="283"/>
  <c r="I161" i="283" s="1"/>
  <c r="S161" i="283"/>
  <c r="S163" i="282"/>
  <c r="O163" i="282"/>
  <c r="I163" i="282" s="1"/>
  <c r="K164" i="282"/>
  <c r="P164" i="282" s="1"/>
  <c r="Q164" i="282" s="1"/>
  <c r="E164" i="282" a="1"/>
  <c r="E164" i="282" s="1"/>
  <c r="M164" i="282" s="1"/>
  <c r="G164" i="282"/>
  <c r="L164" i="282"/>
  <c r="F164" i="282"/>
  <c r="A164" i="282"/>
  <c r="D165" i="282" a="1"/>
  <c r="D165" i="282" s="1"/>
  <c r="S159" i="281"/>
  <c r="O159" i="281"/>
  <c r="I159" i="281" s="1"/>
  <c r="E160" i="281" a="1"/>
  <c r="E160" i="281" s="1"/>
  <c r="M160" i="281" s="1"/>
  <c r="G160" i="281"/>
  <c r="L160" i="281"/>
  <c r="F160" i="281"/>
  <c r="K160" i="281"/>
  <c r="P160" i="281" s="1"/>
  <c r="Q160" i="281" s="1"/>
  <c r="A160" i="281"/>
  <c r="D161" i="281" a="1"/>
  <c r="D161" i="281" s="1"/>
  <c r="D162" i="280" a="1"/>
  <c r="D162" i="280" s="1"/>
  <c r="K162" i="280" s="1"/>
  <c r="P162" i="280" s="1"/>
  <c r="Q162" i="280" s="1"/>
  <c r="L161" i="280"/>
  <c r="S160" i="280"/>
  <c r="A161" i="280"/>
  <c r="K161" i="280"/>
  <c r="P161" i="280" s="1"/>
  <c r="Q161" i="280" s="1"/>
  <c r="F161" i="280"/>
  <c r="E161" i="280" a="1"/>
  <c r="E161" i="280" s="1"/>
  <c r="M161" i="280" s="1"/>
  <c r="S161" i="280" s="1"/>
  <c r="O159" i="279"/>
  <c r="I159" i="279" s="1"/>
  <c r="S159" i="279"/>
  <c r="G160" i="279"/>
  <c r="L160" i="279"/>
  <c r="F160" i="279"/>
  <c r="A160" i="279"/>
  <c r="K160" i="279"/>
  <c r="P160" i="279" s="1"/>
  <c r="Q160" i="279" s="1"/>
  <c r="E160" i="279" a="1"/>
  <c r="E160" i="279" s="1"/>
  <c r="M160" i="279" s="1"/>
  <c r="D161" i="279" a="1"/>
  <c r="D161" i="279" s="1"/>
  <c r="E162" i="278" a="1"/>
  <c r="E162" i="278" s="1"/>
  <c r="M162" i="278" s="1"/>
  <c r="G162" i="278"/>
  <c r="L162" i="278"/>
  <c r="F162" i="278"/>
  <c r="A162" i="278"/>
  <c r="K162" i="278"/>
  <c r="P162" i="278" s="1"/>
  <c r="Q162" i="278" s="1"/>
  <c r="D163" i="278" a="1"/>
  <c r="D163" i="278" s="1"/>
  <c r="O161" i="278"/>
  <c r="I161" i="278" s="1"/>
  <c r="S161" i="278"/>
  <c r="S160" i="277"/>
  <c r="O160" i="277"/>
  <c r="I160" i="277" s="1"/>
  <c r="G161" i="277"/>
  <c r="K161" i="277"/>
  <c r="P161" i="277" s="1"/>
  <c r="Q161" i="277" s="1"/>
  <c r="F161" i="277"/>
  <c r="E161" i="277" a="1"/>
  <c r="E161" i="277" s="1"/>
  <c r="M161" i="277" s="1"/>
  <c r="A161" i="277"/>
  <c r="L161" i="277"/>
  <c r="D162" i="277" a="1"/>
  <c r="D162" i="277" s="1"/>
  <c r="F154" i="275"/>
  <c r="G154" i="275"/>
  <c r="D155" i="275"/>
  <c r="F155" i="275" s="1"/>
  <c r="E155" i="275"/>
  <c r="C156" i="275" a="1"/>
  <c r="C156" i="275" s="1"/>
  <c r="H131" i="5"/>
  <c r="D156" i="146" a="1"/>
  <c r="D156" i="146" s="1"/>
  <c r="A156" i="146" s="1"/>
  <c r="G155" i="146"/>
  <c r="K155" i="146"/>
  <c r="P155" i="146" s="1"/>
  <c r="Q155" i="146" s="1"/>
  <c r="A155" i="146"/>
  <c r="O154" i="146"/>
  <c r="I154" i="146" s="1"/>
  <c r="F155" i="146"/>
  <c r="E155" i="146" a="1"/>
  <c r="E155" i="146" s="1"/>
  <c r="M155" i="146" s="1"/>
  <c r="O155" i="146" s="1"/>
  <c r="I155" i="146" s="1"/>
  <c r="C153" i="116" a="1"/>
  <c r="C153" i="116" s="1"/>
  <c r="E153" i="116" s="1"/>
  <c r="F152" i="116"/>
  <c r="E152" i="116"/>
  <c r="G154" i="214"/>
  <c r="H154" i="214" s="1"/>
  <c r="D155" i="214"/>
  <c r="E155" i="214"/>
  <c r="F155" i="214"/>
  <c r="C156" i="214" a="1"/>
  <c r="C156" i="214" s="1"/>
  <c r="I131" i="5"/>
  <c r="G132" i="5"/>
  <c r="D132" i="5"/>
  <c r="F132" i="5"/>
  <c r="C132" i="5"/>
  <c r="E132" i="5"/>
  <c r="H132" i="5" s="1"/>
  <c r="B132" i="5"/>
  <c r="D163" i="284" l="1" a="1"/>
  <c r="D163" i="284" s="1"/>
  <c r="L163" i="284" s="1"/>
  <c r="G162" i="284"/>
  <c r="S161" i="284"/>
  <c r="L162" i="284"/>
  <c r="A162" i="284"/>
  <c r="E162" i="284" a="1"/>
  <c r="E162" i="284" s="1"/>
  <c r="M162" i="284" s="1"/>
  <c r="S162" i="284" s="1"/>
  <c r="F162" i="284"/>
  <c r="E163" i="283" a="1"/>
  <c r="E163" i="283" s="1"/>
  <c r="M163" i="283" s="1"/>
  <c r="G163" i="283"/>
  <c r="L163" i="283"/>
  <c r="F163" i="283"/>
  <c r="A163" i="283"/>
  <c r="K163" i="283"/>
  <c r="P163" i="283" s="1"/>
  <c r="Q163" i="283" s="1"/>
  <c r="D164" i="283" a="1"/>
  <c r="D164" i="283" s="1"/>
  <c r="O162" i="283"/>
  <c r="I162" i="283" s="1"/>
  <c r="S162" i="283"/>
  <c r="O164" i="282"/>
  <c r="I164" i="282" s="1"/>
  <c r="S164" i="282"/>
  <c r="G165" i="282"/>
  <c r="L165" i="282"/>
  <c r="F165" i="282"/>
  <c r="A165" i="282"/>
  <c r="K165" i="282"/>
  <c r="P165" i="282" s="1"/>
  <c r="Q165" i="282" s="1"/>
  <c r="E165" i="282" a="1"/>
  <c r="E165" i="282" s="1"/>
  <c r="M165" i="282" s="1"/>
  <c r="D166" i="282" a="1"/>
  <c r="D166" i="282" s="1"/>
  <c r="O160" i="281"/>
  <c r="I160" i="281" s="1"/>
  <c r="S160" i="281"/>
  <c r="L161" i="281"/>
  <c r="F161" i="281"/>
  <c r="A161" i="281"/>
  <c r="K161" i="281"/>
  <c r="P161" i="281" s="1"/>
  <c r="Q161" i="281" s="1"/>
  <c r="E161" i="281" a="1"/>
  <c r="E161" i="281" s="1"/>
  <c r="M161" i="281" s="1"/>
  <c r="G161" i="281"/>
  <c r="D162" i="281" a="1"/>
  <c r="D162" i="281" s="1"/>
  <c r="E162" i="280" a="1"/>
  <c r="E162" i="280" s="1"/>
  <c r="M162" i="280" s="1"/>
  <c r="O162" i="280" s="1"/>
  <c r="I162" i="280" s="1"/>
  <c r="O161" i="280"/>
  <c r="I161" i="280" s="1"/>
  <c r="D163" i="280" a="1"/>
  <c r="D163" i="280" s="1"/>
  <c r="G163" i="280" s="1"/>
  <c r="F162" i="280"/>
  <c r="L162" i="280"/>
  <c r="G162" i="280"/>
  <c r="A162" i="280"/>
  <c r="S160" i="279"/>
  <c r="O160" i="279"/>
  <c r="I160" i="279" s="1"/>
  <c r="K161" i="279"/>
  <c r="P161" i="279" s="1"/>
  <c r="Q161" i="279" s="1"/>
  <c r="E161" i="279" a="1"/>
  <c r="E161" i="279" s="1"/>
  <c r="M161" i="279" s="1"/>
  <c r="G161" i="279"/>
  <c r="L161" i="279"/>
  <c r="F161" i="279"/>
  <c r="A161" i="279"/>
  <c r="D162" i="279" a="1"/>
  <c r="D162" i="279" s="1"/>
  <c r="L163" i="278"/>
  <c r="F163" i="278"/>
  <c r="A163" i="278"/>
  <c r="K163" i="278"/>
  <c r="P163" i="278" s="1"/>
  <c r="Q163" i="278" s="1"/>
  <c r="E163" i="278" a="1"/>
  <c r="E163" i="278" s="1"/>
  <c r="M163" i="278" s="1"/>
  <c r="G163" i="278"/>
  <c r="D164" i="278" a="1"/>
  <c r="D164" i="278" s="1"/>
  <c r="O162" i="278"/>
  <c r="I162" i="278" s="1"/>
  <c r="S162" i="278"/>
  <c r="S161" i="277"/>
  <c r="O161" i="277"/>
  <c r="I161" i="277" s="1"/>
  <c r="K162" i="277"/>
  <c r="P162" i="277" s="1"/>
  <c r="Q162" i="277" s="1"/>
  <c r="G162" i="277"/>
  <c r="L162" i="277"/>
  <c r="F162" i="277"/>
  <c r="E162" i="277" a="1"/>
  <c r="E162" i="277" s="1"/>
  <c r="M162" i="277" s="1"/>
  <c r="A162" i="277"/>
  <c r="D163" i="277" a="1"/>
  <c r="D163" i="277" s="1"/>
  <c r="G155" i="275"/>
  <c r="D156" i="275"/>
  <c r="F156" i="275" s="1"/>
  <c r="E156" i="275"/>
  <c r="C157" i="275" a="1"/>
  <c r="C157" i="275" s="1"/>
  <c r="F156" i="146"/>
  <c r="L156" i="146"/>
  <c r="G156" i="146"/>
  <c r="D157" i="146" a="1"/>
  <c r="D157" i="146" s="1"/>
  <c r="L157" i="146" s="1"/>
  <c r="K156" i="146"/>
  <c r="P156" i="146" s="1"/>
  <c r="Q156" i="146" s="1"/>
  <c r="E156" i="146" a="1"/>
  <c r="E156" i="146" s="1"/>
  <c r="M156" i="146" s="1"/>
  <c r="O156" i="146" s="1"/>
  <c r="I156" i="146" s="1"/>
  <c r="S155" i="146"/>
  <c r="F153" i="116"/>
  <c r="D153" i="116"/>
  <c r="C154" i="116" a="1"/>
  <c r="C154" i="116" s="1"/>
  <c r="E154" i="116" s="1"/>
  <c r="G155" i="214"/>
  <c r="H155" i="214" s="1"/>
  <c r="D156" i="214"/>
  <c r="F156" i="214"/>
  <c r="E156" i="214"/>
  <c r="C157" i="214" a="1"/>
  <c r="C157" i="214" s="1"/>
  <c r="I132" i="5"/>
  <c r="E133" i="5"/>
  <c r="F133" i="5"/>
  <c r="C133" i="5"/>
  <c r="G133" i="5"/>
  <c r="B133" i="5"/>
  <c r="D133" i="5"/>
  <c r="D164" i="284" l="1" a="1"/>
  <c r="D164" i="284" s="1"/>
  <c r="K164" i="284" s="1"/>
  <c r="P164" i="284" s="1"/>
  <c r="Q164" i="284" s="1"/>
  <c r="F163" i="284"/>
  <c r="O162" i="284"/>
  <c r="I162" i="284" s="1"/>
  <c r="K163" i="284"/>
  <c r="P163" i="284" s="1"/>
  <c r="Q163" i="284" s="1"/>
  <c r="G163" i="284"/>
  <c r="A163" i="284"/>
  <c r="E163" i="284" a="1"/>
  <c r="E163" i="284" s="1"/>
  <c r="M163" i="284" s="1"/>
  <c r="O163" i="284" s="1"/>
  <c r="I163" i="284" s="1"/>
  <c r="L164" i="283"/>
  <c r="F164" i="283"/>
  <c r="A164" i="283"/>
  <c r="K164" i="283"/>
  <c r="P164" i="283" s="1"/>
  <c r="Q164" i="283" s="1"/>
  <c r="E164" i="283" a="1"/>
  <c r="E164" i="283" s="1"/>
  <c r="M164" i="283" s="1"/>
  <c r="G164" i="283"/>
  <c r="D165" i="283" a="1"/>
  <c r="D165" i="283" s="1"/>
  <c r="O163" i="283"/>
  <c r="I163" i="283" s="1"/>
  <c r="S163" i="283"/>
  <c r="S165" i="282"/>
  <c r="O165" i="282"/>
  <c r="I165" i="282" s="1"/>
  <c r="K166" i="282"/>
  <c r="P166" i="282" s="1"/>
  <c r="Q166" i="282" s="1"/>
  <c r="E166" i="282" a="1"/>
  <c r="E166" i="282" s="1"/>
  <c r="M166" i="282" s="1"/>
  <c r="G166" i="282"/>
  <c r="L166" i="282"/>
  <c r="F166" i="282"/>
  <c r="A166" i="282"/>
  <c r="D167" i="282" a="1"/>
  <c r="D167" i="282" s="1"/>
  <c r="E162" i="281" a="1"/>
  <c r="E162" i="281" s="1"/>
  <c r="M162" i="281" s="1"/>
  <c r="G162" i="281"/>
  <c r="L162" i="281"/>
  <c r="F162" i="281"/>
  <c r="A162" i="281"/>
  <c r="K162" i="281"/>
  <c r="P162" i="281" s="1"/>
  <c r="Q162" i="281" s="1"/>
  <c r="D163" i="281" a="1"/>
  <c r="D163" i="281" s="1"/>
  <c r="O161" i="281"/>
  <c r="I161" i="281" s="1"/>
  <c r="S161" i="281"/>
  <c r="D164" i="280" a="1"/>
  <c r="D164" i="280" s="1"/>
  <c r="K164" i="280" s="1"/>
  <c r="P164" i="280" s="1"/>
  <c r="Q164" i="280" s="1"/>
  <c r="L163" i="280"/>
  <c r="S162" i="280"/>
  <c r="F163" i="280"/>
  <c r="A163" i="280"/>
  <c r="K163" i="280"/>
  <c r="P163" i="280" s="1"/>
  <c r="Q163" i="280" s="1"/>
  <c r="E163" i="280" a="1"/>
  <c r="E163" i="280" s="1"/>
  <c r="M163" i="280" s="1"/>
  <c r="O163" i="280" s="1"/>
  <c r="I163" i="280" s="1"/>
  <c r="O161" i="279"/>
  <c r="I161" i="279" s="1"/>
  <c r="S161" i="279"/>
  <c r="G162" i="279"/>
  <c r="L162" i="279"/>
  <c r="F162" i="279"/>
  <c r="A162" i="279"/>
  <c r="K162" i="279"/>
  <c r="P162" i="279" s="1"/>
  <c r="Q162" i="279" s="1"/>
  <c r="E162" i="279" a="1"/>
  <c r="E162" i="279" s="1"/>
  <c r="M162" i="279" s="1"/>
  <c r="D163" i="279" a="1"/>
  <c r="D163" i="279" s="1"/>
  <c r="E164" i="278" a="1"/>
  <c r="E164" i="278" s="1"/>
  <c r="M164" i="278" s="1"/>
  <c r="G164" i="278"/>
  <c r="L164" i="278"/>
  <c r="F164" i="278"/>
  <c r="A164" i="278"/>
  <c r="K164" i="278"/>
  <c r="P164" i="278" s="1"/>
  <c r="Q164" i="278" s="1"/>
  <c r="D165" i="278" a="1"/>
  <c r="D165" i="278" s="1"/>
  <c r="O163" i="278"/>
  <c r="I163" i="278" s="1"/>
  <c r="S163" i="278"/>
  <c r="S162" i="277"/>
  <c r="O162" i="277"/>
  <c r="I162" i="277" s="1"/>
  <c r="G163" i="277"/>
  <c r="K163" i="277"/>
  <c r="P163" i="277" s="1"/>
  <c r="Q163" i="277" s="1"/>
  <c r="F163" i="277"/>
  <c r="E163" i="277" a="1"/>
  <c r="E163" i="277" s="1"/>
  <c r="M163" i="277" s="1"/>
  <c r="A163" i="277"/>
  <c r="L163" i="277"/>
  <c r="D164" i="277" a="1"/>
  <c r="D164" i="277" s="1"/>
  <c r="G156" i="275"/>
  <c r="D157" i="275"/>
  <c r="E157" i="275"/>
  <c r="C158" i="275" a="1"/>
  <c r="C158" i="275" s="1"/>
  <c r="H133" i="5"/>
  <c r="S156" i="146"/>
  <c r="A157" i="146"/>
  <c r="E157" i="146" a="1"/>
  <c r="E157" i="146" s="1"/>
  <c r="M157" i="146" s="1"/>
  <c r="S157" i="146" s="1"/>
  <c r="G157" i="146"/>
  <c r="F157" i="146"/>
  <c r="K157" i="146"/>
  <c r="P157" i="146" s="1"/>
  <c r="Q157" i="146" s="1"/>
  <c r="D158" i="146" a="1"/>
  <c r="D158" i="146" s="1"/>
  <c r="L158" i="146" s="1"/>
  <c r="F154" i="116"/>
  <c r="C155" i="116" a="1"/>
  <c r="C155" i="116" s="1"/>
  <c r="C156" i="116" s="1" a="1"/>
  <c r="C156" i="116" s="1"/>
  <c r="D154" i="116"/>
  <c r="G156" i="214"/>
  <c r="H156" i="214" s="1"/>
  <c r="D157" i="214"/>
  <c r="E157" i="214"/>
  <c r="F157" i="214"/>
  <c r="C158" i="214" a="1"/>
  <c r="C158" i="214" s="1"/>
  <c r="I133" i="5"/>
  <c r="G134" i="5"/>
  <c r="E134" i="5"/>
  <c r="D134" i="5"/>
  <c r="F134" i="5"/>
  <c r="C134" i="5"/>
  <c r="B134" i="5"/>
  <c r="D165" i="284" l="1" a="1"/>
  <c r="D165" i="284" s="1"/>
  <c r="L165" i="284" s="1"/>
  <c r="G164" i="284"/>
  <c r="S163" i="284"/>
  <c r="L164" i="284"/>
  <c r="A164" i="284"/>
  <c r="E164" i="284" a="1"/>
  <c r="E164" i="284" s="1"/>
  <c r="M164" i="284" s="1"/>
  <c r="S164" i="284" s="1"/>
  <c r="F164" i="284"/>
  <c r="O164" i="283"/>
  <c r="I164" i="283" s="1"/>
  <c r="S164" i="283"/>
  <c r="E165" i="283" a="1"/>
  <c r="E165" i="283" s="1"/>
  <c r="M165" i="283" s="1"/>
  <c r="G165" i="283"/>
  <c r="L165" i="283"/>
  <c r="F165" i="283"/>
  <c r="A165" i="283"/>
  <c r="K165" i="283"/>
  <c r="P165" i="283" s="1"/>
  <c r="Q165" i="283" s="1"/>
  <c r="D166" i="283" a="1"/>
  <c r="D166" i="283" s="1"/>
  <c r="O166" i="282"/>
  <c r="I166" i="282" s="1"/>
  <c r="S166" i="282"/>
  <c r="G167" i="282"/>
  <c r="L167" i="282"/>
  <c r="F167" i="282"/>
  <c r="A167" i="282"/>
  <c r="K167" i="282"/>
  <c r="P167" i="282" s="1"/>
  <c r="Q167" i="282" s="1"/>
  <c r="E167" i="282" a="1"/>
  <c r="E167" i="282" s="1"/>
  <c r="M167" i="282" s="1"/>
  <c r="D168" i="282" a="1"/>
  <c r="D168" i="282" s="1"/>
  <c r="L163" i="281"/>
  <c r="F163" i="281"/>
  <c r="A163" i="281"/>
  <c r="K163" i="281"/>
  <c r="P163" i="281" s="1"/>
  <c r="Q163" i="281" s="1"/>
  <c r="E163" i="281" a="1"/>
  <c r="E163" i="281" s="1"/>
  <c r="M163" i="281" s="1"/>
  <c r="G163" i="281"/>
  <c r="D164" i="281" a="1"/>
  <c r="D164" i="281" s="1"/>
  <c r="O162" i="281"/>
  <c r="I162" i="281" s="1"/>
  <c r="S162" i="281"/>
  <c r="D165" i="280" a="1"/>
  <c r="D165" i="280" s="1"/>
  <c r="G165" i="280" s="1"/>
  <c r="F164" i="280"/>
  <c r="S163" i="280"/>
  <c r="E164" i="280" a="1"/>
  <c r="E164" i="280" s="1"/>
  <c r="M164" i="280" s="1"/>
  <c r="O164" i="280" s="1"/>
  <c r="I164" i="280" s="1"/>
  <c r="L164" i="280"/>
  <c r="G164" i="280"/>
  <c r="A164" i="280"/>
  <c r="S162" i="279"/>
  <c r="O162" i="279"/>
  <c r="I162" i="279" s="1"/>
  <c r="K163" i="279"/>
  <c r="P163" i="279" s="1"/>
  <c r="Q163" i="279" s="1"/>
  <c r="E163" i="279" a="1"/>
  <c r="E163" i="279" s="1"/>
  <c r="M163" i="279" s="1"/>
  <c r="G163" i="279"/>
  <c r="L163" i="279"/>
  <c r="F163" i="279"/>
  <c r="A163" i="279"/>
  <c r="D164" i="279" a="1"/>
  <c r="D164" i="279" s="1"/>
  <c r="L165" i="278"/>
  <c r="F165" i="278"/>
  <c r="A165" i="278"/>
  <c r="K165" i="278"/>
  <c r="P165" i="278" s="1"/>
  <c r="Q165" i="278" s="1"/>
  <c r="E165" i="278" a="1"/>
  <c r="E165" i="278" s="1"/>
  <c r="M165" i="278" s="1"/>
  <c r="G165" i="278"/>
  <c r="D166" i="278" a="1"/>
  <c r="D166" i="278" s="1"/>
  <c r="O164" i="278"/>
  <c r="I164" i="278" s="1"/>
  <c r="S164" i="278"/>
  <c r="S163" i="277"/>
  <c r="O163" i="277"/>
  <c r="I163" i="277" s="1"/>
  <c r="K164" i="277"/>
  <c r="P164" i="277" s="1"/>
  <c r="Q164" i="277" s="1"/>
  <c r="G164" i="277"/>
  <c r="L164" i="277"/>
  <c r="F164" i="277"/>
  <c r="E164" i="277" a="1"/>
  <c r="E164" i="277" s="1"/>
  <c r="M164" i="277" s="1"/>
  <c r="A164" i="277"/>
  <c r="D165" i="277" a="1"/>
  <c r="D165" i="277" s="1"/>
  <c r="G157" i="275"/>
  <c r="D158" i="275"/>
  <c r="G158" i="275" s="1"/>
  <c r="E158" i="275"/>
  <c r="C159" i="275" a="1"/>
  <c r="C159" i="275" s="1"/>
  <c r="H134" i="5"/>
  <c r="D159" i="146" a="1"/>
  <c r="D159" i="146" s="1"/>
  <c r="G159" i="146" s="1"/>
  <c r="G158" i="146"/>
  <c r="O157" i="146"/>
  <c r="I157" i="146" s="1"/>
  <c r="F158" i="146"/>
  <c r="K158" i="146"/>
  <c r="P158" i="146" s="1"/>
  <c r="Q158" i="146" s="1"/>
  <c r="A158" i="146"/>
  <c r="E158" i="146" a="1"/>
  <c r="E158" i="146" s="1"/>
  <c r="M158" i="146" s="1"/>
  <c r="O158" i="146" s="1"/>
  <c r="I158" i="146" s="1"/>
  <c r="G157" i="214"/>
  <c r="H157" i="214" s="1"/>
  <c r="E155" i="116"/>
  <c r="D155" i="116"/>
  <c r="F155" i="116"/>
  <c r="D156" i="116"/>
  <c r="E156" i="116"/>
  <c r="F156" i="116"/>
  <c r="C157" i="116" a="1"/>
  <c r="C157" i="116" s="1"/>
  <c r="D158" i="214"/>
  <c r="E158" i="214"/>
  <c r="F158" i="214"/>
  <c r="C159" i="214" a="1"/>
  <c r="C159" i="214" s="1"/>
  <c r="I134" i="5"/>
  <c r="G135" i="5"/>
  <c r="D135" i="5"/>
  <c r="C135" i="5"/>
  <c r="E135" i="5"/>
  <c r="B135" i="5"/>
  <c r="F135" i="5"/>
  <c r="D166" i="284" l="1" a="1"/>
  <c r="D166" i="284" s="1"/>
  <c r="K166" i="284" s="1"/>
  <c r="P166" i="284" s="1"/>
  <c r="Q166" i="284" s="1"/>
  <c r="F165" i="284"/>
  <c r="O164" i="284"/>
  <c r="I164" i="284" s="1"/>
  <c r="K165" i="284"/>
  <c r="P165" i="284" s="1"/>
  <c r="Q165" i="284" s="1"/>
  <c r="G165" i="284"/>
  <c r="A165" i="284"/>
  <c r="E165" i="284" a="1"/>
  <c r="E165" i="284" s="1"/>
  <c r="M165" i="284" s="1"/>
  <c r="O165" i="284" s="1"/>
  <c r="I165" i="284" s="1"/>
  <c r="O165" i="283"/>
  <c r="I165" i="283" s="1"/>
  <c r="S165" i="283"/>
  <c r="L166" i="283"/>
  <c r="F166" i="283"/>
  <c r="A166" i="283"/>
  <c r="K166" i="283"/>
  <c r="P166" i="283" s="1"/>
  <c r="Q166" i="283" s="1"/>
  <c r="E166" i="283" a="1"/>
  <c r="E166" i="283" s="1"/>
  <c r="M166" i="283" s="1"/>
  <c r="G166" i="283"/>
  <c r="D167" i="283" a="1"/>
  <c r="D167" i="283" s="1"/>
  <c r="S167" i="282"/>
  <c r="O167" i="282"/>
  <c r="I167" i="282" s="1"/>
  <c r="K168" i="282"/>
  <c r="P168" i="282" s="1"/>
  <c r="Q168" i="282" s="1"/>
  <c r="E168" i="282" a="1"/>
  <c r="E168" i="282" s="1"/>
  <c r="M168" i="282" s="1"/>
  <c r="G168" i="282"/>
  <c r="L168" i="282"/>
  <c r="F168" i="282"/>
  <c r="A168" i="282"/>
  <c r="D169" i="282" a="1"/>
  <c r="D169" i="282" s="1"/>
  <c r="E164" i="281" a="1"/>
  <c r="E164" i="281" s="1"/>
  <c r="M164" i="281" s="1"/>
  <c r="G164" i="281"/>
  <c r="L164" i="281"/>
  <c r="F164" i="281"/>
  <c r="A164" i="281"/>
  <c r="K164" i="281"/>
  <c r="P164" i="281" s="1"/>
  <c r="Q164" i="281" s="1"/>
  <c r="D165" i="281" a="1"/>
  <c r="D165" i="281" s="1"/>
  <c r="O163" i="281"/>
  <c r="I163" i="281" s="1"/>
  <c r="S163" i="281"/>
  <c r="D166" i="280" a="1"/>
  <c r="D166" i="280" s="1"/>
  <c r="L166" i="280" s="1"/>
  <c r="L165" i="280"/>
  <c r="S164" i="280"/>
  <c r="A165" i="280"/>
  <c r="K165" i="280"/>
  <c r="P165" i="280" s="1"/>
  <c r="Q165" i="280" s="1"/>
  <c r="F165" i="280"/>
  <c r="E165" i="280" a="1"/>
  <c r="E165" i="280" s="1"/>
  <c r="M165" i="280" s="1"/>
  <c r="O165" i="280" s="1"/>
  <c r="I165" i="280" s="1"/>
  <c r="O163" i="279"/>
  <c r="I163" i="279" s="1"/>
  <c r="S163" i="279"/>
  <c r="G164" i="279"/>
  <c r="L164" i="279"/>
  <c r="F164" i="279"/>
  <c r="A164" i="279"/>
  <c r="K164" i="279"/>
  <c r="P164" i="279" s="1"/>
  <c r="Q164" i="279" s="1"/>
  <c r="E164" i="279" a="1"/>
  <c r="E164" i="279" s="1"/>
  <c r="M164" i="279" s="1"/>
  <c r="D165" i="279" a="1"/>
  <c r="D165" i="279" s="1"/>
  <c r="E166" i="278" a="1"/>
  <c r="E166" i="278" s="1"/>
  <c r="M166" i="278" s="1"/>
  <c r="G166" i="278"/>
  <c r="L166" i="278"/>
  <c r="F166" i="278"/>
  <c r="A166" i="278"/>
  <c r="K166" i="278"/>
  <c r="P166" i="278" s="1"/>
  <c r="Q166" i="278" s="1"/>
  <c r="D167" i="278" a="1"/>
  <c r="D167" i="278" s="1"/>
  <c r="O165" i="278"/>
  <c r="I165" i="278" s="1"/>
  <c r="S165" i="278"/>
  <c r="S164" i="277"/>
  <c r="O164" i="277"/>
  <c r="I164" i="277" s="1"/>
  <c r="G165" i="277"/>
  <c r="L165" i="277"/>
  <c r="F165" i="277"/>
  <c r="K165" i="277"/>
  <c r="P165" i="277" s="1"/>
  <c r="Q165" i="277" s="1"/>
  <c r="A165" i="277"/>
  <c r="E165" i="277" a="1"/>
  <c r="E165" i="277" s="1"/>
  <c r="M165" i="277" s="1"/>
  <c r="D166" i="277" a="1"/>
  <c r="D166" i="277" s="1"/>
  <c r="D159" i="275"/>
  <c r="G159" i="275" s="1"/>
  <c r="E159" i="275"/>
  <c r="C160" i="275" a="1"/>
  <c r="C160" i="275" s="1"/>
  <c r="I135" i="5"/>
  <c r="G158" i="214"/>
  <c r="H158" i="214" s="1"/>
  <c r="H135" i="5"/>
  <c r="F159" i="146"/>
  <c r="S158" i="146"/>
  <c r="K159" i="146"/>
  <c r="P159" i="146" s="1"/>
  <c r="Q159" i="146" s="1"/>
  <c r="A159" i="146"/>
  <c r="E159" i="146" a="1"/>
  <c r="E159" i="146" s="1"/>
  <c r="M159" i="146" s="1"/>
  <c r="S159" i="146" s="1"/>
  <c r="D160" i="146" a="1"/>
  <c r="D160" i="146" s="1"/>
  <c r="E160" i="146" s="1" a="1"/>
  <c r="E160" i="146" s="1"/>
  <c r="M160" i="146" s="1"/>
  <c r="L159" i="146"/>
  <c r="F157" i="116"/>
  <c r="D157" i="116"/>
  <c r="E157" i="116"/>
  <c r="C158" i="116" a="1"/>
  <c r="C158" i="116" s="1"/>
  <c r="D159" i="214"/>
  <c r="E159" i="214"/>
  <c r="F159" i="214"/>
  <c r="C160" i="214" a="1"/>
  <c r="C160" i="214" s="1"/>
  <c r="B136" i="5"/>
  <c r="D136" i="5"/>
  <c r="E136" i="5"/>
  <c r="C136" i="5"/>
  <c r="F136" i="5"/>
  <c r="G136" i="5"/>
  <c r="D167" i="284" l="1" a="1"/>
  <c r="D167" i="284" s="1"/>
  <c r="L167" i="284" s="1"/>
  <c r="G166" i="284"/>
  <c r="S165" i="284"/>
  <c r="L166" i="284"/>
  <c r="A166" i="284"/>
  <c r="E166" i="284" a="1"/>
  <c r="E166" i="284" s="1"/>
  <c r="M166" i="284" s="1"/>
  <c r="S166" i="284" s="1"/>
  <c r="F166" i="284"/>
  <c r="O166" i="283"/>
  <c r="I166" i="283" s="1"/>
  <c r="S166" i="283"/>
  <c r="E167" i="283" a="1"/>
  <c r="E167" i="283" s="1"/>
  <c r="M167" i="283" s="1"/>
  <c r="G167" i="283"/>
  <c r="L167" i="283"/>
  <c r="F167" i="283"/>
  <c r="A167" i="283"/>
  <c r="K167" i="283"/>
  <c r="P167" i="283" s="1"/>
  <c r="Q167" i="283" s="1"/>
  <c r="D168" i="283" a="1"/>
  <c r="D168" i="283" s="1"/>
  <c r="O168" i="282"/>
  <c r="I168" i="282" s="1"/>
  <c r="S168" i="282"/>
  <c r="G169" i="282"/>
  <c r="L169" i="282"/>
  <c r="F169" i="282"/>
  <c r="A169" i="282"/>
  <c r="K169" i="282"/>
  <c r="P169" i="282" s="1"/>
  <c r="Q169" i="282" s="1"/>
  <c r="E169" i="282" a="1"/>
  <c r="E169" i="282" s="1"/>
  <c r="M169" i="282" s="1"/>
  <c r="D170" i="282" a="1"/>
  <c r="D170" i="282" s="1"/>
  <c r="L165" i="281"/>
  <c r="F165" i="281"/>
  <c r="A165" i="281"/>
  <c r="K165" i="281"/>
  <c r="P165" i="281" s="1"/>
  <c r="Q165" i="281" s="1"/>
  <c r="E165" i="281" a="1"/>
  <c r="E165" i="281" s="1"/>
  <c r="M165" i="281" s="1"/>
  <c r="G165" i="281"/>
  <c r="D166" i="281" a="1"/>
  <c r="D166" i="281" s="1"/>
  <c r="O164" i="281"/>
  <c r="I164" i="281" s="1"/>
  <c r="S164" i="281"/>
  <c r="D167" i="280" a="1"/>
  <c r="D167" i="280" s="1"/>
  <c r="E167" i="280" s="1" a="1"/>
  <c r="E167" i="280" s="1"/>
  <c r="M167" i="280" s="1"/>
  <c r="K166" i="280"/>
  <c r="P166" i="280" s="1"/>
  <c r="Q166" i="280" s="1"/>
  <c r="S165" i="280"/>
  <c r="G166" i="280"/>
  <c r="E166" i="280" a="1"/>
  <c r="E166" i="280" s="1"/>
  <c r="M166" i="280" s="1"/>
  <c r="O166" i="280" s="1"/>
  <c r="I166" i="280" s="1"/>
  <c r="F166" i="280"/>
  <c r="A166" i="280"/>
  <c r="S164" i="279"/>
  <c r="O164" i="279"/>
  <c r="I164" i="279" s="1"/>
  <c r="K165" i="279"/>
  <c r="P165" i="279" s="1"/>
  <c r="Q165" i="279" s="1"/>
  <c r="E165" i="279" a="1"/>
  <c r="E165" i="279" s="1"/>
  <c r="M165" i="279" s="1"/>
  <c r="G165" i="279"/>
  <c r="L165" i="279"/>
  <c r="F165" i="279"/>
  <c r="A165" i="279"/>
  <c r="D166" i="279" a="1"/>
  <c r="D166" i="279" s="1"/>
  <c r="L167" i="278"/>
  <c r="F167" i="278"/>
  <c r="A167" i="278"/>
  <c r="K167" i="278"/>
  <c r="P167" i="278" s="1"/>
  <c r="Q167" i="278" s="1"/>
  <c r="E167" i="278" a="1"/>
  <c r="E167" i="278" s="1"/>
  <c r="M167" i="278" s="1"/>
  <c r="G167" i="278"/>
  <c r="D168" i="278" a="1"/>
  <c r="D168" i="278" s="1"/>
  <c r="O166" i="278"/>
  <c r="I166" i="278" s="1"/>
  <c r="S166" i="278"/>
  <c r="S165" i="277"/>
  <c r="O165" i="277"/>
  <c r="I165" i="277" s="1"/>
  <c r="K166" i="277"/>
  <c r="P166" i="277" s="1"/>
  <c r="Q166" i="277" s="1"/>
  <c r="E166" i="277" a="1"/>
  <c r="E166" i="277" s="1"/>
  <c r="M166" i="277" s="1"/>
  <c r="G166" i="277"/>
  <c r="L166" i="277"/>
  <c r="F166" i="277"/>
  <c r="A166" i="277"/>
  <c r="D167" i="277" a="1"/>
  <c r="D167" i="277" s="1"/>
  <c r="D160" i="275"/>
  <c r="G160" i="275" s="1"/>
  <c r="E160" i="275"/>
  <c r="C161" i="275" a="1"/>
  <c r="C161" i="275" s="1"/>
  <c r="H136" i="5"/>
  <c r="I136" i="5"/>
  <c r="D161" i="146" a="1"/>
  <c r="D161" i="146" s="1"/>
  <c r="L161" i="146" s="1"/>
  <c r="S160" i="146"/>
  <c r="O159" i="146"/>
  <c r="I159" i="146" s="1"/>
  <c r="A160" i="146"/>
  <c r="K160" i="146"/>
  <c r="P160" i="146" s="1"/>
  <c r="Q160" i="146" s="1"/>
  <c r="F160" i="146"/>
  <c r="L160" i="146"/>
  <c r="O160" i="146" s="1"/>
  <c r="I160" i="146" s="1"/>
  <c r="G160" i="146"/>
  <c r="D158" i="116"/>
  <c r="F158" i="116"/>
  <c r="E158" i="116"/>
  <c r="C159" i="116" a="1"/>
  <c r="C159" i="116" s="1"/>
  <c r="G159" i="214"/>
  <c r="H159" i="214" s="1"/>
  <c r="D160" i="214"/>
  <c r="F160" i="214"/>
  <c r="E160" i="214"/>
  <c r="C161" i="214" a="1"/>
  <c r="C161" i="214" s="1"/>
  <c r="F137" i="5"/>
  <c r="C137" i="5"/>
  <c r="E137" i="5"/>
  <c r="G137" i="5"/>
  <c r="B137" i="5"/>
  <c r="D137" i="5"/>
  <c r="D168" i="284" l="1" a="1"/>
  <c r="D168" i="284" s="1"/>
  <c r="K168" i="284" s="1"/>
  <c r="P168" i="284" s="1"/>
  <c r="Q168" i="284" s="1"/>
  <c r="F167" i="284"/>
  <c r="O166" i="284"/>
  <c r="I166" i="284" s="1"/>
  <c r="K167" i="284"/>
  <c r="P167" i="284" s="1"/>
  <c r="Q167" i="284" s="1"/>
  <c r="G167" i="284"/>
  <c r="A167" i="284"/>
  <c r="E167" i="284" a="1"/>
  <c r="E167" i="284" s="1"/>
  <c r="M167" i="284" s="1"/>
  <c r="O167" i="284" s="1"/>
  <c r="I167" i="284" s="1"/>
  <c r="O167" i="283"/>
  <c r="I167" i="283" s="1"/>
  <c r="S167" i="283"/>
  <c r="L168" i="283"/>
  <c r="F168" i="283"/>
  <c r="A168" i="283"/>
  <c r="K168" i="283"/>
  <c r="P168" i="283" s="1"/>
  <c r="Q168" i="283" s="1"/>
  <c r="E168" i="283" a="1"/>
  <c r="E168" i="283" s="1"/>
  <c r="M168" i="283" s="1"/>
  <c r="G168" i="283"/>
  <c r="D169" i="283" a="1"/>
  <c r="D169" i="283" s="1"/>
  <c r="S169" i="282"/>
  <c r="O169" i="282"/>
  <c r="I169" i="282" s="1"/>
  <c r="L170" i="282"/>
  <c r="K170" i="282"/>
  <c r="P170" i="282" s="1"/>
  <c r="Q170" i="282" s="1"/>
  <c r="E170" i="282" a="1"/>
  <c r="E170" i="282" s="1"/>
  <c r="M170" i="282" s="1"/>
  <c r="G170" i="282"/>
  <c r="F170" i="282"/>
  <c r="A170" i="282"/>
  <c r="D171" i="282" a="1"/>
  <c r="D171" i="282" s="1"/>
  <c r="E166" i="281" a="1"/>
  <c r="E166" i="281" s="1"/>
  <c r="M166" i="281" s="1"/>
  <c r="G166" i="281"/>
  <c r="L166" i="281"/>
  <c r="F166" i="281"/>
  <c r="A166" i="281"/>
  <c r="K166" i="281"/>
  <c r="P166" i="281" s="1"/>
  <c r="Q166" i="281" s="1"/>
  <c r="D167" i="281" a="1"/>
  <c r="D167" i="281" s="1"/>
  <c r="O165" i="281"/>
  <c r="I165" i="281" s="1"/>
  <c r="S165" i="281"/>
  <c r="D168" i="280" a="1"/>
  <c r="D168" i="280" s="1"/>
  <c r="L168" i="280" s="1"/>
  <c r="K167" i="280"/>
  <c r="P167" i="280" s="1"/>
  <c r="Q167" i="280" s="1"/>
  <c r="S166" i="280"/>
  <c r="A167" i="280"/>
  <c r="G167" i="280"/>
  <c r="L167" i="280"/>
  <c r="O167" i="280" s="1"/>
  <c r="I167" i="280" s="1"/>
  <c r="F167" i="280"/>
  <c r="S167" i="280"/>
  <c r="O165" i="279"/>
  <c r="I165" i="279" s="1"/>
  <c r="S165" i="279"/>
  <c r="G166" i="279"/>
  <c r="L166" i="279"/>
  <c r="F166" i="279"/>
  <c r="A166" i="279"/>
  <c r="K166" i="279"/>
  <c r="P166" i="279" s="1"/>
  <c r="Q166" i="279" s="1"/>
  <c r="E166" i="279" a="1"/>
  <c r="E166" i="279" s="1"/>
  <c r="M166" i="279" s="1"/>
  <c r="D167" i="279" a="1"/>
  <c r="D167" i="279" s="1"/>
  <c r="E168" i="278" a="1"/>
  <c r="E168" i="278" s="1"/>
  <c r="M168" i="278" s="1"/>
  <c r="G168" i="278"/>
  <c r="L168" i="278"/>
  <c r="F168" i="278"/>
  <c r="A168" i="278"/>
  <c r="K168" i="278"/>
  <c r="P168" i="278" s="1"/>
  <c r="Q168" i="278" s="1"/>
  <c r="D169" i="278" a="1"/>
  <c r="D169" i="278" s="1"/>
  <c r="O167" i="278"/>
  <c r="I167" i="278" s="1"/>
  <c r="S167" i="278"/>
  <c r="O166" i="277"/>
  <c r="I166" i="277" s="1"/>
  <c r="S166" i="277"/>
  <c r="G167" i="277"/>
  <c r="L167" i="277"/>
  <c r="F167" i="277"/>
  <c r="A167" i="277"/>
  <c r="K167" i="277"/>
  <c r="P167" i="277" s="1"/>
  <c r="Q167" i="277" s="1"/>
  <c r="E167" i="277" a="1"/>
  <c r="E167" i="277" s="1"/>
  <c r="M167" i="277" s="1"/>
  <c r="D168" i="277" a="1"/>
  <c r="D168" i="277" s="1"/>
  <c r="D161" i="275"/>
  <c r="E161" i="275"/>
  <c r="C162" i="275" a="1"/>
  <c r="C162" i="275" s="1"/>
  <c r="H137" i="5"/>
  <c r="G161" i="146"/>
  <c r="F161" i="146"/>
  <c r="K161" i="146"/>
  <c r="P161" i="146" s="1"/>
  <c r="Q161" i="146" s="1"/>
  <c r="A161" i="146"/>
  <c r="E161" i="146" a="1"/>
  <c r="E161" i="146" s="1"/>
  <c r="M161" i="146" s="1"/>
  <c r="S161" i="146" s="1"/>
  <c r="D162" i="146" a="1"/>
  <c r="D162" i="146" s="1"/>
  <c r="F162" i="146" s="1"/>
  <c r="F159" i="116"/>
  <c r="D159" i="116"/>
  <c r="E159" i="116"/>
  <c r="C160" i="116" a="1"/>
  <c r="C160" i="116" s="1"/>
  <c r="G160" i="214"/>
  <c r="H160" i="214" s="1"/>
  <c r="D161" i="214"/>
  <c r="E161" i="214"/>
  <c r="F161" i="214"/>
  <c r="C162" i="214" a="1"/>
  <c r="C162" i="214" s="1"/>
  <c r="I137" i="5"/>
  <c r="F138" i="5"/>
  <c r="B138" i="5"/>
  <c r="G138" i="5"/>
  <c r="C138" i="5"/>
  <c r="E138" i="5"/>
  <c r="D138" i="5"/>
  <c r="D169" i="284" l="1" a="1"/>
  <c r="D169" i="284" s="1"/>
  <c r="L169" i="284" s="1"/>
  <c r="G168" i="284"/>
  <c r="S167" i="284"/>
  <c r="L168" i="284"/>
  <c r="A168" i="284"/>
  <c r="E168" i="284" a="1"/>
  <c r="E168" i="284" s="1"/>
  <c r="M168" i="284" s="1"/>
  <c r="S168" i="284" s="1"/>
  <c r="F168" i="284"/>
  <c r="E169" i="283" a="1"/>
  <c r="E169" i="283" s="1"/>
  <c r="M169" i="283" s="1"/>
  <c r="G169" i="283"/>
  <c r="L169" i="283"/>
  <c r="F169" i="283"/>
  <c r="A169" i="283"/>
  <c r="K169" i="283"/>
  <c r="P169" i="283" s="1"/>
  <c r="Q169" i="283" s="1"/>
  <c r="D170" i="283" a="1"/>
  <c r="D170" i="283" s="1"/>
  <c r="O168" i="283"/>
  <c r="I168" i="283" s="1"/>
  <c r="S168" i="283"/>
  <c r="K171" i="282"/>
  <c r="P171" i="282" s="1"/>
  <c r="Q171" i="282" s="1"/>
  <c r="E171" i="282" a="1"/>
  <c r="E171" i="282" s="1"/>
  <c r="M171" i="282" s="1"/>
  <c r="G171" i="282"/>
  <c r="F171" i="282"/>
  <c r="A171" i="282"/>
  <c r="L171" i="282"/>
  <c r="D172" i="282" a="1"/>
  <c r="D172" i="282" s="1"/>
  <c r="O170" i="282"/>
  <c r="S170" i="282"/>
  <c r="L167" i="281"/>
  <c r="F167" i="281"/>
  <c r="A167" i="281"/>
  <c r="K167" i="281"/>
  <c r="P167" i="281" s="1"/>
  <c r="Q167" i="281" s="1"/>
  <c r="E167" i="281" a="1"/>
  <c r="E167" i="281" s="1"/>
  <c r="M167" i="281" s="1"/>
  <c r="G167" i="281"/>
  <c r="D168" i="281" a="1"/>
  <c r="D168" i="281" s="1"/>
  <c r="O166" i="281"/>
  <c r="I166" i="281" s="1"/>
  <c r="S166" i="281"/>
  <c r="D169" i="280" a="1"/>
  <c r="D169" i="280" s="1"/>
  <c r="G169" i="280" s="1"/>
  <c r="A168" i="280"/>
  <c r="E168" i="280" a="1"/>
  <c r="E168" i="280" s="1"/>
  <c r="M168" i="280" s="1"/>
  <c r="S168" i="280" s="1"/>
  <c r="F168" i="280"/>
  <c r="K168" i="280"/>
  <c r="P168" i="280" s="1"/>
  <c r="Q168" i="280" s="1"/>
  <c r="G168" i="280"/>
  <c r="S166" i="279"/>
  <c r="O166" i="279"/>
  <c r="I166" i="279" s="1"/>
  <c r="K167" i="279"/>
  <c r="P167" i="279" s="1"/>
  <c r="Q167" i="279" s="1"/>
  <c r="E167" i="279" a="1"/>
  <c r="E167" i="279" s="1"/>
  <c r="M167" i="279" s="1"/>
  <c r="G167" i="279"/>
  <c r="L167" i="279"/>
  <c r="F167" i="279"/>
  <c r="A167" i="279"/>
  <c r="D168" i="279" a="1"/>
  <c r="D168" i="279" s="1"/>
  <c r="L169" i="278"/>
  <c r="F169" i="278"/>
  <c r="A169" i="278"/>
  <c r="K169" i="278"/>
  <c r="P169" i="278" s="1"/>
  <c r="Q169" i="278" s="1"/>
  <c r="E169" i="278" a="1"/>
  <c r="E169" i="278" s="1"/>
  <c r="M169" i="278" s="1"/>
  <c r="G169" i="278"/>
  <c r="D170" i="278" a="1"/>
  <c r="D170" i="278" s="1"/>
  <c r="O168" i="278"/>
  <c r="I168" i="278" s="1"/>
  <c r="S168" i="278"/>
  <c r="S167" i="277"/>
  <c r="O167" i="277"/>
  <c r="I167" i="277" s="1"/>
  <c r="K168" i="277"/>
  <c r="P168" i="277" s="1"/>
  <c r="Q168" i="277" s="1"/>
  <c r="E168" i="277" a="1"/>
  <c r="E168" i="277" s="1"/>
  <c r="M168" i="277" s="1"/>
  <c r="G168" i="277"/>
  <c r="L168" i="277"/>
  <c r="F168" i="277"/>
  <c r="A168" i="277"/>
  <c r="D169" i="277" a="1"/>
  <c r="D169" i="277" s="1"/>
  <c r="G161" i="275"/>
  <c r="D162" i="275"/>
  <c r="E162" i="275"/>
  <c r="C163" i="275" a="1"/>
  <c r="C163" i="275" s="1"/>
  <c r="H138" i="5"/>
  <c r="D163" i="146" a="1"/>
  <c r="D163" i="146" s="1"/>
  <c r="G163" i="146" s="1"/>
  <c r="G162" i="146"/>
  <c r="O161" i="146"/>
  <c r="I161" i="146" s="1"/>
  <c r="K162" i="146"/>
  <c r="A162" i="146"/>
  <c r="E162" i="146" a="1"/>
  <c r="E162" i="146" s="1"/>
  <c r="M162" i="146" s="1"/>
  <c r="L162" i="146"/>
  <c r="F160" i="116"/>
  <c r="E160" i="116"/>
  <c r="D160" i="116"/>
  <c r="C161" i="116" a="1"/>
  <c r="C161" i="116" s="1"/>
  <c r="G161" i="214"/>
  <c r="H161" i="214" s="1"/>
  <c r="D162" i="214"/>
  <c r="E162" i="214"/>
  <c r="F162" i="214"/>
  <c r="C163" i="214" a="1"/>
  <c r="C163" i="214" s="1"/>
  <c r="I138" i="5"/>
  <c r="F139" i="5"/>
  <c r="C139" i="5"/>
  <c r="E139" i="5"/>
  <c r="G139" i="5"/>
  <c r="B139" i="5"/>
  <c r="D139" i="5"/>
  <c r="D170" i="284" l="1" a="1"/>
  <c r="D170" i="284" s="1"/>
  <c r="L170" i="284" s="1"/>
  <c r="F169" i="284"/>
  <c r="O168" i="284"/>
  <c r="I168" i="284" s="1"/>
  <c r="K169" i="284"/>
  <c r="P169" i="284" s="1"/>
  <c r="Q169" i="284" s="1"/>
  <c r="G169" i="284"/>
  <c r="A169" i="284"/>
  <c r="E169" i="284" a="1"/>
  <c r="E169" i="284" s="1"/>
  <c r="M169" i="284" s="1"/>
  <c r="S169" i="284" s="1"/>
  <c r="F170" i="283"/>
  <c r="A170" i="283"/>
  <c r="L170" i="283"/>
  <c r="K170" i="283"/>
  <c r="P170" i="283" s="1"/>
  <c r="Q170" i="283" s="1"/>
  <c r="E170" i="283" a="1"/>
  <c r="E170" i="283" s="1"/>
  <c r="M170" i="283" s="1"/>
  <c r="G170" i="283"/>
  <c r="D171" i="283" a="1"/>
  <c r="D171" i="283" s="1"/>
  <c r="O169" i="283"/>
  <c r="I169" i="283" s="1"/>
  <c r="S169" i="283"/>
  <c r="G172" i="282"/>
  <c r="F172" i="282"/>
  <c r="A172" i="282"/>
  <c r="L172" i="282"/>
  <c r="K172" i="282"/>
  <c r="P172" i="282" s="1"/>
  <c r="Q172" i="282" s="1"/>
  <c r="E172" i="282" a="1"/>
  <c r="E172" i="282" s="1"/>
  <c r="M172" i="282" s="1"/>
  <c r="D173" i="282" a="1"/>
  <c r="D173" i="282" s="1"/>
  <c r="O171" i="282"/>
  <c r="S171" i="282"/>
  <c r="E168" i="281" a="1"/>
  <c r="E168" i="281" s="1"/>
  <c r="M168" i="281" s="1"/>
  <c r="G168" i="281"/>
  <c r="L168" i="281"/>
  <c r="F168" i="281"/>
  <c r="A168" i="281"/>
  <c r="K168" i="281"/>
  <c r="P168" i="281" s="1"/>
  <c r="Q168" i="281" s="1"/>
  <c r="D169" i="281" a="1"/>
  <c r="D169" i="281" s="1"/>
  <c r="O167" i="281"/>
  <c r="I167" i="281" s="1"/>
  <c r="S167" i="281"/>
  <c r="F169" i="280"/>
  <c r="E169" i="280" a="1"/>
  <c r="E169" i="280" s="1"/>
  <c r="M169" i="280" s="1"/>
  <c r="O169" i="280" s="1"/>
  <c r="I169" i="280" s="1"/>
  <c r="L169" i="280"/>
  <c r="O168" i="280"/>
  <c r="I168" i="280" s="1"/>
  <c r="D170" i="280" a="1"/>
  <c r="D170" i="280" s="1"/>
  <c r="G170" i="280" s="1"/>
  <c r="K169" i="280"/>
  <c r="P169" i="280" s="1"/>
  <c r="Q169" i="280" s="1"/>
  <c r="A169" i="280"/>
  <c r="O167" i="279"/>
  <c r="I167" i="279" s="1"/>
  <c r="S167" i="279"/>
  <c r="G168" i="279"/>
  <c r="L168" i="279"/>
  <c r="F168" i="279"/>
  <c r="A168" i="279"/>
  <c r="K168" i="279"/>
  <c r="P168" i="279" s="1"/>
  <c r="Q168" i="279" s="1"/>
  <c r="E168" i="279" a="1"/>
  <c r="E168" i="279" s="1"/>
  <c r="M168" i="279" s="1"/>
  <c r="D169" i="279" a="1"/>
  <c r="D169" i="279" s="1"/>
  <c r="K170" i="278"/>
  <c r="P170" i="278" s="1"/>
  <c r="Q170" i="278" s="1"/>
  <c r="E170" i="278" a="1"/>
  <c r="E170" i="278" s="1"/>
  <c r="M170" i="278" s="1"/>
  <c r="G170" i="278"/>
  <c r="F170" i="278"/>
  <c r="A170" i="278"/>
  <c r="L170" i="278"/>
  <c r="D171" i="278" a="1"/>
  <c r="D171" i="278" s="1"/>
  <c r="O169" i="278"/>
  <c r="I169" i="278" s="1"/>
  <c r="S169" i="278"/>
  <c r="O168" i="277"/>
  <c r="I168" i="277" s="1"/>
  <c r="S168" i="277"/>
  <c r="G169" i="277"/>
  <c r="L169" i="277"/>
  <c r="F169" i="277"/>
  <c r="A169" i="277"/>
  <c r="K169" i="277"/>
  <c r="P169" i="277" s="1"/>
  <c r="Q169" i="277" s="1"/>
  <c r="E169" i="277" a="1"/>
  <c r="E169" i="277" s="1"/>
  <c r="M169" i="277" s="1"/>
  <c r="D170" i="277" a="1"/>
  <c r="D170" i="277" s="1"/>
  <c r="G162" i="275"/>
  <c r="D163" i="275"/>
  <c r="E163" i="275"/>
  <c r="C164" i="275" a="1"/>
  <c r="C164" i="275" s="1"/>
  <c r="H139" i="5"/>
  <c r="G162" i="214"/>
  <c r="H162" i="214" s="1"/>
  <c r="O162" i="146"/>
  <c r="I162" i="146" s="1"/>
  <c r="D164" i="146" a="1"/>
  <c r="D164" i="146" s="1"/>
  <c r="K164" i="146" s="1"/>
  <c r="F163" i="146"/>
  <c r="S162" i="146"/>
  <c r="K163" i="146"/>
  <c r="P163" i="146" s="1"/>
  <c r="Q163" i="146" s="1"/>
  <c r="A163" i="146"/>
  <c r="E163" i="146" a="1"/>
  <c r="E163" i="146" s="1"/>
  <c r="M163" i="146" s="1"/>
  <c r="P162" i="146"/>
  <c r="Q162" i="146" s="1"/>
  <c r="L163" i="146"/>
  <c r="D161" i="116"/>
  <c r="E161" i="116"/>
  <c r="F161" i="116"/>
  <c r="C162" i="116" a="1"/>
  <c r="C162" i="116" s="1"/>
  <c r="D163" i="214"/>
  <c r="E163" i="214"/>
  <c r="F163" i="214"/>
  <c r="C164" i="214" a="1"/>
  <c r="C164" i="214" s="1"/>
  <c r="I139" i="5"/>
  <c r="B140" i="5"/>
  <c r="E140" i="5"/>
  <c r="D140" i="5"/>
  <c r="C140" i="5"/>
  <c r="G140" i="5"/>
  <c r="F140" i="5"/>
  <c r="G170" i="284" l="1"/>
  <c r="O169" i="284"/>
  <c r="I169" i="284" s="1"/>
  <c r="E170" i="284" a="1"/>
  <c r="E170" i="284" s="1"/>
  <c r="M170" i="284" s="1"/>
  <c r="O170" i="284" s="1"/>
  <c r="D171" i="284" a="1"/>
  <c r="D171" i="284" s="1"/>
  <c r="E171" i="284" s="1" a="1"/>
  <c r="E171" i="284" s="1"/>
  <c r="M171" i="284" s="1"/>
  <c r="A170" i="284"/>
  <c r="K170" i="284"/>
  <c r="P170" i="284" s="1"/>
  <c r="Q170" i="284" s="1"/>
  <c r="F170" i="284"/>
  <c r="F171" i="283"/>
  <c r="L171" i="283"/>
  <c r="K171" i="283"/>
  <c r="P171" i="283" s="1"/>
  <c r="Q171" i="283" s="1"/>
  <c r="E171" i="283" a="1"/>
  <c r="E171" i="283" s="1"/>
  <c r="M171" i="283" s="1"/>
  <c r="G171" i="283"/>
  <c r="A171" i="283"/>
  <c r="D172" i="283" a="1"/>
  <c r="D172" i="283" s="1"/>
  <c r="S170" i="283"/>
  <c r="O170" i="283"/>
  <c r="F173" i="282"/>
  <c r="A173" i="282"/>
  <c r="L173" i="282"/>
  <c r="K173" i="282"/>
  <c r="P173" i="282" s="1"/>
  <c r="Q173" i="282" s="1"/>
  <c r="E173" i="282" a="1"/>
  <c r="E173" i="282" s="1"/>
  <c r="M173" i="282" s="1"/>
  <c r="G173" i="282"/>
  <c r="D174" i="282" a="1"/>
  <c r="D174" i="282" s="1"/>
  <c r="O172" i="282"/>
  <c r="S172" i="282"/>
  <c r="L169" i="281"/>
  <c r="F169" i="281"/>
  <c r="A169" i="281"/>
  <c r="K169" i="281"/>
  <c r="P169" i="281" s="1"/>
  <c r="Q169" i="281" s="1"/>
  <c r="E169" i="281" a="1"/>
  <c r="E169" i="281" s="1"/>
  <c r="M169" i="281" s="1"/>
  <c r="G169" i="281"/>
  <c r="D170" i="281" a="1"/>
  <c r="D170" i="281" s="1"/>
  <c r="O168" i="281"/>
  <c r="I168" i="281" s="1"/>
  <c r="S168" i="281"/>
  <c r="D171" i="280" a="1"/>
  <c r="D171" i="280" s="1"/>
  <c r="E171" i="280" s="1" a="1"/>
  <c r="E171" i="280" s="1"/>
  <c r="M171" i="280" s="1"/>
  <c r="L170" i="280"/>
  <c r="E170" i="280" a="1"/>
  <c r="E170" i="280" s="1"/>
  <c r="M170" i="280" s="1"/>
  <c r="S170" i="280" s="1"/>
  <c r="A170" i="280"/>
  <c r="S169" i="280"/>
  <c r="K170" i="280"/>
  <c r="P170" i="280" s="1"/>
  <c r="Q170" i="280" s="1"/>
  <c r="F170" i="280"/>
  <c r="S168" i="279"/>
  <c r="O168" i="279"/>
  <c r="I168" i="279" s="1"/>
  <c r="K169" i="279"/>
  <c r="P169" i="279" s="1"/>
  <c r="Q169" i="279" s="1"/>
  <c r="E169" i="279" a="1"/>
  <c r="E169" i="279" s="1"/>
  <c r="M169" i="279" s="1"/>
  <c r="G169" i="279"/>
  <c r="L169" i="279"/>
  <c r="F169" i="279"/>
  <c r="A169" i="279"/>
  <c r="D170" i="279" a="1"/>
  <c r="D170" i="279" s="1"/>
  <c r="G171" i="278"/>
  <c r="F171" i="278"/>
  <c r="A171" i="278"/>
  <c r="L171" i="278"/>
  <c r="K171" i="278"/>
  <c r="P171" i="278" s="1"/>
  <c r="Q171" i="278" s="1"/>
  <c r="E171" i="278" a="1"/>
  <c r="E171" i="278" s="1"/>
  <c r="M171" i="278" s="1"/>
  <c r="D172" i="278" a="1"/>
  <c r="D172" i="278" s="1"/>
  <c r="O170" i="278"/>
  <c r="S170" i="278"/>
  <c r="S169" i="277"/>
  <c r="O169" i="277"/>
  <c r="I169" i="277" s="1"/>
  <c r="L170" i="277"/>
  <c r="K170" i="277"/>
  <c r="P170" i="277" s="1"/>
  <c r="Q170" i="277" s="1"/>
  <c r="E170" i="277" a="1"/>
  <c r="E170" i="277" s="1"/>
  <c r="M170" i="277" s="1"/>
  <c r="G170" i="277"/>
  <c r="F170" i="277"/>
  <c r="A170" i="277"/>
  <c r="D171" i="277" a="1"/>
  <c r="D171" i="277" s="1"/>
  <c r="G163" i="275"/>
  <c r="D164" i="275"/>
  <c r="E164" i="275"/>
  <c r="C165" i="275" a="1"/>
  <c r="C165" i="275" s="1"/>
  <c r="H140" i="5"/>
  <c r="O163" i="146"/>
  <c r="I163" i="146" s="1"/>
  <c r="F164" i="146"/>
  <c r="E164" i="146" a="1"/>
  <c r="E164" i="146" s="1"/>
  <c r="M164" i="146" s="1"/>
  <c r="S163" i="146"/>
  <c r="L164" i="146"/>
  <c r="G164" i="146"/>
  <c r="D165" i="146" a="1"/>
  <c r="D165" i="146" s="1"/>
  <c r="K165" i="146" s="1"/>
  <c r="A164" i="146"/>
  <c r="D162" i="116"/>
  <c r="E162" i="116"/>
  <c r="F162" i="116"/>
  <c r="C163" i="116" a="1"/>
  <c r="C163" i="116" s="1"/>
  <c r="G163" i="214"/>
  <c r="H163" i="214" s="1"/>
  <c r="D164" i="214"/>
  <c r="F164" i="214"/>
  <c r="E164" i="214"/>
  <c r="C165" i="214" a="1"/>
  <c r="C165" i="214" s="1"/>
  <c r="I140" i="5"/>
  <c r="E141" i="5"/>
  <c r="G141" i="5"/>
  <c r="F141" i="5"/>
  <c r="B141" i="5"/>
  <c r="C141" i="5"/>
  <c r="D141" i="5"/>
  <c r="P164" i="146"/>
  <c r="Q164" i="146" s="1"/>
  <c r="D172" i="284" l="1" a="1"/>
  <c r="D172" i="284" s="1"/>
  <c r="A172" i="284" s="1"/>
  <c r="G171" i="284"/>
  <c r="S170" i="284"/>
  <c r="A171" i="284"/>
  <c r="K171" i="284"/>
  <c r="P171" i="284" s="1"/>
  <c r="Q171" i="284" s="1"/>
  <c r="F171" i="284"/>
  <c r="L171" i="284"/>
  <c r="O171" i="284"/>
  <c r="S171" i="284"/>
  <c r="S171" i="283"/>
  <c r="O171" i="283"/>
  <c r="L172" i="283"/>
  <c r="K172" i="283"/>
  <c r="P172" i="283" s="1"/>
  <c r="Q172" i="283" s="1"/>
  <c r="E172" i="283" a="1"/>
  <c r="E172" i="283" s="1"/>
  <c r="M172" i="283" s="1"/>
  <c r="G172" i="283"/>
  <c r="F172" i="283"/>
  <c r="A172" i="283"/>
  <c r="D173" i="283" a="1"/>
  <c r="D173" i="283" s="1"/>
  <c r="L174" i="282"/>
  <c r="K174" i="282"/>
  <c r="P174" i="282" s="1"/>
  <c r="Q174" i="282" s="1"/>
  <c r="E174" i="282" a="1"/>
  <c r="E174" i="282" s="1"/>
  <c r="M174" i="282" s="1"/>
  <c r="G174" i="282"/>
  <c r="F174" i="282"/>
  <c r="A174" i="282"/>
  <c r="D175" i="282" a="1"/>
  <c r="D175" i="282" s="1"/>
  <c r="S173" i="282"/>
  <c r="O173" i="282"/>
  <c r="K170" i="281"/>
  <c r="P170" i="281" s="1"/>
  <c r="Q170" i="281" s="1"/>
  <c r="E170" i="281" a="1"/>
  <c r="E170" i="281" s="1"/>
  <c r="M170" i="281" s="1"/>
  <c r="G170" i="281"/>
  <c r="F170" i="281"/>
  <c r="A170" i="281"/>
  <c r="L170" i="281"/>
  <c r="D171" i="281" a="1"/>
  <c r="D171" i="281" s="1"/>
  <c r="O169" i="281"/>
  <c r="I169" i="281" s="1"/>
  <c r="S169" i="281"/>
  <c r="D172" i="280" a="1"/>
  <c r="D172" i="280" s="1"/>
  <c r="K172" i="280" s="1"/>
  <c r="P172" i="280" s="1"/>
  <c r="Q172" i="280" s="1"/>
  <c r="G171" i="280"/>
  <c r="K171" i="280"/>
  <c r="P171" i="280" s="1"/>
  <c r="Q171" i="280" s="1"/>
  <c r="O170" i="280"/>
  <c r="A171" i="280"/>
  <c r="L171" i="280"/>
  <c r="F171" i="280"/>
  <c r="S171" i="280"/>
  <c r="O171" i="280"/>
  <c r="O169" i="279"/>
  <c r="I169" i="279" s="1"/>
  <c r="S169" i="279"/>
  <c r="G170" i="279"/>
  <c r="F170" i="279"/>
  <c r="A170" i="279"/>
  <c r="L170" i="279"/>
  <c r="K170" i="279"/>
  <c r="P170" i="279" s="1"/>
  <c r="Q170" i="279" s="1"/>
  <c r="E170" i="279" a="1"/>
  <c r="E170" i="279" s="1"/>
  <c r="M170" i="279" s="1"/>
  <c r="D171" i="279" a="1"/>
  <c r="D171" i="279" s="1"/>
  <c r="F172" i="278"/>
  <c r="A172" i="278"/>
  <c r="L172" i="278"/>
  <c r="K172" i="278"/>
  <c r="P172" i="278" s="1"/>
  <c r="Q172" i="278" s="1"/>
  <c r="E172" i="278" a="1"/>
  <c r="E172" i="278" s="1"/>
  <c r="M172" i="278" s="1"/>
  <c r="G172" i="278"/>
  <c r="D173" i="278" a="1"/>
  <c r="D173" i="278" s="1"/>
  <c r="O171" i="278"/>
  <c r="S171" i="278"/>
  <c r="K171" i="277"/>
  <c r="P171" i="277" s="1"/>
  <c r="Q171" i="277" s="1"/>
  <c r="E171" i="277" a="1"/>
  <c r="E171" i="277" s="1"/>
  <c r="M171" i="277" s="1"/>
  <c r="G171" i="277"/>
  <c r="F171" i="277"/>
  <c r="A171" i="277"/>
  <c r="L171" i="277"/>
  <c r="D172" i="277" a="1"/>
  <c r="D172" i="277" s="1"/>
  <c r="O170" i="277"/>
  <c r="S170" i="277"/>
  <c r="G164" i="275"/>
  <c r="D165" i="275"/>
  <c r="E165" i="275"/>
  <c r="C166" i="275" a="1"/>
  <c r="C166" i="275" s="1"/>
  <c r="H141" i="5"/>
  <c r="G164" i="214"/>
  <c r="H164" i="214" s="1"/>
  <c r="O164" i="146"/>
  <c r="I164" i="146" s="1"/>
  <c r="G165" i="146"/>
  <c r="S164" i="146"/>
  <c r="A165" i="146"/>
  <c r="E165" i="146" a="1"/>
  <c r="E165" i="146" s="1"/>
  <c r="M165" i="146" s="1"/>
  <c r="S165" i="146" s="1"/>
  <c r="D166" i="146" a="1"/>
  <c r="D166" i="146" s="1"/>
  <c r="L166" i="146" s="1"/>
  <c r="L165" i="146"/>
  <c r="F165" i="146"/>
  <c r="F163" i="116"/>
  <c r="E163" i="116"/>
  <c r="D163" i="116"/>
  <c r="C164" i="116" a="1"/>
  <c r="C164" i="116" s="1"/>
  <c r="D165" i="214"/>
  <c r="E165" i="214"/>
  <c r="F165" i="214"/>
  <c r="C166" i="214" a="1"/>
  <c r="C166" i="214" s="1"/>
  <c r="I141" i="5"/>
  <c r="B142" i="5"/>
  <c r="G142" i="5"/>
  <c r="E142" i="5"/>
  <c r="H142" i="5" s="1"/>
  <c r="C142" i="5"/>
  <c r="D142" i="5"/>
  <c r="F142" i="5"/>
  <c r="I142" i="5" s="1"/>
  <c r="P165" i="146"/>
  <c r="Q165" i="146" s="1"/>
  <c r="K172" i="284" l="1"/>
  <c r="P172" i="284" s="1"/>
  <c r="Q172" i="284" s="1"/>
  <c r="G172" i="284"/>
  <c r="E172" i="284" a="1"/>
  <c r="E172" i="284" s="1"/>
  <c r="M172" i="284" s="1"/>
  <c r="O172" i="284" s="1"/>
  <c r="F172" i="284"/>
  <c r="L172" i="284"/>
  <c r="D173" i="284" a="1"/>
  <c r="D173" i="284" s="1"/>
  <c r="K173" i="284" s="1"/>
  <c r="P173" i="284" s="1"/>
  <c r="Q173" i="284" s="1"/>
  <c r="K173" i="283"/>
  <c r="P173" i="283" s="1"/>
  <c r="Q173" i="283" s="1"/>
  <c r="E173" i="283" a="1"/>
  <c r="E173" i="283" s="1"/>
  <c r="M173" i="283" s="1"/>
  <c r="G173" i="283"/>
  <c r="F173" i="283"/>
  <c r="A173" i="283"/>
  <c r="L173" i="283"/>
  <c r="D174" i="283" a="1"/>
  <c r="D174" i="283" s="1"/>
  <c r="O172" i="283"/>
  <c r="S172" i="283"/>
  <c r="K175" i="282"/>
  <c r="P175" i="282" s="1"/>
  <c r="Q175" i="282" s="1"/>
  <c r="E175" i="282" a="1"/>
  <c r="E175" i="282" s="1"/>
  <c r="M175" i="282" s="1"/>
  <c r="G175" i="282"/>
  <c r="F175" i="282"/>
  <c r="A175" i="282"/>
  <c r="L175" i="282"/>
  <c r="D176" i="282" a="1"/>
  <c r="D176" i="282" s="1"/>
  <c r="O174" i="282"/>
  <c r="S174" i="282"/>
  <c r="G171" i="281"/>
  <c r="F171" i="281"/>
  <c r="A171" i="281"/>
  <c r="L171" i="281"/>
  <c r="K171" i="281"/>
  <c r="P171" i="281" s="1"/>
  <c r="Q171" i="281" s="1"/>
  <c r="E171" i="281" a="1"/>
  <c r="E171" i="281" s="1"/>
  <c r="M171" i="281" s="1"/>
  <c r="D172" i="281" a="1"/>
  <c r="D172" i="281" s="1"/>
  <c r="O170" i="281"/>
  <c r="S170" i="281"/>
  <c r="D173" i="280" a="1"/>
  <c r="D173" i="280" s="1"/>
  <c r="F173" i="280" s="1"/>
  <c r="G172" i="280"/>
  <c r="L172" i="280"/>
  <c r="E172" i="280" a="1"/>
  <c r="E172" i="280" s="1"/>
  <c r="M172" i="280" s="1"/>
  <c r="S172" i="280" s="1"/>
  <c r="A172" i="280"/>
  <c r="F172" i="280"/>
  <c r="O170" i="279"/>
  <c r="S170" i="279"/>
  <c r="F171" i="279"/>
  <c r="A171" i="279"/>
  <c r="L171" i="279"/>
  <c r="K171" i="279"/>
  <c r="P171" i="279" s="1"/>
  <c r="Q171" i="279" s="1"/>
  <c r="E171" i="279" a="1"/>
  <c r="E171" i="279" s="1"/>
  <c r="M171" i="279" s="1"/>
  <c r="G171" i="279"/>
  <c r="D172" i="279" a="1"/>
  <c r="D172" i="279" s="1"/>
  <c r="L173" i="278"/>
  <c r="K173" i="278"/>
  <c r="P173" i="278" s="1"/>
  <c r="Q173" i="278" s="1"/>
  <c r="E173" i="278" a="1"/>
  <c r="E173" i="278" s="1"/>
  <c r="M173" i="278" s="1"/>
  <c r="G173" i="278"/>
  <c r="F173" i="278"/>
  <c r="A173" i="278"/>
  <c r="D174" i="278" a="1"/>
  <c r="D174" i="278" s="1"/>
  <c r="S172" i="278"/>
  <c r="O172" i="278"/>
  <c r="G172" i="277"/>
  <c r="F172" i="277"/>
  <c r="A172" i="277"/>
  <c r="L172" i="277"/>
  <c r="K172" i="277"/>
  <c r="P172" i="277" s="1"/>
  <c r="Q172" i="277" s="1"/>
  <c r="E172" i="277" a="1"/>
  <c r="E172" i="277" s="1"/>
  <c r="M172" i="277" s="1"/>
  <c r="D173" i="277" a="1"/>
  <c r="D173" i="277" s="1"/>
  <c r="O171" i="277"/>
  <c r="S171" i="277"/>
  <c r="G165" i="275"/>
  <c r="D166" i="275"/>
  <c r="E166" i="275"/>
  <c r="C167" i="275" a="1"/>
  <c r="C167" i="275" s="1"/>
  <c r="G166" i="146"/>
  <c r="D167" i="146" a="1"/>
  <c r="D167" i="146" s="1"/>
  <c r="L167" i="146" s="1"/>
  <c r="O165" i="146"/>
  <c r="I165" i="146" s="1"/>
  <c r="F166" i="146"/>
  <c r="E166" i="146" a="1"/>
  <c r="E166" i="146" s="1"/>
  <c r="M166" i="146" s="1"/>
  <c r="O166" i="146" s="1"/>
  <c r="I166" i="146" s="1"/>
  <c r="A166" i="146"/>
  <c r="K166" i="146"/>
  <c r="P166" i="146" s="1"/>
  <c r="Q166" i="146" s="1"/>
  <c r="E164" i="116"/>
  <c r="F164" i="116"/>
  <c r="D164" i="116"/>
  <c r="C165" i="116" a="1"/>
  <c r="C165" i="116" s="1"/>
  <c r="G165" i="214"/>
  <c r="H165" i="214" s="1"/>
  <c r="D166" i="214"/>
  <c r="E166" i="214"/>
  <c r="F166" i="214"/>
  <c r="C167" i="214" a="1"/>
  <c r="C167" i="214" s="1"/>
  <c r="F143" i="5"/>
  <c r="C143" i="5"/>
  <c r="D143" i="5"/>
  <c r="B143" i="5"/>
  <c r="E143" i="5"/>
  <c r="G143" i="5"/>
  <c r="D174" i="284" l="1" a="1"/>
  <c r="D174" i="284" s="1"/>
  <c r="E174" i="284" s="1" a="1"/>
  <c r="E174" i="284" s="1"/>
  <c r="M174" i="284" s="1"/>
  <c r="L173" i="284"/>
  <c r="G173" i="284"/>
  <c r="A173" i="284"/>
  <c r="S172" i="284"/>
  <c r="E173" i="284" a="1"/>
  <c r="E173" i="284" s="1"/>
  <c r="M173" i="284" s="1"/>
  <c r="S173" i="284" s="1"/>
  <c r="F173" i="284"/>
  <c r="G174" i="283"/>
  <c r="F174" i="283"/>
  <c r="A174" i="283"/>
  <c r="L174" i="283"/>
  <c r="K174" i="283"/>
  <c r="P174" i="283" s="1"/>
  <c r="Q174" i="283" s="1"/>
  <c r="E174" i="283" a="1"/>
  <c r="E174" i="283" s="1"/>
  <c r="M174" i="283" s="1"/>
  <c r="D175" i="283" a="1"/>
  <c r="D175" i="283" s="1"/>
  <c r="O173" i="283"/>
  <c r="S173" i="283"/>
  <c r="G176" i="282"/>
  <c r="F176" i="282"/>
  <c r="A176" i="282"/>
  <c r="L176" i="282"/>
  <c r="K176" i="282"/>
  <c r="P176" i="282" s="1"/>
  <c r="Q176" i="282" s="1"/>
  <c r="E176" i="282" a="1"/>
  <c r="E176" i="282" s="1"/>
  <c r="M176" i="282" s="1"/>
  <c r="D177" i="282" a="1"/>
  <c r="D177" i="282" s="1"/>
  <c r="O175" i="282"/>
  <c r="S175" i="282"/>
  <c r="F172" i="281"/>
  <c r="A172" i="281"/>
  <c r="L172" i="281"/>
  <c r="K172" i="281"/>
  <c r="P172" i="281" s="1"/>
  <c r="Q172" i="281" s="1"/>
  <c r="E172" i="281" a="1"/>
  <c r="E172" i="281" s="1"/>
  <c r="M172" i="281" s="1"/>
  <c r="G172" i="281"/>
  <c r="D173" i="281" a="1"/>
  <c r="D173" i="281" s="1"/>
  <c r="O171" i="281"/>
  <c r="S171" i="281"/>
  <c r="D174" i="280" a="1"/>
  <c r="D174" i="280" s="1"/>
  <c r="F174" i="280" s="1"/>
  <c r="A173" i="280"/>
  <c r="O172" i="280"/>
  <c r="E173" i="280" a="1"/>
  <c r="E173" i="280" s="1"/>
  <c r="M173" i="280" s="1"/>
  <c r="S173" i="280" s="1"/>
  <c r="G173" i="280"/>
  <c r="K173" i="280"/>
  <c r="P173" i="280" s="1"/>
  <c r="Q173" i="280" s="1"/>
  <c r="L173" i="280"/>
  <c r="S171" i="279"/>
  <c r="O171" i="279"/>
  <c r="L172" i="279"/>
  <c r="K172" i="279"/>
  <c r="P172" i="279" s="1"/>
  <c r="Q172" i="279" s="1"/>
  <c r="E172" i="279" a="1"/>
  <c r="E172" i="279" s="1"/>
  <c r="M172" i="279" s="1"/>
  <c r="G172" i="279"/>
  <c r="F172" i="279"/>
  <c r="A172" i="279"/>
  <c r="D173" i="279" a="1"/>
  <c r="D173" i="279" s="1"/>
  <c r="O173" i="278"/>
  <c r="S173" i="278"/>
  <c r="K174" i="278"/>
  <c r="P174" i="278" s="1"/>
  <c r="Q174" i="278" s="1"/>
  <c r="E174" i="278" a="1"/>
  <c r="E174" i="278" s="1"/>
  <c r="M174" i="278" s="1"/>
  <c r="G174" i="278"/>
  <c r="F174" i="278"/>
  <c r="A174" i="278"/>
  <c r="L174" i="278"/>
  <c r="D175" i="278" a="1"/>
  <c r="D175" i="278" s="1"/>
  <c r="F173" i="277"/>
  <c r="A173" i="277"/>
  <c r="L173" i="277"/>
  <c r="K173" i="277"/>
  <c r="P173" i="277" s="1"/>
  <c r="Q173" i="277" s="1"/>
  <c r="E173" i="277" a="1"/>
  <c r="E173" i="277" s="1"/>
  <c r="M173" i="277" s="1"/>
  <c r="G173" i="277"/>
  <c r="D174" i="277" a="1"/>
  <c r="D174" i="277" s="1"/>
  <c r="O172" i="277"/>
  <c r="S172" i="277"/>
  <c r="G166" i="275"/>
  <c r="D167" i="275"/>
  <c r="G167" i="275" s="1"/>
  <c r="E167" i="275"/>
  <c r="C168" i="275" a="1"/>
  <c r="C168" i="275" s="1"/>
  <c r="H143" i="5"/>
  <c r="S166" i="146"/>
  <c r="E167" i="146" a="1"/>
  <c r="E167" i="146" s="1"/>
  <c r="M167" i="146" s="1"/>
  <c r="O167" i="146" s="1"/>
  <c r="I167" i="146" s="1"/>
  <c r="A167" i="146"/>
  <c r="K167" i="146"/>
  <c r="P167" i="146" s="1"/>
  <c r="Q167" i="146" s="1"/>
  <c r="G167" i="146"/>
  <c r="F167" i="146"/>
  <c r="D168" i="146" a="1"/>
  <c r="D168" i="146" s="1"/>
  <c r="D165" i="116"/>
  <c r="E165" i="116"/>
  <c r="F165" i="116"/>
  <c r="C166" i="116" a="1"/>
  <c r="C166" i="116" s="1"/>
  <c r="G166" i="214"/>
  <c r="H166" i="214" s="1"/>
  <c r="D167" i="214"/>
  <c r="E167" i="214"/>
  <c r="F167" i="214"/>
  <c r="C168" i="214" a="1"/>
  <c r="C168" i="214" s="1"/>
  <c r="I143" i="5"/>
  <c r="E144" i="5"/>
  <c r="G144" i="5"/>
  <c r="D144" i="5"/>
  <c r="B144" i="5"/>
  <c r="C144" i="5"/>
  <c r="F144" i="5"/>
  <c r="I144" i="5" s="1"/>
  <c r="D175" i="284" l="1" a="1"/>
  <c r="D175" i="284" s="1"/>
  <c r="L175" i="284" s="1"/>
  <c r="L174" i="284"/>
  <c r="A174" i="284"/>
  <c r="G174" i="284"/>
  <c r="O173" i="284"/>
  <c r="K174" i="284"/>
  <c r="P174" i="284" s="1"/>
  <c r="Q174" i="284" s="1"/>
  <c r="F174" i="284"/>
  <c r="S174" i="284"/>
  <c r="O174" i="284"/>
  <c r="F175" i="283"/>
  <c r="A175" i="283"/>
  <c r="L175" i="283"/>
  <c r="K175" i="283"/>
  <c r="P175" i="283" s="1"/>
  <c r="Q175" i="283" s="1"/>
  <c r="E175" i="283" a="1"/>
  <c r="E175" i="283" s="1"/>
  <c r="M175" i="283" s="1"/>
  <c r="G175" i="283"/>
  <c r="D176" i="283" a="1"/>
  <c r="D176" i="283" s="1"/>
  <c r="O174" i="283"/>
  <c r="S174" i="283"/>
  <c r="F177" i="282"/>
  <c r="A177" i="282"/>
  <c r="L177" i="282"/>
  <c r="K177" i="282"/>
  <c r="P177" i="282" s="1"/>
  <c r="Q177" i="282" s="1"/>
  <c r="E177" i="282" a="1"/>
  <c r="E177" i="282" s="1"/>
  <c r="M177" i="282" s="1"/>
  <c r="G177" i="282"/>
  <c r="D178" i="282" a="1"/>
  <c r="D178" i="282" s="1"/>
  <c r="O176" i="282"/>
  <c r="S176" i="282"/>
  <c r="F173" i="281"/>
  <c r="L173" i="281"/>
  <c r="K173" i="281"/>
  <c r="P173" i="281" s="1"/>
  <c r="Q173" i="281" s="1"/>
  <c r="G173" i="281"/>
  <c r="E173" i="281" a="1"/>
  <c r="E173" i="281" s="1"/>
  <c r="M173" i="281" s="1"/>
  <c r="A173" i="281"/>
  <c r="D174" i="281" a="1"/>
  <c r="D174" i="281" s="1"/>
  <c r="S172" i="281"/>
  <c r="O172" i="281"/>
  <c r="D175" i="280" a="1"/>
  <c r="D175" i="280" s="1"/>
  <c r="L175" i="280" s="1"/>
  <c r="L174" i="280"/>
  <c r="O173" i="280"/>
  <c r="E174" i="280" a="1"/>
  <c r="E174" i="280" s="1"/>
  <c r="M174" i="280" s="1"/>
  <c r="S174" i="280" s="1"/>
  <c r="A174" i="280"/>
  <c r="G174" i="280"/>
  <c r="K174" i="280"/>
  <c r="P174" i="280" s="1"/>
  <c r="Q174" i="280" s="1"/>
  <c r="K173" i="279"/>
  <c r="P173" i="279" s="1"/>
  <c r="Q173" i="279" s="1"/>
  <c r="E173" i="279" a="1"/>
  <c r="E173" i="279" s="1"/>
  <c r="M173" i="279" s="1"/>
  <c r="G173" i="279"/>
  <c r="F173" i="279"/>
  <c r="A173" i="279"/>
  <c r="L173" i="279"/>
  <c r="D174" i="279" a="1"/>
  <c r="D174" i="279" s="1"/>
  <c r="O172" i="279"/>
  <c r="S172" i="279"/>
  <c r="O174" i="278"/>
  <c r="S174" i="278"/>
  <c r="G175" i="278"/>
  <c r="F175" i="278"/>
  <c r="A175" i="278"/>
  <c r="L175" i="278"/>
  <c r="K175" i="278"/>
  <c r="P175" i="278" s="1"/>
  <c r="Q175" i="278" s="1"/>
  <c r="E175" i="278" a="1"/>
  <c r="E175" i="278" s="1"/>
  <c r="M175" i="278" s="1"/>
  <c r="D176" i="278" a="1"/>
  <c r="D176" i="278" s="1"/>
  <c r="L174" i="277"/>
  <c r="K174" i="277"/>
  <c r="P174" i="277" s="1"/>
  <c r="Q174" i="277" s="1"/>
  <c r="E174" i="277" a="1"/>
  <c r="E174" i="277" s="1"/>
  <c r="M174" i="277" s="1"/>
  <c r="G174" i="277"/>
  <c r="F174" i="277"/>
  <c r="A174" i="277"/>
  <c r="D175" i="277" a="1"/>
  <c r="D175" i="277" s="1"/>
  <c r="S173" i="277"/>
  <c r="O173" i="277"/>
  <c r="D168" i="275"/>
  <c r="E168" i="275"/>
  <c r="C169" i="275" a="1"/>
  <c r="C169" i="275" s="1"/>
  <c r="H144" i="5"/>
  <c r="S167" i="146"/>
  <c r="A168" i="146"/>
  <c r="G168" i="146"/>
  <c r="L168" i="146"/>
  <c r="K168" i="146"/>
  <c r="P168" i="146" s="1"/>
  <c r="Q168" i="146" s="1"/>
  <c r="F168" i="146"/>
  <c r="E168" i="146" a="1"/>
  <c r="E168" i="146" s="1"/>
  <c r="M168" i="146" s="1"/>
  <c r="D169" i="146" a="1"/>
  <c r="D169" i="146" s="1"/>
  <c r="K169" i="146" s="1"/>
  <c r="D166" i="116"/>
  <c r="E166" i="116"/>
  <c r="F166" i="116"/>
  <c r="C167" i="116" a="1"/>
  <c r="C167" i="116" s="1"/>
  <c r="G167" i="214"/>
  <c r="H167" i="214" s="1"/>
  <c r="D168" i="214"/>
  <c r="F168" i="214"/>
  <c r="E168" i="214"/>
  <c r="C169" i="214" a="1"/>
  <c r="C169" i="214" s="1"/>
  <c r="E145" i="5"/>
  <c r="F145" i="5"/>
  <c r="G145" i="5"/>
  <c r="C145" i="5"/>
  <c r="B145" i="5"/>
  <c r="D145" i="5"/>
  <c r="D176" i="284" l="1" a="1"/>
  <c r="D176" i="284" s="1"/>
  <c r="K176" i="284" s="1"/>
  <c r="P176" i="284" s="1"/>
  <c r="Q176" i="284" s="1"/>
  <c r="E175" i="284" a="1"/>
  <c r="E175" i="284" s="1"/>
  <c r="M175" i="284" s="1"/>
  <c r="S175" i="284" s="1"/>
  <c r="K175" i="284"/>
  <c r="P175" i="284" s="1"/>
  <c r="Q175" i="284" s="1"/>
  <c r="G175" i="284"/>
  <c r="F175" i="284"/>
  <c r="A175" i="284"/>
  <c r="S175" i="283"/>
  <c r="O175" i="283"/>
  <c r="L176" i="283"/>
  <c r="K176" i="283"/>
  <c r="P176" i="283" s="1"/>
  <c r="Q176" i="283" s="1"/>
  <c r="E176" i="283" a="1"/>
  <c r="E176" i="283" s="1"/>
  <c r="M176" i="283" s="1"/>
  <c r="G176" i="283"/>
  <c r="F176" i="283"/>
  <c r="A176" i="283"/>
  <c r="D177" i="283" a="1"/>
  <c r="D177" i="283" s="1"/>
  <c r="S177" i="282"/>
  <c r="O177" i="282"/>
  <c r="L178" i="282"/>
  <c r="K178" i="282"/>
  <c r="P178" i="282" s="1"/>
  <c r="Q178" i="282" s="1"/>
  <c r="E178" i="282" a="1"/>
  <c r="E178" i="282" s="1"/>
  <c r="M178" i="282" s="1"/>
  <c r="G178" i="282"/>
  <c r="F178" i="282"/>
  <c r="A178" i="282"/>
  <c r="D179" i="282" a="1"/>
  <c r="D179" i="282" s="1"/>
  <c r="G174" i="281"/>
  <c r="L174" i="281"/>
  <c r="K174" i="281"/>
  <c r="P174" i="281" s="1"/>
  <c r="Q174" i="281" s="1"/>
  <c r="E174" i="281" a="1"/>
  <c r="E174" i="281" s="1"/>
  <c r="M174" i="281" s="1"/>
  <c r="A174" i="281"/>
  <c r="F174" i="281"/>
  <c r="D175" i="281" a="1"/>
  <c r="D175" i="281" s="1"/>
  <c r="S173" i="281"/>
  <c r="O173" i="281"/>
  <c r="F175" i="280"/>
  <c r="O174" i="280"/>
  <c r="E175" i="280" a="1"/>
  <c r="E175" i="280" s="1"/>
  <c r="M175" i="280" s="1"/>
  <c r="S175" i="280" s="1"/>
  <c r="G175" i="280"/>
  <c r="K175" i="280"/>
  <c r="P175" i="280" s="1"/>
  <c r="Q175" i="280" s="1"/>
  <c r="D176" i="280" a="1"/>
  <c r="D176" i="280" s="1"/>
  <c r="E176" i="280" s="1" a="1"/>
  <c r="E176" i="280" s="1"/>
  <c r="M176" i="280" s="1"/>
  <c r="A175" i="280"/>
  <c r="F174" i="279"/>
  <c r="L174" i="279"/>
  <c r="E174" i="279" a="1"/>
  <c r="E174" i="279" s="1"/>
  <c r="M174" i="279" s="1"/>
  <c r="K174" i="279"/>
  <c r="P174" i="279" s="1"/>
  <c r="Q174" i="279" s="1"/>
  <c r="A174" i="279"/>
  <c r="G174" i="279"/>
  <c r="D175" i="279" a="1"/>
  <c r="D175" i="279" s="1"/>
  <c r="O173" i="279"/>
  <c r="S173" i="279"/>
  <c r="O175" i="278"/>
  <c r="S175" i="278"/>
  <c r="F176" i="278"/>
  <c r="A176" i="278"/>
  <c r="L176" i="278"/>
  <c r="K176" i="278"/>
  <c r="P176" i="278" s="1"/>
  <c r="Q176" i="278" s="1"/>
  <c r="E176" i="278" a="1"/>
  <c r="E176" i="278" s="1"/>
  <c r="M176" i="278" s="1"/>
  <c r="G176" i="278"/>
  <c r="D177" i="278" a="1"/>
  <c r="D177" i="278" s="1"/>
  <c r="K175" i="277"/>
  <c r="P175" i="277" s="1"/>
  <c r="Q175" i="277" s="1"/>
  <c r="E175" i="277" a="1"/>
  <c r="E175" i="277" s="1"/>
  <c r="M175" i="277" s="1"/>
  <c r="G175" i="277"/>
  <c r="F175" i="277"/>
  <c r="A175" i="277"/>
  <c r="L175" i="277"/>
  <c r="D176" i="277" a="1"/>
  <c r="D176" i="277" s="1"/>
  <c r="O174" i="277"/>
  <c r="S174" i="277"/>
  <c r="G168" i="275"/>
  <c r="D169" i="275"/>
  <c r="E169" i="275"/>
  <c r="C170" i="275" a="1"/>
  <c r="C170" i="275" s="1"/>
  <c r="H145" i="5"/>
  <c r="O168" i="146"/>
  <c r="I168" i="146" s="1"/>
  <c r="S168" i="146"/>
  <c r="A169" i="146"/>
  <c r="E169" i="146" a="1"/>
  <c r="E169" i="146" s="1"/>
  <c r="M169" i="146" s="1"/>
  <c r="G169" i="146"/>
  <c r="D170" i="146" a="1"/>
  <c r="D170" i="146" s="1"/>
  <c r="G170" i="146" s="1"/>
  <c r="L169" i="146"/>
  <c r="F169" i="146"/>
  <c r="D167" i="116"/>
  <c r="E167" i="116"/>
  <c r="F167" i="116"/>
  <c r="C168" i="116" a="1"/>
  <c r="C168" i="116" s="1"/>
  <c r="G168" i="214"/>
  <c r="H168" i="214" s="1"/>
  <c r="D169" i="214"/>
  <c r="E169" i="214"/>
  <c r="F169" i="214"/>
  <c r="C170" i="214" a="1"/>
  <c r="C170" i="214" s="1"/>
  <c r="I145" i="5"/>
  <c r="G146" i="5"/>
  <c r="E146" i="5"/>
  <c r="H146" i="5" s="1"/>
  <c r="B146" i="5"/>
  <c r="D146" i="5"/>
  <c r="C146" i="5"/>
  <c r="F146" i="5"/>
  <c r="I146" i="5" s="1"/>
  <c r="P169" i="146"/>
  <c r="Q169" i="146" s="1"/>
  <c r="D177" i="284" l="1" a="1"/>
  <c r="D177" i="284" s="1"/>
  <c r="A177" i="284" s="1"/>
  <c r="L176" i="284"/>
  <c r="E176" i="284" a="1"/>
  <c r="E176" i="284" s="1"/>
  <c r="M176" i="284" s="1"/>
  <c r="O176" i="284" s="1"/>
  <c r="O175" i="284"/>
  <c r="A176" i="284"/>
  <c r="F176" i="284"/>
  <c r="G176" i="284"/>
  <c r="K177" i="283"/>
  <c r="P177" i="283" s="1"/>
  <c r="Q177" i="283" s="1"/>
  <c r="E177" i="283" a="1"/>
  <c r="E177" i="283" s="1"/>
  <c r="M177" i="283" s="1"/>
  <c r="G177" i="283"/>
  <c r="F177" i="283"/>
  <c r="A177" i="283"/>
  <c r="L177" i="283"/>
  <c r="D178" i="283" a="1"/>
  <c r="D178" i="283" s="1"/>
  <c r="O176" i="283"/>
  <c r="S176" i="283"/>
  <c r="K179" i="282"/>
  <c r="P179" i="282" s="1"/>
  <c r="Q179" i="282" s="1"/>
  <c r="E179" i="282" a="1"/>
  <c r="E179" i="282" s="1"/>
  <c r="M179" i="282" s="1"/>
  <c r="G179" i="282"/>
  <c r="F179" i="282"/>
  <c r="A179" i="282"/>
  <c r="L179" i="282"/>
  <c r="D180" i="282" a="1"/>
  <c r="D180" i="282" s="1"/>
  <c r="O178" i="282"/>
  <c r="S178" i="282"/>
  <c r="O174" i="281"/>
  <c r="S174" i="281"/>
  <c r="F175" i="281"/>
  <c r="A175" i="281"/>
  <c r="K175" i="281"/>
  <c r="P175" i="281" s="1"/>
  <c r="Q175" i="281" s="1"/>
  <c r="E175" i="281" a="1"/>
  <c r="E175" i="281" s="1"/>
  <c r="M175" i="281" s="1"/>
  <c r="G175" i="281"/>
  <c r="L175" i="281"/>
  <c r="D176" i="281" a="1"/>
  <c r="D176" i="281" s="1"/>
  <c r="D177" i="280" a="1"/>
  <c r="D177" i="280" s="1"/>
  <c r="A177" i="280" s="1"/>
  <c r="G176" i="280"/>
  <c r="A176" i="280"/>
  <c r="O175" i="280"/>
  <c r="F176" i="280"/>
  <c r="K176" i="280"/>
  <c r="P176" i="280" s="1"/>
  <c r="Q176" i="280" s="1"/>
  <c r="L176" i="280"/>
  <c r="O176" i="280"/>
  <c r="S176" i="280"/>
  <c r="S174" i="279"/>
  <c r="O174" i="279"/>
  <c r="F175" i="279"/>
  <c r="L175" i="279"/>
  <c r="E175" i="279" a="1"/>
  <c r="E175" i="279" s="1"/>
  <c r="M175" i="279" s="1"/>
  <c r="A175" i="279"/>
  <c r="K175" i="279"/>
  <c r="P175" i="279" s="1"/>
  <c r="Q175" i="279" s="1"/>
  <c r="G175" i="279"/>
  <c r="D176" i="279" a="1"/>
  <c r="D176" i="279" s="1"/>
  <c r="S176" i="278"/>
  <c r="O176" i="278"/>
  <c r="L177" i="278"/>
  <c r="K177" i="278"/>
  <c r="P177" i="278" s="1"/>
  <c r="Q177" i="278" s="1"/>
  <c r="E177" i="278" a="1"/>
  <c r="E177" i="278" s="1"/>
  <c r="M177" i="278" s="1"/>
  <c r="G177" i="278"/>
  <c r="F177" i="278"/>
  <c r="A177" i="278"/>
  <c r="D178" i="278" a="1"/>
  <c r="D178" i="278" s="1"/>
  <c r="G176" i="277"/>
  <c r="F176" i="277"/>
  <c r="A176" i="277"/>
  <c r="L176" i="277"/>
  <c r="E176" i="277" a="1"/>
  <c r="E176" i="277" s="1"/>
  <c r="M176" i="277" s="1"/>
  <c r="K176" i="277"/>
  <c r="P176" i="277" s="1"/>
  <c r="Q176" i="277" s="1"/>
  <c r="D177" i="277" a="1"/>
  <c r="D177" i="277" s="1"/>
  <c r="O175" i="277"/>
  <c r="S175" i="277"/>
  <c r="G169" i="275"/>
  <c r="D170" i="275"/>
  <c r="E170" i="275"/>
  <c r="C171" i="275" a="1"/>
  <c r="C171" i="275" s="1"/>
  <c r="O169" i="146"/>
  <c r="I169" i="146" s="1"/>
  <c r="S169" i="146"/>
  <c r="K170" i="146"/>
  <c r="P170" i="146" s="1"/>
  <c r="Q170" i="146" s="1"/>
  <c r="L170" i="146"/>
  <c r="F170" i="146"/>
  <c r="E170" i="146" a="1"/>
  <c r="E170" i="146" s="1"/>
  <c r="M170" i="146" s="1"/>
  <c r="A170" i="146"/>
  <c r="D171" i="146" a="1"/>
  <c r="D171" i="146" s="1"/>
  <c r="F171" i="146" s="1"/>
  <c r="F168" i="116"/>
  <c r="D168" i="116"/>
  <c r="E168" i="116"/>
  <c r="C169" i="116" a="1"/>
  <c r="C169" i="116" s="1"/>
  <c r="G169" i="214"/>
  <c r="H169" i="214" s="1"/>
  <c r="D170" i="214"/>
  <c r="E170" i="214"/>
  <c r="F170" i="214"/>
  <c r="C171" i="214" a="1"/>
  <c r="C171" i="214" s="1"/>
  <c r="C147" i="5"/>
  <c r="D147" i="5"/>
  <c r="B147" i="5"/>
  <c r="E147" i="5"/>
  <c r="G147" i="5"/>
  <c r="F147" i="5"/>
  <c r="S176" i="284" l="1"/>
  <c r="F177" i="284"/>
  <c r="E177" i="284" a="1"/>
  <c r="E177" i="284" s="1"/>
  <c r="M177" i="284" s="1"/>
  <c r="S177" i="284" s="1"/>
  <c r="K177" i="284"/>
  <c r="P177" i="284" s="1"/>
  <c r="Q177" i="284" s="1"/>
  <c r="L177" i="284"/>
  <c r="G177" i="284"/>
  <c r="D178" i="284" a="1"/>
  <c r="D178" i="284" s="1"/>
  <c r="A178" i="284" s="1"/>
  <c r="G178" i="283"/>
  <c r="F178" i="283"/>
  <c r="A178" i="283"/>
  <c r="L178" i="283"/>
  <c r="K178" i="283"/>
  <c r="P178" i="283" s="1"/>
  <c r="Q178" i="283" s="1"/>
  <c r="E178" i="283" a="1"/>
  <c r="E178" i="283" s="1"/>
  <c r="M178" i="283" s="1"/>
  <c r="D179" i="283" a="1"/>
  <c r="D179" i="283" s="1"/>
  <c r="O177" i="283"/>
  <c r="S177" i="283"/>
  <c r="G180" i="282"/>
  <c r="F180" i="282"/>
  <c r="A180" i="282"/>
  <c r="L180" i="282"/>
  <c r="K180" i="282"/>
  <c r="P180" i="282" s="1"/>
  <c r="Q180" i="282" s="1"/>
  <c r="E180" i="282" a="1"/>
  <c r="E180" i="282" s="1"/>
  <c r="M180" i="282" s="1"/>
  <c r="D181" i="282" a="1"/>
  <c r="D181" i="282" s="1"/>
  <c r="O179" i="282"/>
  <c r="S179" i="282"/>
  <c r="S175" i="281"/>
  <c r="O175" i="281"/>
  <c r="L176" i="281"/>
  <c r="G176" i="281"/>
  <c r="F176" i="281"/>
  <c r="A176" i="281"/>
  <c r="E176" i="281" a="1"/>
  <c r="E176" i="281" s="1"/>
  <c r="M176" i="281" s="1"/>
  <c r="K176" i="281"/>
  <c r="P176" i="281" s="1"/>
  <c r="Q176" i="281" s="1"/>
  <c r="D177" i="281" a="1"/>
  <c r="D177" i="281" s="1"/>
  <c r="L177" i="280"/>
  <c r="F177" i="280"/>
  <c r="E177" i="280" a="1"/>
  <c r="E177" i="280" s="1"/>
  <c r="M177" i="280" s="1"/>
  <c r="O177" i="280" s="1"/>
  <c r="G177" i="280"/>
  <c r="K177" i="280"/>
  <c r="P177" i="280" s="1"/>
  <c r="Q177" i="280" s="1"/>
  <c r="D178" i="280" a="1"/>
  <c r="D178" i="280" s="1"/>
  <c r="L178" i="280" s="1"/>
  <c r="L176" i="279"/>
  <c r="K176" i="279"/>
  <c r="P176" i="279" s="1"/>
  <c r="Q176" i="279" s="1"/>
  <c r="E176" i="279" a="1"/>
  <c r="E176" i="279" s="1"/>
  <c r="M176" i="279" s="1"/>
  <c r="F176" i="279"/>
  <c r="G176" i="279"/>
  <c r="A176" i="279"/>
  <c r="D177" i="279" a="1"/>
  <c r="D177" i="279" s="1"/>
  <c r="S175" i="279"/>
  <c r="O175" i="279"/>
  <c r="K178" i="278"/>
  <c r="P178" i="278" s="1"/>
  <c r="Q178" i="278" s="1"/>
  <c r="E178" i="278" a="1"/>
  <c r="E178" i="278" s="1"/>
  <c r="M178" i="278" s="1"/>
  <c r="G178" i="278"/>
  <c r="F178" i="278"/>
  <c r="A178" i="278"/>
  <c r="L178" i="278"/>
  <c r="D179" i="278" a="1"/>
  <c r="D179" i="278" s="1"/>
  <c r="O177" i="278"/>
  <c r="S177" i="278"/>
  <c r="F177" i="277"/>
  <c r="A177" i="277"/>
  <c r="L177" i="277"/>
  <c r="K177" i="277"/>
  <c r="P177" i="277" s="1"/>
  <c r="Q177" i="277" s="1"/>
  <c r="E177" i="277" a="1"/>
  <c r="E177" i="277" s="1"/>
  <c r="M177" i="277" s="1"/>
  <c r="G177" i="277"/>
  <c r="D178" i="277" a="1"/>
  <c r="D178" i="277" s="1"/>
  <c r="O176" i="277"/>
  <c r="S176" i="277"/>
  <c r="G170" i="275"/>
  <c r="D171" i="275"/>
  <c r="G171" i="275" s="1"/>
  <c r="E171" i="275"/>
  <c r="C172" i="275" a="1"/>
  <c r="C172" i="275" s="1"/>
  <c r="H147" i="5"/>
  <c r="O170" i="146"/>
  <c r="S170" i="146"/>
  <c r="E171" i="146" a="1"/>
  <c r="E171" i="146" s="1"/>
  <c r="M171" i="146" s="1"/>
  <c r="A171" i="146"/>
  <c r="D172" i="146" a="1"/>
  <c r="D172" i="146" s="1"/>
  <c r="K172" i="146" s="1"/>
  <c r="L171" i="146"/>
  <c r="K171" i="146"/>
  <c r="P171" i="146" s="1"/>
  <c r="Q171" i="146" s="1"/>
  <c r="G171" i="146"/>
  <c r="E169" i="116"/>
  <c r="F169" i="116"/>
  <c r="D169" i="116"/>
  <c r="C170" i="116" a="1"/>
  <c r="C170" i="116" s="1"/>
  <c r="G170" i="214"/>
  <c r="H170" i="214" s="1"/>
  <c r="D171" i="214"/>
  <c r="E171" i="214"/>
  <c r="F171" i="214"/>
  <c r="C172" i="214" a="1"/>
  <c r="C172" i="214" s="1"/>
  <c r="I147" i="5"/>
  <c r="F148" i="5"/>
  <c r="G148" i="5"/>
  <c r="C148" i="5"/>
  <c r="E148" i="5"/>
  <c r="B148" i="5"/>
  <c r="D148" i="5"/>
  <c r="O177" i="284" l="1"/>
  <c r="L178" i="284"/>
  <c r="K178" i="284"/>
  <c r="P178" i="284" s="1"/>
  <c r="Q178" i="284" s="1"/>
  <c r="F178" i="284"/>
  <c r="D179" i="284" a="1"/>
  <c r="D179" i="284" s="1"/>
  <c r="A179" i="284" s="1"/>
  <c r="G178" i="284"/>
  <c r="E178" i="284" a="1"/>
  <c r="E178" i="284" s="1"/>
  <c r="M178" i="284" s="1"/>
  <c r="O178" i="284" s="1"/>
  <c r="F179" i="283"/>
  <c r="A179" i="283"/>
  <c r="L179" i="283"/>
  <c r="K179" i="283"/>
  <c r="P179" i="283" s="1"/>
  <c r="Q179" i="283" s="1"/>
  <c r="E179" i="283" a="1"/>
  <c r="E179" i="283" s="1"/>
  <c r="M179" i="283" s="1"/>
  <c r="G179" i="283"/>
  <c r="D180" i="283" a="1"/>
  <c r="D180" i="283" s="1"/>
  <c r="O178" i="283"/>
  <c r="S178" i="283"/>
  <c r="F181" i="282"/>
  <c r="A181" i="282"/>
  <c r="L181" i="282"/>
  <c r="K181" i="282"/>
  <c r="P181" i="282" s="1"/>
  <c r="Q181" i="282" s="1"/>
  <c r="E181" i="282" a="1"/>
  <c r="E181" i="282" s="1"/>
  <c r="M181" i="282" s="1"/>
  <c r="G181" i="282"/>
  <c r="D182" i="282" a="1"/>
  <c r="D182" i="282" s="1"/>
  <c r="O180" i="282"/>
  <c r="S180" i="282"/>
  <c r="O176" i="281"/>
  <c r="S176" i="281"/>
  <c r="K177" i="281"/>
  <c r="P177" i="281" s="1"/>
  <c r="Q177" i="281" s="1"/>
  <c r="E177" i="281" a="1"/>
  <c r="E177" i="281" s="1"/>
  <c r="M177" i="281" s="1"/>
  <c r="G177" i="281"/>
  <c r="F177" i="281"/>
  <c r="A177" i="281"/>
  <c r="L177" i="281"/>
  <c r="D178" i="281" a="1"/>
  <c r="D178" i="281" s="1"/>
  <c r="E178" i="280" a="1"/>
  <c r="E178" i="280" s="1"/>
  <c r="M178" i="280" s="1"/>
  <c r="O178" i="280" s="1"/>
  <c r="A178" i="280"/>
  <c r="K178" i="280"/>
  <c r="P178" i="280" s="1"/>
  <c r="Q178" i="280" s="1"/>
  <c r="F178" i="280"/>
  <c r="G178" i="280"/>
  <c r="S177" i="280"/>
  <c r="D179" i="280" a="1"/>
  <c r="D179" i="280" s="1"/>
  <c r="L179" i="280" s="1"/>
  <c r="K177" i="279"/>
  <c r="P177" i="279" s="1"/>
  <c r="Q177" i="279" s="1"/>
  <c r="E177" i="279" a="1"/>
  <c r="E177" i="279" s="1"/>
  <c r="M177" i="279" s="1"/>
  <c r="G177" i="279"/>
  <c r="L177" i="279"/>
  <c r="A177" i="279"/>
  <c r="F177" i="279"/>
  <c r="D178" i="279" a="1"/>
  <c r="D178" i="279" s="1"/>
  <c r="S176" i="279"/>
  <c r="O176" i="279"/>
  <c r="G179" i="278"/>
  <c r="F179" i="278"/>
  <c r="A179" i="278"/>
  <c r="L179" i="278"/>
  <c r="K179" i="278"/>
  <c r="P179" i="278" s="1"/>
  <c r="Q179" i="278" s="1"/>
  <c r="E179" i="278" a="1"/>
  <c r="E179" i="278" s="1"/>
  <c r="M179" i="278" s="1"/>
  <c r="D180" i="278" a="1"/>
  <c r="D180" i="278" s="1"/>
  <c r="O178" i="278"/>
  <c r="S178" i="278"/>
  <c r="L178" i="277"/>
  <c r="K178" i="277"/>
  <c r="P178" i="277" s="1"/>
  <c r="Q178" i="277" s="1"/>
  <c r="E178" i="277" a="1"/>
  <c r="E178" i="277" s="1"/>
  <c r="M178" i="277" s="1"/>
  <c r="G178" i="277"/>
  <c r="F178" i="277"/>
  <c r="A178" i="277"/>
  <c r="D179" i="277" a="1"/>
  <c r="D179" i="277" s="1"/>
  <c r="S177" i="277"/>
  <c r="O177" i="277"/>
  <c r="D172" i="275"/>
  <c r="E172" i="275"/>
  <c r="C173" i="275" a="1"/>
  <c r="C173" i="275" s="1"/>
  <c r="H148" i="5"/>
  <c r="O171" i="146"/>
  <c r="S171" i="146"/>
  <c r="F172" i="146"/>
  <c r="E172" i="146" a="1"/>
  <c r="E172" i="146" s="1"/>
  <c r="M172" i="146" s="1"/>
  <c r="S172" i="146" s="1"/>
  <c r="A172" i="146"/>
  <c r="G172" i="146"/>
  <c r="D173" i="146" a="1"/>
  <c r="D173" i="146" s="1"/>
  <c r="E173" i="146" s="1" a="1"/>
  <c r="E173" i="146" s="1"/>
  <c r="M173" i="146" s="1"/>
  <c r="L172" i="146"/>
  <c r="F170" i="116"/>
  <c r="E170" i="116"/>
  <c r="D170" i="116"/>
  <c r="C171" i="116" a="1"/>
  <c r="C171" i="116" s="1"/>
  <c r="G171" i="214"/>
  <c r="H171" i="214" s="1"/>
  <c r="D172" i="214"/>
  <c r="E172" i="214"/>
  <c r="F172" i="214"/>
  <c r="C173" i="214" a="1"/>
  <c r="C173" i="214" s="1"/>
  <c r="I148" i="5"/>
  <c r="C149" i="5"/>
  <c r="E149" i="5"/>
  <c r="B149" i="5"/>
  <c r="D149" i="5"/>
  <c r="G149" i="5"/>
  <c r="F149" i="5"/>
  <c r="P172" i="146"/>
  <c r="Q172" i="146" s="1"/>
  <c r="S178" i="284" l="1"/>
  <c r="K179" i="284"/>
  <c r="P179" i="284" s="1"/>
  <c r="Q179" i="284" s="1"/>
  <c r="E179" i="284" a="1"/>
  <c r="E179" i="284" s="1"/>
  <c r="M179" i="284" s="1"/>
  <c r="S179" i="284" s="1"/>
  <c r="F179" i="284"/>
  <c r="G179" i="284"/>
  <c r="L179" i="284"/>
  <c r="D180" i="284" a="1"/>
  <c r="D180" i="284" s="1"/>
  <c r="E180" i="284" s="1" a="1"/>
  <c r="E180" i="284" s="1"/>
  <c r="M180" i="284" s="1"/>
  <c r="L180" i="283"/>
  <c r="K180" i="283"/>
  <c r="P180" i="283" s="1"/>
  <c r="Q180" i="283" s="1"/>
  <c r="E180" i="283" a="1"/>
  <c r="E180" i="283" s="1"/>
  <c r="M180" i="283" s="1"/>
  <c r="G180" i="283"/>
  <c r="F180" i="283"/>
  <c r="A180" i="283"/>
  <c r="D181" i="283" a="1"/>
  <c r="D181" i="283" s="1"/>
  <c r="S179" i="283"/>
  <c r="O179" i="283"/>
  <c r="L182" i="282"/>
  <c r="K182" i="282"/>
  <c r="P182" i="282" s="1"/>
  <c r="Q182" i="282" s="1"/>
  <c r="E182" i="282" a="1"/>
  <c r="E182" i="282" s="1"/>
  <c r="M182" i="282" s="1"/>
  <c r="G182" i="282"/>
  <c r="F182" i="282"/>
  <c r="A182" i="282"/>
  <c r="D183" i="282" a="1"/>
  <c r="D183" i="282" s="1"/>
  <c r="S181" i="282"/>
  <c r="O181" i="282"/>
  <c r="O177" i="281"/>
  <c r="S177" i="281"/>
  <c r="G178" i="281"/>
  <c r="F178" i="281"/>
  <c r="A178" i="281"/>
  <c r="L178" i="281"/>
  <c r="K178" i="281"/>
  <c r="P178" i="281" s="1"/>
  <c r="Q178" i="281" s="1"/>
  <c r="E178" i="281" a="1"/>
  <c r="E178" i="281" s="1"/>
  <c r="M178" i="281" s="1"/>
  <c r="D179" i="281" a="1"/>
  <c r="D179" i="281" s="1"/>
  <c r="D180" i="280" a="1"/>
  <c r="D180" i="280" s="1"/>
  <c r="L180" i="280" s="1"/>
  <c r="E179" i="280" a="1"/>
  <c r="E179" i="280" s="1"/>
  <c r="M179" i="280" s="1"/>
  <c r="S179" i="280" s="1"/>
  <c r="S178" i="280"/>
  <c r="F179" i="280"/>
  <c r="G179" i="280"/>
  <c r="K179" i="280"/>
  <c r="P179" i="280" s="1"/>
  <c r="Q179" i="280" s="1"/>
  <c r="A179" i="280"/>
  <c r="G178" i="279"/>
  <c r="F178" i="279"/>
  <c r="A178" i="279"/>
  <c r="L178" i="279"/>
  <c r="K178" i="279"/>
  <c r="P178" i="279" s="1"/>
  <c r="Q178" i="279" s="1"/>
  <c r="E178" i="279" a="1"/>
  <c r="E178" i="279" s="1"/>
  <c r="M178" i="279" s="1"/>
  <c r="D179" i="279" a="1"/>
  <c r="D179" i="279" s="1"/>
  <c r="O177" i="279"/>
  <c r="S177" i="279"/>
  <c r="F180" i="278"/>
  <c r="A180" i="278"/>
  <c r="L180" i="278"/>
  <c r="K180" i="278"/>
  <c r="P180" i="278" s="1"/>
  <c r="Q180" i="278" s="1"/>
  <c r="E180" i="278" a="1"/>
  <c r="E180" i="278" s="1"/>
  <c r="M180" i="278" s="1"/>
  <c r="G180" i="278"/>
  <c r="D181" i="278" a="1"/>
  <c r="D181" i="278" s="1"/>
  <c r="O179" i="278"/>
  <c r="S179" i="278"/>
  <c r="O178" i="277"/>
  <c r="S178" i="277"/>
  <c r="K179" i="277"/>
  <c r="P179" i="277" s="1"/>
  <c r="Q179" i="277" s="1"/>
  <c r="E179" i="277" a="1"/>
  <c r="E179" i="277" s="1"/>
  <c r="M179" i="277" s="1"/>
  <c r="G179" i="277"/>
  <c r="F179" i="277"/>
  <c r="A179" i="277"/>
  <c r="L179" i="277"/>
  <c r="D180" i="277" a="1"/>
  <c r="D180" i="277" s="1"/>
  <c r="G172" i="275"/>
  <c r="D173" i="275"/>
  <c r="E173" i="275"/>
  <c r="C174" i="275" a="1"/>
  <c r="C174" i="275" s="1"/>
  <c r="H149" i="5"/>
  <c r="D174" i="146" a="1"/>
  <c r="D174" i="146" s="1"/>
  <c r="L174" i="146" s="1"/>
  <c r="L173" i="146"/>
  <c r="O173" i="146" s="1"/>
  <c r="O172" i="146"/>
  <c r="G173" i="146"/>
  <c r="S173" i="146"/>
  <c r="F173" i="146"/>
  <c r="K173" i="146"/>
  <c r="P173" i="146" s="1"/>
  <c r="Q173" i="146" s="1"/>
  <c r="A173" i="146"/>
  <c r="D171" i="116"/>
  <c r="E171" i="116"/>
  <c r="F171" i="116"/>
  <c r="C172" i="116" a="1"/>
  <c r="C172" i="116" s="1"/>
  <c r="G172" i="214"/>
  <c r="H172" i="214" s="1"/>
  <c r="D173" i="214"/>
  <c r="E173" i="214"/>
  <c r="F173" i="214"/>
  <c r="C174" i="214" a="1"/>
  <c r="C174" i="214" s="1"/>
  <c r="I149" i="5"/>
  <c r="D150" i="5"/>
  <c r="C150" i="5"/>
  <c r="F150" i="5"/>
  <c r="E150" i="5"/>
  <c r="B150" i="5"/>
  <c r="G150" i="5"/>
  <c r="D181" i="284" l="1" a="1"/>
  <c r="D181" i="284" s="1"/>
  <c r="E181" i="284" s="1" a="1"/>
  <c r="E181" i="284" s="1"/>
  <c r="M181" i="284" s="1"/>
  <c r="L180" i="284"/>
  <c r="O180" i="284" s="1"/>
  <c r="A180" i="284"/>
  <c r="O179" i="284"/>
  <c r="F180" i="284"/>
  <c r="K180" i="284"/>
  <c r="P180" i="284" s="1"/>
  <c r="Q180" i="284" s="1"/>
  <c r="G180" i="284"/>
  <c r="S180" i="284"/>
  <c r="O180" i="283"/>
  <c r="S180" i="283"/>
  <c r="K181" i="283"/>
  <c r="P181" i="283" s="1"/>
  <c r="Q181" i="283" s="1"/>
  <c r="E181" i="283" a="1"/>
  <c r="E181" i="283" s="1"/>
  <c r="M181" i="283" s="1"/>
  <c r="G181" i="283"/>
  <c r="F181" i="283"/>
  <c r="A181" i="283"/>
  <c r="L181" i="283"/>
  <c r="D182" i="283" a="1"/>
  <c r="D182" i="283" s="1"/>
  <c r="K183" i="282"/>
  <c r="P183" i="282" s="1"/>
  <c r="Q183" i="282" s="1"/>
  <c r="E183" i="282" a="1"/>
  <c r="E183" i="282" s="1"/>
  <c r="M183" i="282" s="1"/>
  <c r="G183" i="282"/>
  <c r="F183" i="282"/>
  <c r="A183" i="282"/>
  <c r="L183" i="282"/>
  <c r="D184" i="282" a="1"/>
  <c r="D184" i="282" s="1"/>
  <c r="O182" i="282"/>
  <c r="S182" i="282"/>
  <c r="O178" i="281"/>
  <c r="S178" i="281"/>
  <c r="F179" i="281"/>
  <c r="A179" i="281"/>
  <c r="L179" i="281"/>
  <c r="K179" i="281"/>
  <c r="P179" i="281" s="1"/>
  <c r="Q179" i="281" s="1"/>
  <c r="E179" i="281" a="1"/>
  <c r="E179" i="281" s="1"/>
  <c r="M179" i="281" s="1"/>
  <c r="G179" i="281"/>
  <c r="D180" i="281" a="1"/>
  <c r="D180" i="281" s="1"/>
  <c r="A180" i="280"/>
  <c r="O179" i="280"/>
  <c r="F180" i="280"/>
  <c r="K180" i="280"/>
  <c r="P180" i="280" s="1"/>
  <c r="Q180" i="280" s="1"/>
  <c r="D181" i="280" a="1"/>
  <c r="D181" i="280" s="1"/>
  <c r="A181" i="280" s="1"/>
  <c r="G180" i="280"/>
  <c r="E180" i="280" a="1"/>
  <c r="E180" i="280" s="1"/>
  <c r="M180" i="280" s="1"/>
  <c r="S180" i="280" s="1"/>
  <c r="F179" i="279"/>
  <c r="A179" i="279"/>
  <c r="L179" i="279"/>
  <c r="K179" i="279"/>
  <c r="P179" i="279" s="1"/>
  <c r="Q179" i="279" s="1"/>
  <c r="E179" i="279" a="1"/>
  <c r="E179" i="279" s="1"/>
  <c r="M179" i="279" s="1"/>
  <c r="G179" i="279"/>
  <c r="D180" i="279" a="1"/>
  <c r="D180" i="279" s="1"/>
  <c r="O178" i="279"/>
  <c r="S178" i="279"/>
  <c r="L181" i="278"/>
  <c r="K181" i="278"/>
  <c r="P181" i="278" s="1"/>
  <c r="Q181" i="278" s="1"/>
  <c r="E181" i="278" a="1"/>
  <c r="E181" i="278" s="1"/>
  <c r="M181" i="278" s="1"/>
  <c r="G181" i="278"/>
  <c r="F181" i="278"/>
  <c r="A181" i="278"/>
  <c r="D182" i="278" a="1"/>
  <c r="D182" i="278" s="1"/>
  <c r="S180" i="278"/>
  <c r="O180" i="278"/>
  <c r="O179" i="277"/>
  <c r="S179" i="277"/>
  <c r="G180" i="277"/>
  <c r="F180" i="277"/>
  <c r="A180" i="277"/>
  <c r="L180" i="277"/>
  <c r="K180" i="277"/>
  <c r="P180" i="277" s="1"/>
  <c r="Q180" i="277" s="1"/>
  <c r="E180" i="277" a="1"/>
  <c r="E180" i="277" s="1"/>
  <c r="M180" i="277" s="1"/>
  <c r="D181" i="277" a="1"/>
  <c r="D181" i="277" s="1"/>
  <c r="G173" i="275"/>
  <c r="D174" i="275"/>
  <c r="E174" i="275"/>
  <c r="C175" i="275" a="1"/>
  <c r="C175" i="275" s="1"/>
  <c r="H150" i="5"/>
  <c r="G173" i="214"/>
  <c r="H173" i="214" s="1"/>
  <c r="G174" i="146"/>
  <c r="F174" i="146"/>
  <c r="D175" i="146" a="1"/>
  <c r="D175" i="146" s="1"/>
  <c r="G175" i="146" s="1"/>
  <c r="A174" i="146"/>
  <c r="E174" i="146" a="1"/>
  <c r="E174" i="146" s="1"/>
  <c r="M174" i="146" s="1"/>
  <c r="O174" i="146" s="1"/>
  <c r="K174" i="146"/>
  <c r="P174" i="146" s="1"/>
  <c r="Q174" i="146" s="1"/>
  <c r="D172" i="116"/>
  <c r="F172" i="116"/>
  <c r="E172" i="116"/>
  <c r="C173" i="116" a="1"/>
  <c r="C173" i="116" s="1"/>
  <c r="D174" i="214"/>
  <c r="F174" i="214"/>
  <c r="E174" i="214"/>
  <c r="C175" i="214" a="1"/>
  <c r="C175" i="214" s="1"/>
  <c r="I150" i="5"/>
  <c r="D151" i="5"/>
  <c r="G151" i="5"/>
  <c r="B151" i="5"/>
  <c r="F151" i="5"/>
  <c r="E151" i="5"/>
  <c r="C151" i="5"/>
  <c r="D182" i="284" l="1" a="1"/>
  <c r="D182" i="284" s="1"/>
  <c r="A182" i="284" s="1"/>
  <c r="F181" i="284"/>
  <c r="K181" i="284"/>
  <c r="P181" i="284" s="1"/>
  <c r="Q181" i="284" s="1"/>
  <c r="L181" i="284"/>
  <c r="G181" i="284"/>
  <c r="A181" i="284"/>
  <c r="O181" i="284"/>
  <c r="S181" i="284"/>
  <c r="O181" i="283"/>
  <c r="S181" i="283"/>
  <c r="G182" i="283"/>
  <c r="F182" i="283"/>
  <c r="A182" i="283"/>
  <c r="L182" i="283"/>
  <c r="K182" i="283"/>
  <c r="P182" i="283" s="1"/>
  <c r="Q182" i="283" s="1"/>
  <c r="E182" i="283" a="1"/>
  <c r="E182" i="283" s="1"/>
  <c r="M182" i="283" s="1"/>
  <c r="D183" i="283" a="1"/>
  <c r="D183" i="283" s="1"/>
  <c r="F184" i="282"/>
  <c r="L184" i="282"/>
  <c r="E184" i="282" a="1"/>
  <c r="E184" i="282" s="1"/>
  <c r="M184" i="282" s="1"/>
  <c r="K184" i="282"/>
  <c r="P184" i="282" s="1"/>
  <c r="Q184" i="282" s="1"/>
  <c r="A184" i="282"/>
  <c r="G184" i="282"/>
  <c r="D185" i="282" a="1"/>
  <c r="D185" i="282" s="1"/>
  <c r="O183" i="282"/>
  <c r="S183" i="282"/>
  <c r="S179" i="281"/>
  <c r="O179" i="281"/>
  <c r="L180" i="281"/>
  <c r="K180" i="281"/>
  <c r="P180" i="281" s="1"/>
  <c r="Q180" i="281" s="1"/>
  <c r="E180" i="281" a="1"/>
  <c r="E180" i="281" s="1"/>
  <c r="M180" i="281" s="1"/>
  <c r="G180" i="281"/>
  <c r="F180" i="281"/>
  <c r="A180" i="281"/>
  <c r="D181" i="281" a="1"/>
  <c r="D181" i="281" s="1"/>
  <c r="O180" i="280"/>
  <c r="K181" i="280"/>
  <c r="P181" i="280" s="1"/>
  <c r="Q181" i="280" s="1"/>
  <c r="L181" i="280"/>
  <c r="F181" i="280"/>
  <c r="E181" i="280" a="1"/>
  <c r="E181" i="280" s="1"/>
  <c r="M181" i="280" s="1"/>
  <c r="S181" i="280" s="1"/>
  <c r="G181" i="280"/>
  <c r="D182" i="280" a="1"/>
  <c r="D182" i="280" s="1"/>
  <c r="F182" i="280" s="1"/>
  <c r="L180" i="279"/>
  <c r="K180" i="279"/>
  <c r="P180" i="279" s="1"/>
  <c r="Q180" i="279" s="1"/>
  <c r="E180" i="279" a="1"/>
  <c r="E180" i="279" s="1"/>
  <c r="M180" i="279" s="1"/>
  <c r="G180" i="279"/>
  <c r="F180" i="279"/>
  <c r="A180" i="279"/>
  <c r="D181" i="279" a="1"/>
  <c r="D181" i="279" s="1"/>
  <c r="S179" i="279"/>
  <c r="O179" i="279"/>
  <c r="O181" i="278"/>
  <c r="S181" i="278"/>
  <c r="K182" i="278"/>
  <c r="P182" i="278" s="1"/>
  <c r="Q182" i="278" s="1"/>
  <c r="E182" i="278" a="1"/>
  <c r="E182" i="278" s="1"/>
  <c r="M182" i="278" s="1"/>
  <c r="G182" i="278"/>
  <c r="F182" i="278"/>
  <c r="A182" i="278"/>
  <c r="L182" i="278"/>
  <c r="D183" i="278" a="1"/>
  <c r="D183" i="278" s="1"/>
  <c r="O180" i="277"/>
  <c r="S180" i="277"/>
  <c r="F181" i="277"/>
  <c r="A181" i="277"/>
  <c r="L181" i="277"/>
  <c r="K181" i="277"/>
  <c r="P181" i="277" s="1"/>
  <c r="Q181" i="277" s="1"/>
  <c r="E181" i="277" a="1"/>
  <c r="E181" i="277" s="1"/>
  <c r="M181" i="277" s="1"/>
  <c r="G181" i="277"/>
  <c r="D182" i="277" a="1"/>
  <c r="D182" i="277" s="1"/>
  <c r="G174" i="275"/>
  <c r="D175" i="275"/>
  <c r="E175" i="275"/>
  <c r="C176" i="275" a="1"/>
  <c r="C176" i="275" s="1"/>
  <c r="H151" i="5"/>
  <c r="F175" i="146"/>
  <c r="E175" i="146" a="1"/>
  <c r="E175" i="146" s="1"/>
  <c r="M175" i="146" s="1"/>
  <c r="A175" i="146"/>
  <c r="D176" i="146" a="1"/>
  <c r="D176" i="146" s="1"/>
  <c r="L175" i="146"/>
  <c r="S174" i="146"/>
  <c r="K175" i="146"/>
  <c r="P175" i="146" s="1"/>
  <c r="Q175" i="146" s="1"/>
  <c r="E173" i="116"/>
  <c r="F173" i="116"/>
  <c r="D173" i="116"/>
  <c r="C174" i="116" a="1"/>
  <c r="C174" i="116" s="1"/>
  <c r="G174" i="214"/>
  <c r="H174" i="214" s="1"/>
  <c r="D175" i="214"/>
  <c r="E175" i="214"/>
  <c r="F175" i="214"/>
  <c r="C176" i="214" a="1"/>
  <c r="C176" i="214" s="1"/>
  <c r="I151" i="5"/>
  <c r="C152" i="5"/>
  <c r="F152" i="5"/>
  <c r="E152" i="5"/>
  <c r="G152" i="5"/>
  <c r="D152" i="5"/>
  <c r="B152" i="5"/>
  <c r="E182" i="284" l="1" a="1"/>
  <c r="E182" i="284" s="1"/>
  <c r="M182" i="284" s="1"/>
  <c r="S182" i="284" s="1"/>
  <c r="F182" i="284"/>
  <c r="K182" i="284"/>
  <c r="P182" i="284" s="1"/>
  <c r="Q182" i="284" s="1"/>
  <c r="D183" i="284" a="1"/>
  <c r="D183" i="284" s="1"/>
  <c r="G183" i="284" s="1"/>
  <c r="G182" i="284"/>
  <c r="L182" i="284"/>
  <c r="O182" i="283"/>
  <c r="S182" i="283"/>
  <c r="F183" i="283"/>
  <c r="A183" i="283"/>
  <c r="L183" i="283"/>
  <c r="K183" i="283"/>
  <c r="P183" i="283" s="1"/>
  <c r="Q183" i="283" s="1"/>
  <c r="E183" i="283" a="1"/>
  <c r="E183" i="283" s="1"/>
  <c r="M183" i="283" s="1"/>
  <c r="G183" i="283"/>
  <c r="D184" i="283" a="1"/>
  <c r="D184" i="283" s="1"/>
  <c r="S184" i="282"/>
  <c r="O184" i="282"/>
  <c r="F185" i="282"/>
  <c r="L185" i="282"/>
  <c r="E185" i="282" a="1"/>
  <c r="E185" i="282" s="1"/>
  <c r="M185" i="282" s="1"/>
  <c r="A185" i="282"/>
  <c r="K185" i="282"/>
  <c r="P185" i="282" s="1"/>
  <c r="Q185" i="282" s="1"/>
  <c r="G185" i="282"/>
  <c r="D186" i="282" a="1"/>
  <c r="D186" i="282" s="1"/>
  <c r="K181" i="281"/>
  <c r="P181" i="281" s="1"/>
  <c r="Q181" i="281" s="1"/>
  <c r="E181" i="281" a="1"/>
  <c r="E181" i="281" s="1"/>
  <c r="M181" i="281" s="1"/>
  <c r="G181" i="281"/>
  <c r="F181" i="281"/>
  <c r="A181" i="281"/>
  <c r="L181" i="281"/>
  <c r="D182" i="281" a="1"/>
  <c r="D182" i="281" s="1"/>
  <c r="O180" i="281"/>
  <c r="S180" i="281"/>
  <c r="D183" i="280" a="1"/>
  <c r="D183" i="280" s="1"/>
  <c r="L183" i="280" s="1"/>
  <c r="L182" i="280"/>
  <c r="O181" i="280"/>
  <c r="G182" i="280"/>
  <c r="E182" i="280" a="1"/>
  <c r="E182" i="280" s="1"/>
  <c r="M182" i="280" s="1"/>
  <c r="S182" i="280" s="1"/>
  <c r="A182" i="280"/>
  <c r="K182" i="280"/>
  <c r="P182" i="280" s="1"/>
  <c r="Q182" i="280" s="1"/>
  <c r="O182" i="280"/>
  <c r="O180" i="279"/>
  <c r="S180" i="279"/>
  <c r="K181" i="279"/>
  <c r="P181" i="279" s="1"/>
  <c r="Q181" i="279" s="1"/>
  <c r="E181" i="279" a="1"/>
  <c r="E181" i="279" s="1"/>
  <c r="M181" i="279" s="1"/>
  <c r="G181" i="279"/>
  <c r="F181" i="279"/>
  <c r="A181" i="279"/>
  <c r="L181" i="279"/>
  <c r="D182" i="279" a="1"/>
  <c r="D182" i="279" s="1"/>
  <c r="O182" i="278"/>
  <c r="S182" i="278"/>
  <c r="G183" i="278"/>
  <c r="F183" i="278"/>
  <c r="A183" i="278"/>
  <c r="L183" i="278"/>
  <c r="K183" i="278"/>
  <c r="P183" i="278" s="1"/>
  <c r="Q183" i="278" s="1"/>
  <c r="E183" i="278" a="1"/>
  <c r="E183" i="278" s="1"/>
  <c r="M183" i="278" s="1"/>
  <c r="D184" i="278" a="1"/>
  <c r="D184" i="278" s="1"/>
  <c r="S181" i="277"/>
  <c r="O181" i="277"/>
  <c r="L182" i="277"/>
  <c r="K182" i="277"/>
  <c r="P182" i="277" s="1"/>
  <c r="Q182" i="277" s="1"/>
  <c r="E182" i="277" a="1"/>
  <c r="E182" i="277" s="1"/>
  <c r="M182" i="277" s="1"/>
  <c r="G182" i="277"/>
  <c r="F182" i="277"/>
  <c r="A182" i="277"/>
  <c r="D183" i="277" a="1"/>
  <c r="D183" i="277" s="1"/>
  <c r="G175" i="275"/>
  <c r="D176" i="275"/>
  <c r="E176" i="275"/>
  <c r="C177" i="275" a="1"/>
  <c r="C177" i="275" s="1"/>
  <c r="H152" i="5"/>
  <c r="O175" i="146"/>
  <c r="S175" i="146"/>
  <c r="A176" i="146"/>
  <c r="G176" i="146"/>
  <c r="L176" i="146"/>
  <c r="K176" i="146"/>
  <c r="P176" i="146" s="1"/>
  <c r="Q176" i="146" s="1"/>
  <c r="F176" i="146"/>
  <c r="E176" i="146" a="1"/>
  <c r="E176" i="146" s="1"/>
  <c r="M176" i="146" s="1"/>
  <c r="D177" i="146" a="1"/>
  <c r="D177" i="146" s="1"/>
  <c r="E174" i="116"/>
  <c r="F174" i="116"/>
  <c r="D174" i="116"/>
  <c r="C175" i="116" a="1"/>
  <c r="C175" i="116" s="1"/>
  <c r="G175" i="214"/>
  <c r="H175" i="214" s="1"/>
  <c r="D176" i="214"/>
  <c r="E176" i="214"/>
  <c r="F176" i="214"/>
  <c r="C177" i="214" a="1"/>
  <c r="C177" i="214" s="1"/>
  <c r="I152" i="5"/>
  <c r="E153" i="5"/>
  <c r="F153" i="5"/>
  <c r="G153" i="5"/>
  <c r="C153" i="5"/>
  <c r="B153" i="5"/>
  <c r="D153" i="5"/>
  <c r="D184" i="284" l="1" a="1"/>
  <c r="D184" i="284" s="1"/>
  <c r="L184" i="284" s="1"/>
  <c r="A183" i="284"/>
  <c r="K183" i="284"/>
  <c r="P183" i="284" s="1"/>
  <c r="Q183" i="284" s="1"/>
  <c r="O182" i="284"/>
  <c r="E183" i="284" a="1"/>
  <c r="E183" i="284" s="1"/>
  <c r="M183" i="284" s="1"/>
  <c r="S183" i="284" s="1"/>
  <c r="L183" i="284"/>
  <c r="F183" i="284"/>
  <c r="L184" i="283"/>
  <c r="K184" i="283"/>
  <c r="P184" i="283" s="1"/>
  <c r="Q184" i="283" s="1"/>
  <c r="E184" i="283" a="1"/>
  <c r="E184" i="283" s="1"/>
  <c r="M184" i="283" s="1"/>
  <c r="G184" i="283"/>
  <c r="F184" i="283"/>
  <c r="A184" i="283"/>
  <c r="D185" i="283" a="1"/>
  <c r="D185" i="283" s="1"/>
  <c r="S183" i="283"/>
  <c r="O183" i="283"/>
  <c r="L186" i="282"/>
  <c r="K186" i="282"/>
  <c r="P186" i="282" s="1"/>
  <c r="Q186" i="282" s="1"/>
  <c r="E186" i="282" a="1"/>
  <c r="E186" i="282" s="1"/>
  <c r="M186" i="282" s="1"/>
  <c r="G186" i="282"/>
  <c r="F186" i="282"/>
  <c r="A186" i="282"/>
  <c r="D187" i="282" a="1"/>
  <c r="D187" i="282" s="1"/>
  <c r="S185" i="282"/>
  <c r="O185" i="282"/>
  <c r="G182" i="281"/>
  <c r="F182" i="281"/>
  <c r="A182" i="281"/>
  <c r="L182" i="281"/>
  <c r="K182" i="281"/>
  <c r="P182" i="281" s="1"/>
  <c r="Q182" i="281" s="1"/>
  <c r="E182" i="281" a="1"/>
  <c r="E182" i="281" s="1"/>
  <c r="M182" i="281" s="1"/>
  <c r="D183" i="281" a="1"/>
  <c r="D183" i="281" s="1"/>
  <c r="O181" i="281"/>
  <c r="S181" i="281"/>
  <c r="D184" i="280" a="1"/>
  <c r="D184" i="280" s="1"/>
  <c r="L184" i="280" s="1"/>
  <c r="G183" i="280"/>
  <c r="K183" i="280"/>
  <c r="P183" i="280" s="1"/>
  <c r="Q183" i="280" s="1"/>
  <c r="F183" i="280"/>
  <c r="E183" i="280" a="1"/>
  <c r="E183" i="280" s="1"/>
  <c r="M183" i="280" s="1"/>
  <c r="S183" i="280" s="1"/>
  <c r="A183" i="280"/>
  <c r="O181" i="279"/>
  <c r="S181" i="279"/>
  <c r="G182" i="279"/>
  <c r="F182" i="279"/>
  <c r="A182" i="279"/>
  <c r="L182" i="279"/>
  <c r="K182" i="279"/>
  <c r="P182" i="279" s="1"/>
  <c r="Q182" i="279" s="1"/>
  <c r="E182" i="279" a="1"/>
  <c r="E182" i="279" s="1"/>
  <c r="M182" i="279" s="1"/>
  <c r="D183" i="279" a="1"/>
  <c r="D183" i="279" s="1"/>
  <c r="O183" i="278"/>
  <c r="S183" i="278"/>
  <c r="F184" i="278"/>
  <c r="A184" i="278"/>
  <c r="L184" i="278"/>
  <c r="K184" i="278"/>
  <c r="P184" i="278" s="1"/>
  <c r="Q184" i="278" s="1"/>
  <c r="E184" i="278" a="1"/>
  <c r="E184" i="278" s="1"/>
  <c r="M184" i="278" s="1"/>
  <c r="G184" i="278"/>
  <c r="D185" i="278" a="1"/>
  <c r="D185" i="278" s="1"/>
  <c r="K183" i="277"/>
  <c r="P183" i="277" s="1"/>
  <c r="Q183" i="277" s="1"/>
  <c r="E183" i="277" a="1"/>
  <c r="E183" i="277" s="1"/>
  <c r="M183" i="277" s="1"/>
  <c r="G183" i="277"/>
  <c r="F183" i="277"/>
  <c r="A183" i="277"/>
  <c r="L183" i="277"/>
  <c r="D184" i="277" a="1"/>
  <c r="D184" i="277" s="1"/>
  <c r="O182" i="277"/>
  <c r="S182" i="277"/>
  <c r="G176" i="275"/>
  <c r="D177" i="275"/>
  <c r="E177" i="275"/>
  <c r="C178" i="275" a="1"/>
  <c r="C178" i="275" s="1"/>
  <c r="H153" i="5"/>
  <c r="O176" i="146"/>
  <c r="F177" i="146"/>
  <c r="K177" i="146"/>
  <c r="P177" i="146" s="1"/>
  <c r="Q177" i="146" s="1"/>
  <c r="S176" i="146"/>
  <c r="A177" i="146"/>
  <c r="E177" i="146" a="1"/>
  <c r="E177" i="146" s="1"/>
  <c r="M177" i="146" s="1"/>
  <c r="S177" i="146" s="1"/>
  <c r="D178" i="146" a="1"/>
  <c r="D178" i="146" s="1"/>
  <c r="L178" i="146" s="1"/>
  <c r="L177" i="146"/>
  <c r="G177" i="146"/>
  <c r="E175" i="116"/>
  <c r="F175" i="116"/>
  <c r="D175" i="116"/>
  <c r="C176" i="116" a="1"/>
  <c r="C176" i="116" s="1"/>
  <c r="G176" i="214"/>
  <c r="H176" i="214" s="1"/>
  <c r="D177" i="214"/>
  <c r="F177" i="214"/>
  <c r="E177" i="214"/>
  <c r="C178" i="214" a="1"/>
  <c r="C178" i="214" s="1"/>
  <c r="I153" i="5"/>
  <c r="C154" i="5"/>
  <c r="D154" i="5"/>
  <c r="G154" i="5"/>
  <c r="B154" i="5"/>
  <c r="E154" i="5"/>
  <c r="F154" i="5"/>
  <c r="O183" i="284" l="1"/>
  <c r="A184" i="284"/>
  <c r="K184" i="284"/>
  <c r="P184" i="284" s="1"/>
  <c r="Q184" i="284" s="1"/>
  <c r="G184" i="284"/>
  <c r="E184" i="284" a="1"/>
  <c r="E184" i="284" s="1"/>
  <c r="M184" i="284" s="1"/>
  <c r="O184" i="284" s="1"/>
  <c r="F184" i="284"/>
  <c r="D185" i="284" a="1"/>
  <c r="D185" i="284" s="1"/>
  <c r="D186" i="284" s="1" a="1"/>
  <c r="D186" i="284" s="1"/>
  <c r="K185" i="283"/>
  <c r="P185" i="283" s="1"/>
  <c r="Q185" i="283" s="1"/>
  <c r="E185" i="283" a="1"/>
  <c r="E185" i="283" s="1"/>
  <c r="M185" i="283" s="1"/>
  <c r="G185" i="283"/>
  <c r="F185" i="283"/>
  <c r="A185" i="283"/>
  <c r="L185" i="283"/>
  <c r="D186" i="283" a="1"/>
  <c r="D186" i="283" s="1"/>
  <c r="O184" i="283"/>
  <c r="S184" i="283"/>
  <c r="O186" i="282"/>
  <c r="S186" i="282"/>
  <c r="K187" i="282"/>
  <c r="P187" i="282" s="1"/>
  <c r="Q187" i="282" s="1"/>
  <c r="E187" i="282" a="1"/>
  <c r="E187" i="282" s="1"/>
  <c r="M187" i="282" s="1"/>
  <c r="G187" i="282"/>
  <c r="F187" i="282"/>
  <c r="A187" i="282"/>
  <c r="L187" i="282"/>
  <c r="D188" i="282" a="1"/>
  <c r="D188" i="282" s="1"/>
  <c r="F183" i="281"/>
  <c r="A183" i="281"/>
  <c r="L183" i="281"/>
  <c r="K183" i="281"/>
  <c r="P183" i="281" s="1"/>
  <c r="Q183" i="281" s="1"/>
  <c r="E183" i="281" a="1"/>
  <c r="E183" i="281" s="1"/>
  <c r="M183" i="281" s="1"/>
  <c r="G183" i="281"/>
  <c r="D184" i="281" a="1"/>
  <c r="D184" i="281" s="1"/>
  <c r="O182" i="281"/>
  <c r="S182" i="281"/>
  <c r="D185" i="280" a="1"/>
  <c r="D185" i="280" s="1"/>
  <c r="A185" i="280" s="1"/>
  <c r="G184" i="280"/>
  <c r="E184" i="280" a="1"/>
  <c r="E184" i="280" s="1"/>
  <c r="M184" i="280" s="1"/>
  <c r="S184" i="280" s="1"/>
  <c r="A184" i="280"/>
  <c r="O183" i="280"/>
  <c r="F184" i="280"/>
  <c r="K184" i="280"/>
  <c r="P184" i="280" s="1"/>
  <c r="Q184" i="280" s="1"/>
  <c r="O182" i="279"/>
  <c r="S182" i="279"/>
  <c r="F183" i="279"/>
  <c r="A183" i="279"/>
  <c r="L183" i="279"/>
  <c r="K183" i="279"/>
  <c r="P183" i="279" s="1"/>
  <c r="Q183" i="279" s="1"/>
  <c r="E183" i="279" a="1"/>
  <c r="E183" i="279" s="1"/>
  <c r="M183" i="279" s="1"/>
  <c r="G183" i="279"/>
  <c r="D184" i="279" a="1"/>
  <c r="D184" i="279" s="1"/>
  <c r="S184" i="278"/>
  <c r="O184" i="278"/>
  <c r="L185" i="278"/>
  <c r="K185" i="278"/>
  <c r="P185" i="278" s="1"/>
  <c r="Q185" i="278" s="1"/>
  <c r="E185" i="278" a="1"/>
  <c r="E185" i="278" s="1"/>
  <c r="M185" i="278" s="1"/>
  <c r="G185" i="278"/>
  <c r="F185" i="278"/>
  <c r="A185" i="278"/>
  <c r="D186" i="278" a="1"/>
  <c r="D186" i="278" s="1"/>
  <c r="G184" i="277"/>
  <c r="F184" i="277"/>
  <c r="A184" i="277"/>
  <c r="L184" i="277"/>
  <c r="K184" i="277"/>
  <c r="P184" i="277" s="1"/>
  <c r="Q184" i="277" s="1"/>
  <c r="E184" i="277" a="1"/>
  <c r="E184" i="277" s="1"/>
  <c r="M184" i="277" s="1"/>
  <c r="D185" i="277" a="1"/>
  <c r="D185" i="277" s="1"/>
  <c r="O183" i="277"/>
  <c r="S183" i="277"/>
  <c r="D178" i="275"/>
  <c r="E178" i="275"/>
  <c r="C179" i="275" a="1"/>
  <c r="C179" i="275" s="1"/>
  <c r="H154" i="5"/>
  <c r="D179" i="146" a="1"/>
  <c r="D179" i="146" s="1"/>
  <c r="F179" i="146" s="1"/>
  <c r="O177" i="146"/>
  <c r="F178" i="146"/>
  <c r="G178" i="146"/>
  <c r="E178" i="146" a="1"/>
  <c r="E178" i="146" s="1"/>
  <c r="M178" i="146" s="1"/>
  <c r="A178" i="146"/>
  <c r="K178" i="146"/>
  <c r="P178" i="146" s="1"/>
  <c r="Q178" i="146" s="1"/>
  <c r="I154" i="5"/>
  <c r="D176" i="116"/>
  <c r="E176" i="116"/>
  <c r="F176" i="116"/>
  <c r="C177" i="116" a="1"/>
  <c r="C177" i="116" s="1"/>
  <c r="G177" i="214"/>
  <c r="H177" i="214" s="1"/>
  <c r="D178" i="214"/>
  <c r="F178" i="214"/>
  <c r="E178" i="214"/>
  <c r="C179" i="214" a="1"/>
  <c r="C179" i="214" s="1"/>
  <c r="B155" i="5"/>
  <c r="F155" i="5"/>
  <c r="D155" i="5"/>
  <c r="E155" i="5"/>
  <c r="H155" i="5" s="1"/>
  <c r="C155" i="5"/>
  <c r="G155" i="5"/>
  <c r="S184" i="284" l="1"/>
  <c r="L185" i="284"/>
  <c r="E185" i="284" a="1"/>
  <c r="E185" i="284" s="1"/>
  <c r="M185" i="284" s="1"/>
  <c r="O185" i="284" s="1"/>
  <c r="A185" i="284"/>
  <c r="K185" i="284"/>
  <c r="P185" i="284" s="1"/>
  <c r="Q185" i="284" s="1"/>
  <c r="F185" i="284"/>
  <c r="G185" i="284"/>
  <c r="F186" i="284"/>
  <c r="A186" i="284"/>
  <c r="K186" i="284"/>
  <c r="P186" i="284" s="1"/>
  <c r="Q186" i="284" s="1"/>
  <c r="G186" i="284"/>
  <c r="E186" i="284" a="1"/>
  <c r="E186" i="284" s="1"/>
  <c r="M186" i="284" s="1"/>
  <c r="L186" i="284"/>
  <c r="D187" i="284" a="1"/>
  <c r="D187" i="284" s="1"/>
  <c r="G186" i="283"/>
  <c r="F186" i="283"/>
  <c r="A186" i="283"/>
  <c r="L186" i="283"/>
  <c r="K186" i="283"/>
  <c r="P186" i="283" s="1"/>
  <c r="Q186" i="283" s="1"/>
  <c r="E186" i="283" a="1"/>
  <c r="E186" i="283" s="1"/>
  <c r="M186" i="283" s="1"/>
  <c r="D187" i="283" a="1"/>
  <c r="D187" i="283" s="1"/>
  <c r="O185" i="283"/>
  <c r="S185" i="283"/>
  <c r="O187" i="282"/>
  <c r="S187" i="282"/>
  <c r="G188" i="282"/>
  <c r="F188" i="282"/>
  <c r="A188" i="282"/>
  <c r="E188" i="282" a="1"/>
  <c r="E188" i="282" s="1"/>
  <c r="M188" i="282" s="1"/>
  <c r="L188" i="282"/>
  <c r="K188" i="282"/>
  <c r="P188" i="282" s="1"/>
  <c r="Q188" i="282" s="1"/>
  <c r="D189" i="282" a="1"/>
  <c r="D189" i="282" s="1"/>
  <c r="L184" i="281"/>
  <c r="K184" i="281"/>
  <c r="P184" i="281" s="1"/>
  <c r="Q184" i="281" s="1"/>
  <c r="E184" i="281" a="1"/>
  <c r="E184" i="281" s="1"/>
  <c r="M184" i="281" s="1"/>
  <c r="G184" i="281"/>
  <c r="F184" i="281"/>
  <c r="A184" i="281"/>
  <c r="D185" i="281" a="1"/>
  <c r="D185" i="281" s="1"/>
  <c r="S183" i="281"/>
  <c r="O183" i="281"/>
  <c r="O184" i="280"/>
  <c r="K185" i="280"/>
  <c r="P185" i="280" s="1"/>
  <c r="Q185" i="280" s="1"/>
  <c r="L185" i="280"/>
  <c r="F185" i="280"/>
  <c r="E185" i="280" a="1"/>
  <c r="E185" i="280" s="1"/>
  <c r="M185" i="280" s="1"/>
  <c r="O185" i="280" s="1"/>
  <c r="G185" i="280"/>
  <c r="D186" i="280" a="1"/>
  <c r="D186" i="280" s="1"/>
  <c r="A186" i="280" s="1"/>
  <c r="S183" i="279"/>
  <c r="O183" i="279"/>
  <c r="L184" i="279"/>
  <c r="K184" i="279"/>
  <c r="P184" i="279" s="1"/>
  <c r="Q184" i="279" s="1"/>
  <c r="E184" i="279" a="1"/>
  <c r="E184" i="279" s="1"/>
  <c r="M184" i="279" s="1"/>
  <c r="G184" i="279"/>
  <c r="F184" i="279"/>
  <c r="A184" i="279"/>
  <c r="D185" i="279" a="1"/>
  <c r="D185" i="279" s="1"/>
  <c r="K186" i="278"/>
  <c r="P186" i="278" s="1"/>
  <c r="Q186" i="278" s="1"/>
  <c r="E186" i="278" a="1"/>
  <c r="E186" i="278" s="1"/>
  <c r="M186" i="278" s="1"/>
  <c r="G186" i="278"/>
  <c r="F186" i="278"/>
  <c r="A186" i="278"/>
  <c r="L186" i="278"/>
  <c r="D187" i="278" a="1"/>
  <c r="D187" i="278" s="1"/>
  <c r="O185" i="278"/>
  <c r="S185" i="278"/>
  <c r="F185" i="277"/>
  <c r="A185" i="277"/>
  <c r="L185" i="277"/>
  <c r="K185" i="277"/>
  <c r="P185" i="277" s="1"/>
  <c r="Q185" i="277" s="1"/>
  <c r="E185" i="277" a="1"/>
  <c r="E185" i="277" s="1"/>
  <c r="M185" i="277" s="1"/>
  <c r="G185" i="277"/>
  <c r="D186" i="277" a="1"/>
  <c r="D186" i="277" s="1"/>
  <c r="O184" i="277"/>
  <c r="S184" i="277"/>
  <c r="D179" i="275"/>
  <c r="E179" i="275"/>
  <c r="C180" i="275" a="1"/>
  <c r="C180" i="275" s="1"/>
  <c r="S178" i="146"/>
  <c r="D180" i="146" a="1"/>
  <c r="D180" i="146" s="1"/>
  <c r="K180" i="146" s="1"/>
  <c r="L179" i="146"/>
  <c r="O178" i="146"/>
  <c r="E179" i="146" a="1"/>
  <c r="E179" i="146" s="1"/>
  <c r="M179" i="146" s="1"/>
  <c r="A179" i="146"/>
  <c r="K179" i="146"/>
  <c r="P179" i="146" s="1"/>
  <c r="Q179" i="146" s="1"/>
  <c r="G179" i="146"/>
  <c r="D177" i="116"/>
  <c r="F177" i="116"/>
  <c r="E177" i="116"/>
  <c r="C178" i="116" a="1"/>
  <c r="C178" i="116" s="1"/>
  <c r="G178" i="214"/>
  <c r="H178" i="214" s="1"/>
  <c r="D179" i="214"/>
  <c r="F179" i="214"/>
  <c r="E179" i="214"/>
  <c r="C180" i="214" a="1"/>
  <c r="C180" i="214" s="1"/>
  <c r="I155" i="5"/>
  <c r="E156" i="5"/>
  <c r="G156" i="5"/>
  <c r="B156" i="5"/>
  <c r="F156" i="5"/>
  <c r="D156" i="5"/>
  <c r="C156" i="5"/>
  <c r="S185" i="284" l="1"/>
  <c r="L187" i="284"/>
  <c r="G187" i="284"/>
  <c r="F187" i="284"/>
  <c r="A187" i="284"/>
  <c r="K187" i="284"/>
  <c r="P187" i="284" s="1"/>
  <c r="Q187" i="284" s="1"/>
  <c r="E187" i="284" a="1"/>
  <c r="E187" i="284" s="1"/>
  <c r="M187" i="284" s="1"/>
  <c r="D188" i="284" a="1"/>
  <c r="D188" i="284" s="1"/>
  <c r="S186" i="284"/>
  <c r="O186" i="284"/>
  <c r="F187" i="283"/>
  <c r="A187" i="283"/>
  <c r="L187" i="283"/>
  <c r="K187" i="283"/>
  <c r="P187" i="283" s="1"/>
  <c r="Q187" i="283" s="1"/>
  <c r="E187" i="283" a="1"/>
  <c r="E187" i="283" s="1"/>
  <c r="M187" i="283" s="1"/>
  <c r="G187" i="283"/>
  <c r="D188" i="283" a="1"/>
  <c r="D188" i="283" s="1"/>
  <c r="O186" i="283"/>
  <c r="S186" i="283"/>
  <c r="F189" i="282"/>
  <c r="A189" i="282"/>
  <c r="L189" i="282"/>
  <c r="K189" i="282"/>
  <c r="P189" i="282" s="1"/>
  <c r="Q189" i="282" s="1"/>
  <c r="G189" i="282"/>
  <c r="E189" i="282" a="1"/>
  <c r="E189" i="282" s="1"/>
  <c r="M189" i="282" s="1"/>
  <c r="D190" i="282" a="1"/>
  <c r="D190" i="282" s="1"/>
  <c r="O188" i="282"/>
  <c r="S188" i="282"/>
  <c r="O184" i="281"/>
  <c r="S184" i="281"/>
  <c r="K185" i="281"/>
  <c r="P185" i="281" s="1"/>
  <c r="Q185" i="281" s="1"/>
  <c r="E185" i="281" a="1"/>
  <c r="E185" i="281" s="1"/>
  <c r="M185" i="281" s="1"/>
  <c r="G185" i="281"/>
  <c r="F185" i="281"/>
  <c r="A185" i="281"/>
  <c r="L185" i="281"/>
  <c r="D186" i="281" a="1"/>
  <c r="D186" i="281" s="1"/>
  <c r="S185" i="280"/>
  <c r="E186" i="280" a="1"/>
  <c r="E186" i="280" s="1"/>
  <c r="M186" i="280" s="1"/>
  <c r="S186" i="280" s="1"/>
  <c r="F186" i="280"/>
  <c r="G186" i="280"/>
  <c r="D187" i="280" a="1"/>
  <c r="D187" i="280" s="1"/>
  <c r="F187" i="280" s="1"/>
  <c r="L186" i="280"/>
  <c r="K186" i="280"/>
  <c r="P186" i="280" s="1"/>
  <c r="Q186" i="280" s="1"/>
  <c r="K185" i="279"/>
  <c r="P185" i="279" s="1"/>
  <c r="Q185" i="279" s="1"/>
  <c r="E185" i="279" a="1"/>
  <c r="E185" i="279" s="1"/>
  <c r="M185" i="279" s="1"/>
  <c r="G185" i="279"/>
  <c r="F185" i="279"/>
  <c r="A185" i="279"/>
  <c r="L185" i="279"/>
  <c r="D186" i="279" a="1"/>
  <c r="D186" i="279" s="1"/>
  <c r="O184" i="279"/>
  <c r="S184" i="279"/>
  <c r="G187" i="278"/>
  <c r="F187" i="278"/>
  <c r="A187" i="278"/>
  <c r="L187" i="278"/>
  <c r="K187" i="278"/>
  <c r="P187" i="278" s="1"/>
  <c r="Q187" i="278" s="1"/>
  <c r="E187" i="278" a="1"/>
  <c r="E187" i="278" s="1"/>
  <c r="M187" i="278" s="1"/>
  <c r="D188" i="278" a="1"/>
  <c r="D188" i="278" s="1"/>
  <c r="O186" i="278"/>
  <c r="S186" i="278"/>
  <c r="L186" i="277"/>
  <c r="K186" i="277"/>
  <c r="P186" i="277" s="1"/>
  <c r="Q186" i="277" s="1"/>
  <c r="E186" i="277" a="1"/>
  <c r="E186" i="277" s="1"/>
  <c r="M186" i="277" s="1"/>
  <c r="G186" i="277"/>
  <c r="F186" i="277"/>
  <c r="A186" i="277"/>
  <c r="D187" i="277" a="1"/>
  <c r="D187" i="277" s="1"/>
  <c r="S185" i="277"/>
  <c r="O185" i="277"/>
  <c r="D180" i="275"/>
  <c r="E180" i="275"/>
  <c r="C181" i="275" a="1"/>
  <c r="C181" i="275" s="1"/>
  <c r="H156" i="5"/>
  <c r="O179" i="146"/>
  <c r="F180" i="146"/>
  <c r="E180" i="146" a="1"/>
  <c r="E180" i="146" s="1"/>
  <c r="M180" i="146" s="1"/>
  <c r="S180" i="146" s="1"/>
  <c r="S179" i="146"/>
  <c r="A180" i="146"/>
  <c r="G180" i="146"/>
  <c r="D181" i="146" a="1"/>
  <c r="D181" i="146" s="1"/>
  <c r="E181" i="146" s="1" a="1"/>
  <c r="E181" i="146" s="1"/>
  <c r="M181" i="146" s="1"/>
  <c r="L180" i="146"/>
  <c r="E178" i="116"/>
  <c r="F178" i="116"/>
  <c r="D178" i="116"/>
  <c r="C179" i="116" a="1"/>
  <c r="C179" i="116" s="1"/>
  <c r="G179" i="214"/>
  <c r="H179" i="214" s="1"/>
  <c r="D180" i="214"/>
  <c r="E180" i="214"/>
  <c r="F180" i="214"/>
  <c r="C181" i="214" a="1"/>
  <c r="C181" i="214" s="1"/>
  <c r="I156" i="5"/>
  <c r="E157" i="5"/>
  <c r="F157" i="5"/>
  <c r="D157" i="5"/>
  <c r="C157" i="5"/>
  <c r="G157" i="5"/>
  <c r="B157" i="5"/>
  <c r="P180" i="146"/>
  <c r="Q180" i="146" s="1"/>
  <c r="K188" i="284" l="1"/>
  <c r="P188" i="284" s="1"/>
  <c r="Q188" i="284" s="1"/>
  <c r="E188" i="284" a="1"/>
  <c r="E188" i="284" s="1"/>
  <c r="M188" i="284" s="1"/>
  <c r="F188" i="284"/>
  <c r="A188" i="284"/>
  <c r="L188" i="284"/>
  <c r="G188" i="284"/>
  <c r="D189" i="284" a="1"/>
  <c r="D189" i="284" s="1"/>
  <c r="O187" i="284"/>
  <c r="S187" i="284"/>
  <c r="L188" i="283"/>
  <c r="K188" i="283"/>
  <c r="P188" i="283" s="1"/>
  <c r="Q188" i="283" s="1"/>
  <c r="E188" i="283" a="1"/>
  <c r="E188" i="283" s="1"/>
  <c r="M188" i="283" s="1"/>
  <c r="G188" i="283"/>
  <c r="F188" i="283"/>
  <c r="A188" i="283"/>
  <c r="D189" i="283" a="1"/>
  <c r="D189" i="283" s="1"/>
  <c r="S187" i="283"/>
  <c r="O187" i="283"/>
  <c r="L190" i="282"/>
  <c r="K190" i="282"/>
  <c r="P190" i="282" s="1"/>
  <c r="Q190" i="282" s="1"/>
  <c r="E190" i="282" a="1"/>
  <c r="E190" i="282" s="1"/>
  <c r="M190" i="282" s="1"/>
  <c r="G190" i="282"/>
  <c r="F190" i="282"/>
  <c r="A190" i="282"/>
  <c r="D191" i="282" a="1"/>
  <c r="D191" i="282" s="1"/>
  <c r="S189" i="282"/>
  <c r="O189" i="282"/>
  <c r="O185" i="281"/>
  <c r="S185" i="281"/>
  <c r="G186" i="281"/>
  <c r="F186" i="281"/>
  <c r="A186" i="281"/>
  <c r="L186" i="281"/>
  <c r="K186" i="281"/>
  <c r="P186" i="281" s="1"/>
  <c r="Q186" i="281" s="1"/>
  <c r="E186" i="281" a="1"/>
  <c r="E186" i="281" s="1"/>
  <c r="M186" i="281" s="1"/>
  <c r="D187" i="281" a="1"/>
  <c r="D187" i="281" s="1"/>
  <c r="D188" i="280" a="1"/>
  <c r="D188" i="280" s="1"/>
  <c r="K188" i="280" s="1"/>
  <c r="P188" i="280" s="1"/>
  <c r="Q188" i="280" s="1"/>
  <c r="G187" i="280"/>
  <c r="K187" i="280"/>
  <c r="P187" i="280" s="1"/>
  <c r="Q187" i="280" s="1"/>
  <c r="O186" i="280"/>
  <c r="A187" i="280"/>
  <c r="L187" i="280"/>
  <c r="E187" i="280" a="1"/>
  <c r="E187" i="280" s="1"/>
  <c r="M187" i="280" s="1"/>
  <c r="O187" i="280" s="1"/>
  <c r="G186" i="279"/>
  <c r="F186" i="279"/>
  <c r="A186" i="279"/>
  <c r="L186" i="279"/>
  <c r="K186" i="279"/>
  <c r="P186" i="279" s="1"/>
  <c r="Q186" i="279" s="1"/>
  <c r="E186" i="279" a="1"/>
  <c r="E186" i="279" s="1"/>
  <c r="M186" i="279" s="1"/>
  <c r="D187" i="279" a="1"/>
  <c r="D187" i="279" s="1"/>
  <c r="O185" i="279"/>
  <c r="S185" i="279"/>
  <c r="F188" i="278"/>
  <c r="A188" i="278"/>
  <c r="L188" i="278"/>
  <c r="K188" i="278"/>
  <c r="P188" i="278" s="1"/>
  <c r="Q188" i="278" s="1"/>
  <c r="E188" i="278" a="1"/>
  <c r="E188" i="278" s="1"/>
  <c r="M188" i="278" s="1"/>
  <c r="G188" i="278"/>
  <c r="D189" i="278" a="1"/>
  <c r="D189" i="278" s="1"/>
  <c r="O187" i="278"/>
  <c r="S187" i="278"/>
  <c r="K187" i="277"/>
  <c r="P187" i="277" s="1"/>
  <c r="Q187" i="277" s="1"/>
  <c r="E187" i="277" a="1"/>
  <c r="E187" i="277" s="1"/>
  <c r="M187" i="277" s="1"/>
  <c r="G187" i="277"/>
  <c r="F187" i="277"/>
  <c r="A187" i="277"/>
  <c r="L187" i="277"/>
  <c r="D188" i="277" a="1"/>
  <c r="D188" i="277" s="1"/>
  <c r="O186" i="277"/>
  <c r="S186" i="277"/>
  <c r="D181" i="275"/>
  <c r="E181" i="275"/>
  <c r="C182" i="275" a="1"/>
  <c r="C182" i="275" s="1"/>
  <c r="H157" i="5"/>
  <c r="F181" i="146"/>
  <c r="K181" i="146"/>
  <c r="P181" i="146" s="1"/>
  <c r="Q181" i="146" s="1"/>
  <c r="D182" i="146" a="1"/>
  <c r="D182" i="146" s="1"/>
  <c r="G182" i="146" s="1"/>
  <c r="L181" i="146"/>
  <c r="O181" i="146" s="1"/>
  <c r="O180" i="146"/>
  <c r="G181" i="146"/>
  <c r="S181" i="146"/>
  <c r="A181" i="146"/>
  <c r="D179" i="116"/>
  <c r="F179" i="116"/>
  <c r="E179" i="116"/>
  <c r="C180" i="116" a="1"/>
  <c r="C180" i="116" s="1"/>
  <c r="G180" i="214"/>
  <c r="H180" i="214" s="1"/>
  <c r="D181" i="214"/>
  <c r="F181" i="214"/>
  <c r="E181" i="214"/>
  <c r="C182" i="214" a="1"/>
  <c r="C182" i="214" s="1"/>
  <c r="I157" i="5"/>
  <c r="D158" i="5"/>
  <c r="C158" i="5"/>
  <c r="E158" i="5"/>
  <c r="G158" i="5"/>
  <c r="B158" i="5"/>
  <c r="F158" i="5"/>
  <c r="G189" i="284" l="1"/>
  <c r="L189" i="284"/>
  <c r="K189" i="284"/>
  <c r="P189" i="284" s="1"/>
  <c r="Q189" i="284" s="1"/>
  <c r="E189" i="284" a="1"/>
  <c r="E189" i="284" s="1"/>
  <c r="M189" i="284" s="1"/>
  <c r="A189" i="284"/>
  <c r="F189" i="284"/>
  <c r="D190" i="284" a="1"/>
  <c r="D190" i="284" s="1"/>
  <c r="S188" i="284"/>
  <c r="O188" i="284"/>
  <c r="K189" i="283"/>
  <c r="P189" i="283" s="1"/>
  <c r="Q189" i="283" s="1"/>
  <c r="E189" i="283" a="1"/>
  <c r="E189" i="283" s="1"/>
  <c r="M189" i="283" s="1"/>
  <c r="G189" i="283"/>
  <c r="F189" i="283"/>
  <c r="A189" i="283"/>
  <c r="L189" i="283"/>
  <c r="D190" i="283" a="1"/>
  <c r="D190" i="283" s="1"/>
  <c r="O188" i="283"/>
  <c r="S188" i="283"/>
  <c r="K191" i="282"/>
  <c r="P191" i="282" s="1"/>
  <c r="Q191" i="282" s="1"/>
  <c r="E191" i="282" a="1"/>
  <c r="E191" i="282" s="1"/>
  <c r="M191" i="282" s="1"/>
  <c r="G191" i="282"/>
  <c r="F191" i="282"/>
  <c r="L191" i="282"/>
  <c r="A191" i="282"/>
  <c r="D192" i="282" a="1"/>
  <c r="D192" i="282" s="1"/>
  <c r="S190" i="282"/>
  <c r="O190" i="282"/>
  <c r="O186" i="281"/>
  <c r="S186" i="281"/>
  <c r="F187" i="281"/>
  <c r="A187" i="281"/>
  <c r="L187" i="281"/>
  <c r="K187" i="281"/>
  <c r="P187" i="281" s="1"/>
  <c r="Q187" i="281" s="1"/>
  <c r="E187" i="281" a="1"/>
  <c r="E187" i="281" s="1"/>
  <c r="M187" i="281" s="1"/>
  <c r="G187" i="281"/>
  <c r="D188" i="281" a="1"/>
  <c r="D188" i="281" s="1"/>
  <c r="D189" i="280" a="1"/>
  <c r="D189" i="280" s="1"/>
  <c r="F189" i="280" s="1"/>
  <c r="G188" i="280"/>
  <c r="S187" i="280"/>
  <c r="L188" i="280"/>
  <c r="A188" i="280"/>
  <c r="E188" i="280" a="1"/>
  <c r="E188" i="280" s="1"/>
  <c r="M188" i="280" s="1"/>
  <c r="S188" i="280" s="1"/>
  <c r="F188" i="280"/>
  <c r="F187" i="279"/>
  <c r="A187" i="279"/>
  <c r="L187" i="279"/>
  <c r="K187" i="279"/>
  <c r="P187" i="279" s="1"/>
  <c r="Q187" i="279" s="1"/>
  <c r="E187" i="279" a="1"/>
  <c r="E187" i="279" s="1"/>
  <c r="M187" i="279" s="1"/>
  <c r="G187" i="279"/>
  <c r="D188" i="279" a="1"/>
  <c r="D188" i="279" s="1"/>
  <c r="O186" i="279"/>
  <c r="S186" i="279"/>
  <c r="L189" i="278"/>
  <c r="K189" i="278"/>
  <c r="P189" i="278" s="1"/>
  <c r="Q189" i="278" s="1"/>
  <c r="E189" i="278" a="1"/>
  <c r="E189" i="278" s="1"/>
  <c r="M189" i="278" s="1"/>
  <c r="G189" i="278"/>
  <c r="F189" i="278"/>
  <c r="A189" i="278"/>
  <c r="D190" i="278" a="1"/>
  <c r="D190" i="278" s="1"/>
  <c r="S188" i="278"/>
  <c r="O188" i="278"/>
  <c r="G188" i="277"/>
  <c r="F188" i="277"/>
  <c r="A188" i="277"/>
  <c r="L188" i="277"/>
  <c r="K188" i="277"/>
  <c r="P188" i="277" s="1"/>
  <c r="Q188" i="277" s="1"/>
  <c r="E188" i="277" a="1"/>
  <c r="E188" i="277" s="1"/>
  <c r="M188" i="277" s="1"/>
  <c r="D189" i="277" a="1"/>
  <c r="D189" i="277" s="1"/>
  <c r="O187" i="277"/>
  <c r="S187" i="277"/>
  <c r="D182" i="275"/>
  <c r="E182" i="275"/>
  <c r="C183" i="275" a="1"/>
  <c r="C183" i="275" s="1"/>
  <c r="H158" i="5"/>
  <c r="I158" i="5"/>
  <c r="G181" i="214"/>
  <c r="H181" i="214" s="1"/>
  <c r="E182" i="146" a="1"/>
  <c r="E182" i="146" s="1"/>
  <c r="M182" i="146" s="1"/>
  <c r="S182" i="146" s="1"/>
  <c r="F182" i="146"/>
  <c r="A182" i="146"/>
  <c r="K182" i="146"/>
  <c r="P182" i="146" s="1"/>
  <c r="Q182" i="146" s="1"/>
  <c r="L182" i="146"/>
  <c r="D183" i="146" a="1"/>
  <c r="D183" i="146" s="1"/>
  <c r="F183" i="146" s="1"/>
  <c r="D180" i="116"/>
  <c r="E180" i="116"/>
  <c r="F180" i="116"/>
  <c r="C181" i="116" a="1"/>
  <c r="C181" i="116" s="1"/>
  <c r="D182" i="214"/>
  <c r="F182" i="214"/>
  <c r="E182" i="214"/>
  <c r="C183" i="214" a="1"/>
  <c r="C183" i="214" s="1"/>
  <c r="F159" i="5"/>
  <c r="G159" i="5"/>
  <c r="D159" i="5"/>
  <c r="C159" i="5"/>
  <c r="B159" i="5"/>
  <c r="E159" i="5"/>
  <c r="H159" i="5" s="1"/>
  <c r="O189" i="284" l="1"/>
  <c r="S189" i="284"/>
  <c r="F190" i="284"/>
  <c r="A190" i="284"/>
  <c r="K190" i="284"/>
  <c r="P190" i="284" s="1"/>
  <c r="Q190" i="284" s="1"/>
  <c r="E190" i="284" a="1"/>
  <c r="E190" i="284" s="1"/>
  <c r="M190" i="284" s="1"/>
  <c r="G190" i="284"/>
  <c r="L190" i="284"/>
  <c r="D191" i="284" a="1"/>
  <c r="D191" i="284" s="1"/>
  <c r="G190" i="283"/>
  <c r="F190" i="283"/>
  <c r="A190" i="283"/>
  <c r="L190" i="283"/>
  <c r="K190" i="283"/>
  <c r="P190" i="283" s="1"/>
  <c r="Q190" i="283" s="1"/>
  <c r="E190" i="283" a="1"/>
  <c r="E190" i="283" s="1"/>
  <c r="M190" i="283" s="1"/>
  <c r="D191" i="283" a="1"/>
  <c r="D191" i="283" s="1"/>
  <c r="O189" i="283"/>
  <c r="S189" i="283"/>
  <c r="G192" i="282"/>
  <c r="F192" i="282"/>
  <c r="A192" i="282"/>
  <c r="L192" i="282"/>
  <c r="E192" i="282" a="1"/>
  <c r="E192" i="282" s="1"/>
  <c r="M192" i="282" s="1"/>
  <c r="K192" i="282"/>
  <c r="P192" i="282" s="1"/>
  <c r="Q192" i="282" s="1"/>
  <c r="D193" i="282" a="1"/>
  <c r="D193" i="282" s="1"/>
  <c r="O191" i="282"/>
  <c r="S191" i="282"/>
  <c r="S187" i="281"/>
  <c r="O187" i="281"/>
  <c r="L188" i="281"/>
  <c r="K188" i="281"/>
  <c r="P188" i="281" s="1"/>
  <c r="Q188" i="281" s="1"/>
  <c r="E188" i="281" a="1"/>
  <c r="E188" i="281" s="1"/>
  <c r="M188" i="281" s="1"/>
  <c r="G188" i="281"/>
  <c r="F188" i="281"/>
  <c r="A188" i="281"/>
  <c r="D189" i="281" a="1"/>
  <c r="D189" i="281" s="1"/>
  <c r="D190" i="280" a="1"/>
  <c r="D190" i="280" s="1"/>
  <c r="L190" i="280" s="1"/>
  <c r="A189" i="280"/>
  <c r="O188" i="280"/>
  <c r="E189" i="280" a="1"/>
  <c r="E189" i="280" s="1"/>
  <c r="M189" i="280" s="1"/>
  <c r="O189" i="280" s="1"/>
  <c r="G189" i="280"/>
  <c r="K189" i="280"/>
  <c r="P189" i="280" s="1"/>
  <c r="Q189" i="280" s="1"/>
  <c r="L189" i="280"/>
  <c r="L188" i="279"/>
  <c r="K188" i="279"/>
  <c r="P188" i="279" s="1"/>
  <c r="Q188" i="279" s="1"/>
  <c r="E188" i="279" a="1"/>
  <c r="E188" i="279" s="1"/>
  <c r="M188" i="279" s="1"/>
  <c r="G188" i="279"/>
  <c r="F188" i="279"/>
  <c r="A188" i="279"/>
  <c r="D189" i="279" a="1"/>
  <c r="D189" i="279" s="1"/>
  <c r="S187" i="279"/>
  <c r="O187" i="279"/>
  <c r="O189" i="278"/>
  <c r="S189" i="278"/>
  <c r="K190" i="278"/>
  <c r="P190" i="278" s="1"/>
  <c r="Q190" i="278" s="1"/>
  <c r="E190" i="278" a="1"/>
  <c r="E190" i="278" s="1"/>
  <c r="M190" i="278" s="1"/>
  <c r="G190" i="278"/>
  <c r="F190" i="278"/>
  <c r="A190" i="278"/>
  <c r="L190" i="278"/>
  <c r="D191" i="278" a="1"/>
  <c r="D191" i="278" s="1"/>
  <c r="F189" i="277"/>
  <c r="A189" i="277"/>
  <c r="L189" i="277"/>
  <c r="K189" i="277"/>
  <c r="P189" i="277" s="1"/>
  <c r="Q189" i="277" s="1"/>
  <c r="E189" i="277" a="1"/>
  <c r="E189" i="277" s="1"/>
  <c r="M189" i="277" s="1"/>
  <c r="G189" i="277"/>
  <c r="D190" i="277" a="1"/>
  <c r="D190" i="277" s="1"/>
  <c r="O188" i="277"/>
  <c r="S188" i="277"/>
  <c r="D183" i="275"/>
  <c r="E183" i="275"/>
  <c r="C184" i="275" a="1"/>
  <c r="C184" i="275" s="1"/>
  <c r="D184" i="146" a="1"/>
  <c r="D184" i="146" s="1"/>
  <c r="K184" i="146" s="1"/>
  <c r="L183" i="146"/>
  <c r="O182" i="146"/>
  <c r="E183" i="146" a="1"/>
  <c r="E183" i="146" s="1"/>
  <c r="M183" i="146" s="1"/>
  <c r="A183" i="146"/>
  <c r="K183" i="146"/>
  <c r="P183" i="146" s="1"/>
  <c r="Q183" i="146" s="1"/>
  <c r="G183" i="146"/>
  <c r="I159" i="5"/>
  <c r="F181" i="116"/>
  <c r="D181" i="116"/>
  <c r="E181" i="116"/>
  <c r="C182" i="116" a="1"/>
  <c r="C182" i="116" s="1"/>
  <c r="G182" i="214"/>
  <c r="H182" i="214" s="1"/>
  <c r="D183" i="214"/>
  <c r="E183" i="214"/>
  <c r="F183" i="214"/>
  <c r="C184" i="214" a="1"/>
  <c r="C184" i="214" s="1"/>
  <c r="F160" i="5"/>
  <c r="E160" i="5"/>
  <c r="B160" i="5"/>
  <c r="C160" i="5"/>
  <c r="D160" i="5"/>
  <c r="G160" i="5"/>
  <c r="S190" i="284" l="1"/>
  <c r="O190" i="284"/>
  <c r="L191" i="284"/>
  <c r="G191" i="284"/>
  <c r="F191" i="284"/>
  <c r="A191" i="284"/>
  <c r="E191" i="284" a="1"/>
  <c r="E191" i="284" s="1"/>
  <c r="M191" i="284" s="1"/>
  <c r="K191" i="284"/>
  <c r="P191" i="284" s="1"/>
  <c r="Q191" i="284" s="1"/>
  <c r="D192" i="284" a="1"/>
  <c r="D192" i="284" s="1"/>
  <c r="F191" i="283"/>
  <c r="A191" i="283"/>
  <c r="L191" i="283"/>
  <c r="K191" i="283"/>
  <c r="P191" i="283" s="1"/>
  <c r="Q191" i="283" s="1"/>
  <c r="E191" i="283" a="1"/>
  <c r="E191" i="283" s="1"/>
  <c r="M191" i="283" s="1"/>
  <c r="G191" i="283"/>
  <c r="D192" i="283" a="1"/>
  <c r="D192" i="283" s="1"/>
  <c r="O190" i="283"/>
  <c r="S190" i="283"/>
  <c r="F193" i="282"/>
  <c r="A193" i="282"/>
  <c r="L193" i="282"/>
  <c r="K193" i="282"/>
  <c r="P193" i="282" s="1"/>
  <c r="Q193" i="282" s="1"/>
  <c r="E193" i="282" a="1"/>
  <c r="E193" i="282" s="1"/>
  <c r="M193" i="282" s="1"/>
  <c r="G193" i="282"/>
  <c r="D194" i="282" a="1"/>
  <c r="D194" i="282" s="1"/>
  <c r="O192" i="282"/>
  <c r="S192" i="282"/>
  <c r="K189" i="281"/>
  <c r="P189" i="281" s="1"/>
  <c r="Q189" i="281" s="1"/>
  <c r="E189" i="281" a="1"/>
  <c r="E189" i="281" s="1"/>
  <c r="M189" i="281" s="1"/>
  <c r="G189" i="281"/>
  <c r="F189" i="281"/>
  <c r="A189" i="281"/>
  <c r="L189" i="281"/>
  <c r="D190" i="281" a="1"/>
  <c r="D190" i="281" s="1"/>
  <c r="O188" i="281"/>
  <c r="S188" i="281"/>
  <c r="E190" i="280" a="1"/>
  <c r="E190" i="280" s="1"/>
  <c r="M190" i="280" s="1"/>
  <c r="S190" i="280" s="1"/>
  <c r="A190" i="280"/>
  <c r="S189" i="280"/>
  <c r="K190" i="280"/>
  <c r="P190" i="280" s="1"/>
  <c r="Q190" i="280" s="1"/>
  <c r="F190" i="280"/>
  <c r="G190" i="280"/>
  <c r="D191" i="280" a="1"/>
  <c r="D191" i="280" s="1"/>
  <c r="E191" i="280" s="1" a="1"/>
  <c r="E191" i="280" s="1"/>
  <c r="M191" i="280" s="1"/>
  <c r="O188" i="279"/>
  <c r="S188" i="279"/>
  <c r="K189" i="279"/>
  <c r="P189" i="279" s="1"/>
  <c r="Q189" i="279" s="1"/>
  <c r="E189" i="279" a="1"/>
  <c r="E189" i="279" s="1"/>
  <c r="M189" i="279" s="1"/>
  <c r="G189" i="279"/>
  <c r="F189" i="279"/>
  <c r="A189" i="279"/>
  <c r="L189" i="279"/>
  <c r="D190" i="279" a="1"/>
  <c r="D190" i="279" s="1"/>
  <c r="O190" i="278"/>
  <c r="S190" i="278"/>
  <c r="G191" i="278"/>
  <c r="F191" i="278"/>
  <c r="A191" i="278"/>
  <c r="L191" i="278"/>
  <c r="K191" i="278"/>
  <c r="P191" i="278" s="1"/>
  <c r="Q191" i="278" s="1"/>
  <c r="E191" i="278" a="1"/>
  <c r="E191" i="278" s="1"/>
  <c r="M191" i="278" s="1"/>
  <c r="D192" i="278" a="1"/>
  <c r="D192" i="278" s="1"/>
  <c r="S189" i="277"/>
  <c r="O189" i="277"/>
  <c r="L190" i="277"/>
  <c r="K190" i="277"/>
  <c r="P190" i="277" s="1"/>
  <c r="Q190" i="277" s="1"/>
  <c r="E190" i="277" a="1"/>
  <c r="E190" i="277" s="1"/>
  <c r="M190" i="277" s="1"/>
  <c r="G190" i="277"/>
  <c r="F190" i="277"/>
  <c r="A190" i="277"/>
  <c r="D191" i="277" a="1"/>
  <c r="D191" i="277" s="1"/>
  <c r="D184" i="275"/>
  <c r="E184" i="275"/>
  <c r="C185" i="275" a="1"/>
  <c r="C185" i="275" s="1"/>
  <c r="H160" i="5"/>
  <c r="S183" i="146"/>
  <c r="D185" i="146" a="1"/>
  <c r="D185" i="146" s="1"/>
  <c r="K185" i="146" s="1"/>
  <c r="O183" i="146"/>
  <c r="F184" i="146"/>
  <c r="E184" i="146" a="1"/>
  <c r="E184" i="146" s="1"/>
  <c r="M184" i="146" s="1"/>
  <c r="A184" i="146"/>
  <c r="G184" i="146"/>
  <c r="L184" i="146"/>
  <c r="E182" i="116"/>
  <c r="F182" i="116"/>
  <c r="D182" i="116"/>
  <c r="C183" i="116" a="1"/>
  <c r="C183" i="116" s="1"/>
  <c r="G183" i="214"/>
  <c r="H183" i="214" s="1"/>
  <c r="D184" i="214"/>
  <c r="E184" i="214"/>
  <c r="F184" i="214"/>
  <c r="C185" i="214" a="1"/>
  <c r="C185" i="214" s="1"/>
  <c r="I160" i="5"/>
  <c r="D161" i="5"/>
  <c r="C161" i="5"/>
  <c r="E161" i="5"/>
  <c r="G161" i="5"/>
  <c r="B161" i="5"/>
  <c r="F161" i="5"/>
  <c r="P184" i="146"/>
  <c r="Q184" i="146" s="1"/>
  <c r="O191" i="284" l="1"/>
  <c r="S191" i="284"/>
  <c r="K192" i="284"/>
  <c r="P192" i="284" s="1"/>
  <c r="Q192" i="284" s="1"/>
  <c r="E192" i="284" a="1"/>
  <c r="E192" i="284" s="1"/>
  <c r="M192" i="284" s="1"/>
  <c r="G192" i="284"/>
  <c r="F192" i="284"/>
  <c r="A192" i="284"/>
  <c r="L192" i="284"/>
  <c r="D193" i="284" a="1"/>
  <c r="D193" i="284" s="1"/>
  <c r="L192" i="283"/>
  <c r="K192" i="283"/>
  <c r="P192" i="283" s="1"/>
  <c r="Q192" i="283" s="1"/>
  <c r="E192" i="283" a="1"/>
  <c r="E192" i="283" s="1"/>
  <c r="M192" i="283" s="1"/>
  <c r="G192" i="283"/>
  <c r="F192" i="283"/>
  <c r="A192" i="283"/>
  <c r="D193" i="283" a="1"/>
  <c r="D193" i="283" s="1"/>
  <c r="S191" i="283"/>
  <c r="O191" i="283"/>
  <c r="L194" i="282"/>
  <c r="K194" i="282"/>
  <c r="P194" i="282" s="1"/>
  <c r="Q194" i="282" s="1"/>
  <c r="E194" i="282" a="1"/>
  <c r="E194" i="282" s="1"/>
  <c r="M194" i="282" s="1"/>
  <c r="G194" i="282"/>
  <c r="A194" i="282"/>
  <c r="F194" i="282"/>
  <c r="D195" i="282" a="1"/>
  <c r="D195" i="282" s="1"/>
  <c r="S193" i="282"/>
  <c r="O193" i="282"/>
  <c r="G190" i="281"/>
  <c r="F190" i="281"/>
  <c r="A190" i="281"/>
  <c r="L190" i="281"/>
  <c r="K190" i="281"/>
  <c r="P190" i="281" s="1"/>
  <c r="Q190" i="281" s="1"/>
  <c r="E190" i="281" a="1"/>
  <c r="E190" i="281" s="1"/>
  <c r="M190" i="281" s="1"/>
  <c r="D191" i="281" a="1"/>
  <c r="D191" i="281" s="1"/>
  <c r="O189" i="281"/>
  <c r="S189" i="281"/>
  <c r="D192" i="280" a="1"/>
  <c r="D192" i="280" s="1"/>
  <c r="K192" i="280" s="1"/>
  <c r="P192" i="280" s="1"/>
  <c r="Q192" i="280" s="1"/>
  <c r="G191" i="280"/>
  <c r="K191" i="280"/>
  <c r="P191" i="280" s="1"/>
  <c r="Q191" i="280" s="1"/>
  <c r="O190" i="280"/>
  <c r="A191" i="280"/>
  <c r="L191" i="280"/>
  <c r="F191" i="280"/>
  <c r="S191" i="280"/>
  <c r="O191" i="280"/>
  <c r="O189" i="279"/>
  <c r="S189" i="279"/>
  <c r="G190" i="279"/>
  <c r="F190" i="279"/>
  <c r="A190" i="279"/>
  <c r="L190" i="279"/>
  <c r="K190" i="279"/>
  <c r="P190" i="279" s="1"/>
  <c r="Q190" i="279" s="1"/>
  <c r="E190" i="279" a="1"/>
  <c r="E190" i="279" s="1"/>
  <c r="M190" i="279" s="1"/>
  <c r="D191" i="279" a="1"/>
  <c r="D191" i="279" s="1"/>
  <c r="O191" i="278"/>
  <c r="S191" i="278"/>
  <c r="F192" i="278"/>
  <c r="K192" i="278"/>
  <c r="P192" i="278" s="1"/>
  <c r="Q192" i="278" s="1"/>
  <c r="A192" i="278"/>
  <c r="G192" i="278"/>
  <c r="L192" i="278"/>
  <c r="E192" i="278" a="1"/>
  <c r="E192" i="278" s="1"/>
  <c r="M192" i="278" s="1"/>
  <c r="D193" i="278" a="1"/>
  <c r="D193" i="278" s="1"/>
  <c r="K191" i="277"/>
  <c r="P191" i="277" s="1"/>
  <c r="Q191" i="277" s="1"/>
  <c r="E191" i="277" a="1"/>
  <c r="E191" i="277" s="1"/>
  <c r="M191" i="277" s="1"/>
  <c r="G191" i="277"/>
  <c r="F191" i="277"/>
  <c r="A191" i="277"/>
  <c r="L191" i="277"/>
  <c r="D192" i="277" a="1"/>
  <c r="D192" i="277" s="1"/>
  <c r="O190" i="277"/>
  <c r="S190" i="277"/>
  <c r="D185" i="275"/>
  <c r="E185" i="275"/>
  <c r="C186" i="275" a="1"/>
  <c r="C186" i="275" s="1"/>
  <c r="H161" i="5"/>
  <c r="I161" i="5"/>
  <c r="S184" i="146"/>
  <c r="D186" i="146" a="1"/>
  <c r="D186" i="146" s="1"/>
  <c r="A186" i="146" s="1"/>
  <c r="L185" i="146"/>
  <c r="O184" i="146"/>
  <c r="A185" i="146"/>
  <c r="E185" i="146" a="1"/>
  <c r="E185" i="146" s="1"/>
  <c r="M185" i="146" s="1"/>
  <c r="S185" i="146" s="1"/>
  <c r="G185" i="146"/>
  <c r="F185" i="146"/>
  <c r="D183" i="116"/>
  <c r="E183" i="116"/>
  <c r="F183" i="116"/>
  <c r="C184" i="116" a="1"/>
  <c r="C184" i="116" s="1"/>
  <c r="G184" i="214"/>
  <c r="H184" i="214" s="1"/>
  <c r="D185" i="214"/>
  <c r="F185" i="214"/>
  <c r="E185" i="214"/>
  <c r="C186" i="214" a="1"/>
  <c r="C186" i="214" s="1"/>
  <c r="C162" i="5"/>
  <c r="G162" i="5"/>
  <c r="E162" i="5"/>
  <c r="D162" i="5"/>
  <c r="F162" i="5"/>
  <c r="B162" i="5"/>
  <c r="P185" i="146"/>
  <c r="Q185" i="146" s="1"/>
  <c r="O192" i="284" l="1"/>
  <c r="S192" i="284"/>
  <c r="G193" i="284"/>
  <c r="F193" i="284"/>
  <c r="A193" i="284"/>
  <c r="L193" i="284"/>
  <c r="K193" i="284"/>
  <c r="P193" i="284" s="1"/>
  <c r="Q193" i="284" s="1"/>
  <c r="E193" i="284" a="1"/>
  <c r="E193" i="284" s="1"/>
  <c r="M193" i="284" s="1"/>
  <c r="D194" i="284" a="1"/>
  <c r="D194" i="284" s="1"/>
  <c r="K193" i="283"/>
  <c r="P193" i="283" s="1"/>
  <c r="Q193" i="283" s="1"/>
  <c r="E193" i="283" a="1"/>
  <c r="E193" i="283" s="1"/>
  <c r="M193" i="283" s="1"/>
  <c r="G193" i="283"/>
  <c r="F193" i="283"/>
  <c r="A193" i="283"/>
  <c r="L193" i="283"/>
  <c r="D194" i="283" a="1"/>
  <c r="D194" i="283" s="1"/>
  <c r="O192" i="283"/>
  <c r="S192" i="283"/>
  <c r="O194" i="282"/>
  <c r="S194" i="282"/>
  <c r="K195" i="282"/>
  <c r="P195" i="282" s="1"/>
  <c r="Q195" i="282" s="1"/>
  <c r="E195" i="282" a="1"/>
  <c r="E195" i="282" s="1"/>
  <c r="M195" i="282" s="1"/>
  <c r="G195" i="282"/>
  <c r="F195" i="282"/>
  <c r="A195" i="282"/>
  <c r="L195" i="282"/>
  <c r="D196" i="282" a="1"/>
  <c r="D196" i="282" s="1"/>
  <c r="F191" i="281"/>
  <c r="A191" i="281"/>
  <c r="L191" i="281"/>
  <c r="K191" i="281"/>
  <c r="P191" i="281" s="1"/>
  <c r="Q191" i="281" s="1"/>
  <c r="E191" i="281" a="1"/>
  <c r="E191" i="281" s="1"/>
  <c r="M191" i="281" s="1"/>
  <c r="G191" i="281"/>
  <c r="D192" i="281" a="1"/>
  <c r="D192" i="281" s="1"/>
  <c r="O190" i="281"/>
  <c r="S190" i="281"/>
  <c r="D193" i="280" a="1"/>
  <c r="D193" i="280" s="1"/>
  <c r="F193" i="280" s="1"/>
  <c r="G192" i="280"/>
  <c r="F192" i="280"/>
  <c r="E192" i="280" a="1"/>
  <c r="E192" i="280" s="1"/>
  <c r="M192" i="280" s="1"/>
  <c r="S192" i="280" s="1"/>
  <c r="A192" i="280"/>
  <c r="L192" i="280"/>
  <c r="O190" i="279"/>
  <c r="S190" i="279"/>
  <c r="F191" i="279"/>
  <c r="A191" i="279"/>
  <c r="L191" i="279"/>
  <c r="K191" i="279"/>
  <c r="P191" i="279" s="1"/>
  <c r="Q191" i="279" s="1"/>
  <c r="E191" i="279" a="1"/>
  <c r="E191" i="279" s="1"/>
  <c r="M191" i="279" s="1"/>
  <c r="G191" i="279"/>
  <c r="D192" i="279" a="1"/>
  <c r="D192" i="279" s="1"/>
  <c r="S192" i="278"/>
  <c r="O192" i="278"/>
  <c r="L193" i="278"/>
  <c r="G193" i="278"/>
  <c r="F193" i="278"/>
  <c r="E193" i="278" a="1"/>
  <c r="E193" i="278" s="1"/>
  <c r="M193" i="278" s="1"/>
  <c r="K193" i="278"/>
  <c r="P193" i="278" s="1"/>
  <c r="Q193" i="278" s="1"/>
  <c r="A193" i="278"/>
  <c r="D194" i="278" a="1"/>
  <c r="D194" i="278" s="1"/>
  <c r="G192" i="277"/>
  <c r="F192" i="277"/>
  <c r="A192" i="277"/>
  <c r="L192" i="277"/>
  <c r="E192" i="277" a="1"/>
  <c r="E192" i="277" s="1"/>
  <c r="M192" i="277" s="1"/>
  <c r="K192" i="277"/>
  <c r="P192" i="277" s="1"/>
  <c r="Q192" i="277" s="1"/>
  <c r="D193" i="277" a="1"/>
  <c r="D193" i="277" s="1"/>
  <c r="O191" i="277"/>
  <c r="S191" i="277"/>
  <c r="D186" i="275"/>
  <c r="E186" i="275"/>
  <c r="C187" i="275" a="1"/>
  <c r="C187" i="275" s="1"/>
  <c r="H162" i="5"/>
  <c r="D187" i="146" a="1"/>
  <c r="D187" i="146" s="1"/>
  <c r="A187" i="146" s="1"/>
  <c r="G186" i="146"/>
  <c r="O185" i="146"/>
  <c r="F186" i="146"/>
  <c r="K186" i="146"/>
  <c r="P186" i="146" s="1"/>
  <c r="Q186" i="146" s="1"/>
  <c r="L186" i="146"/>
  <c r="E186" i="146" a="1"/>
  <c r="E186" i="146" s="1"/>
  <c r="M186" i="146" s="1"/>
  <c r="I162" i="5"/>
  <c r="F184" i="116"/>
  <c r="E184" i="116"/>
  <c r="D184" i="116"/>
  <c r="C185" i="116" a="1"/>
  <c r="C185" i="116" s="1"/>
  <c r="G185" i="214"/>
  <c r="H185" i="214" s="1"/>
  <c r="D186" i="214"/>
  <c r="F186" i="214"/>
  <c r="E186" i="214"/>
  <c r="C187" i="214" a="1"/>
  <c r="C187" i="214" s="1"/>
  <c r="E163" i="5"/>
  <c r="F163" i="5"/>
  <c r="B163" i="5"/>
  <c r="G163" i="5"/>
  <c r="D163" i="5"/>
  <c r="C163" i="5"/>
  <c r="O193" i="284" l="1"/>
  <c r="S193" i="284"/>
  <c r="F194" i="284"/>
  <c r="A194" i="284"/>
  <c r="L194" i="284"/>
  <c r="K194" i="284"/>
  <c r="P194" i="284" s="1"/>
  <c r="Q194" i="284" s="1"/>
  <c r="E194" i="284" a="1"/>
  <c r="E194" i="284" s="1"/>
  <c r="M194" i="284" s="1"/>
  <c r="G194" i="284"/>
  <c r="D195" i="284" a="1"/>
  <c r="D195" i="284" s="1"/>
  <c r="G194" i="283"/>
  <c r="F194" i="283"/>
  <c r="A194" i="283"/>
  <c r="L194" i="283"/>
  <c r="K194" i="283"/>
  <c r="P194" i="283" s="1"/>
  <c r="Q194" i="283" s="1"/>
  <c r="E194" i="283" a="1"/>
  <c r="E194" i="283" s="1"/>
  <c r="M194" i="283" s="1"/>
  <c r="D195" i="283" a="1"/>
  <c r="D195" i="283" s="1"/>
  <c r="O193" i="283"/>
  <c r="S193" i="283"/>
  <c r="O195" i="282"/>
  <c r="S195" i="282"/>
  <c r="G196" i="282"/>
  <c r="F196" i="282"/>
  <c r="A196" i="282"/>
  <c r="L196" i="282"/>
  <c r="K196" i="282"/>
  <c r="P196" i="282" s="1"/>
  <c r="Q196" i="282" s="1"/>
  <c r="E196" i="282" a="1"/>
  <c r="E196" i="282" s="1"/>
  <c r="M196" i="282" s="1"/>
  <c r="D197" i="282" a="1"/>
  <c r="D197" i="282" s="1"/>
  <c r="S191" i="281"/>
  <c r="O191" i="281"/>
  <c r="L192" i="281"/>
  <c r="K192" i="281"/>
  <c r="P192" i="281" s="1"/>
  <c r="Q192" i="281" s="1"/>
  <c r="E192" i="281" a="1"/>
  <c r="E192" i="281" s="1"/>
  <c r="M192" i="281" s="1"/>
  <c r="G192" i="281"/>
  <c r="F192" i="281"/>
  <c r="A192" i="281"/>
  <c r="D193" i="281" a="1"/>
  <c r="D193" i="281" s="1"/>
  <c r="D194" i="280" a="1"/>
  <c r="D194" i="280" s="1"/>
  <c r="F194" i="280" s="1"/>
  <c r="A193" i="280"/>
  <c r="O192" i="280"/>
  <c r="K193" i="280"/>
  <c r="P193" i="280" s="1"/>
  <c r="Q193" i="280" s="1"/>
  <c r="G193" i="280"/>
  <c r="L193" i="280"/>
  <c r="E193" i="280" a="1"/>
  <c r="E193" i="280" s="1"/>
  <c r="M193" i="280" s="1"/>
  <c r="S193" i="280" s="1"/>
  <c r="L192" i="279"/>
  <c r="K192" i="279"/>
  <c r="P192" i="279" s="1"/>
  <c r="Q192" i="279" s="1"/>
  <c r="E192" i="279" a="1"/>
  <c r="E192" i="279" s="1"/>
  <c r="M192" i="279" s="1"/>
  <c r="G192" i="279"/>
  <c r="F192" i="279"/>
  <c r="A192" i="279"/>
  <c r="D193" i="279" a="1"/>
  <c r="D193" i="279" s="1"/>
  <c r="S191" i="279"/>
  <c r="O191" i="279"/>
  <c r="O193" i="278"/>
  <c r="S193" i="278"/>
  <c r="K194" i="278"/>
  <c r="P194" i="278" s="1"/>
  <c r="Q194" i="278" s="1"/>
  <c r="E194" i="278" a="1"/>
  <c r="E194" i="278" s="1"/>
  <c r="M194" i="278" s="1"/>
  <c r="F194" i="278"/>
  <c r="L194" i="278"/>
  <c r="A194" i="278"/>
  <c r="G194" i="278"/>
  <c r="D195" i="278" a="1"/>
  <c r="D195" i="278" s="1"/>
  <c r="O192" i="277"/>
  <c r="S192" i="277"/>
  <c r="F193" i="277"/>
  <c r="A193" i="277"/>
  <c r="L193" i="277"/>
  <c r="K193" i="277"/>
  <c r="P193" i="277" s="1"/>
  <c r="Q193" i="277" s="1"/>
  <c r="E193" i="277" a="1"/>
  <c r="E193" i="277" s="1"/>
  <c r="M193" i="277" s="1"/>
  <c r="G193" i="277"/>
  <c r="D194" i="277" a="1"/>
  <c r="D194" i="277" s="1"/>
  <c r="D187" i="275"/>
  <c r="E187" i="275"/>
  <c r="C188" i="275" a="1"/>
  <c r="C188" i="275" s="1"/>
  <c r="H163" i="5"/>
  <c r="O186" i="146"/>
  <c r="S186" i="146"/>
  <c r="D188" i="146" a="1"/>
  <c r="D188" i="146" s="1"/>
  <c r="K188" i="146" s="1"/>
  <c r="L187" i="146"/>
  <c r="K187" i="146"/>
  <c r="P187" i="146" s="1"/>
  <c r="Q187" i="146" s="1"/>
  <c r="G187" i="146"/>
  <c r="F187" i="146"/>
  <c r="E187" i="146" a="1"/>
  <c r="E187" i="146" s="1"/>
  <c r="M187" i="146" s="1"/>
  <c r="O187" i="146" s="1"/>
  <c r="F185" i="116"/>
  <c r="D185" i="116"/>
  <c r="E185" i="116"/>
  <c r="C186" i="116" a="1"/>
  <c r="C186" i="116" s="1"/>
  <c r="G186" i="214"/>
  <c r="H186" i="214" s="1"/>
  <c r="D187" i="214"/>
  <c r="F187" i="214"/>
  <c r="E187" i="214"/>
  <c r="C188" i="214" a="1"/>
  <c r="C188" i="214" s="1"/>
  <c r="I163" i="5"/>
  <c r="B164" i="5"/>
  <c r="F164" i="5"/>
  <c r="D164" i="5"/>
  <c r="C164" i="5"/>
  <c r="E164" i="5"/>
  <c r="G164" i="5"/>
  <c r="S194" i="284" l="1"/>
  <c r="O194" i="284"/>
  <c r="L195" i="284"/>
  <c r="K195" i="284"/>
  <c r="P195" i="284" s="1"/>
  <c r="Q195" i="284" s="1"/>
  <c r="E195" i="284" a="1"/>
  <c r="E195" i="284" s="1"/>
  <c r="M195" i="284" s="1"/>
  <c r="G195" i="284"/>
  <c r="F195" i="284"/>
  <c r="A195" i="284"/>
  <c r="D196" i="284" a="1"/>
  <c r="D196" i="284" s="1"/>
  <c r="F195" i="283"/>
  <c r="A195" i="283"/>
  <c r="L195" i="283"/>
  <c r="K195" i="283"/>
  <c r="P195" i="283" s="1"/>
  <c r="Q195" i="283" s="1"/>
  <c r="E195" i="283" a="1"/>
  <c r="E195" i="283" s="1"/>
  <c r="M195" i="283" s="1"/>
  <c r="G195" i="283"/>
  <c r="D196" i="283" a="1"/>
  <c r="D196" i="283" s="1"/>
  <c r="O194" i="283"/>
  <c r="S194" i="283"/>
  <c r="O196" i="282"/>
  <c r="S196" i="282"/>
  <c r="F197" i="282"/>
  <c r="A197" i="282"/>
  <c r="L197" i="282"/>
  <c r="K197" i="282"/>
  <c r="P197" i="282" s="1"/>
  <c r="Q197" i="282" s="1"/>
  <c r="E197" i="282" a="1"/>
  <c r="E197" i="282" s="1"/>
  <c r="M197" i="282" s="1"/>
  <c r="G197" i="282"/>
  <c r="D198" i="282" a="1"/>
  <c r="D198" i="282" s="1"/>
  <c r="K193" i="281"/>
  <c r="P193" i="281" s="1"/>
  <c r="Q193" i="281" s="1"/>
  <c r="E193" i="281" a="1"/>
  <c r="E193" i="281" s="1"/>
  <c r="M193" i="281" s="1"/>
  <c r="G193" i="281"/>
  <c r="F193" i="281"/>
  <c r="A193" i="281"/>
  <c r="L193" i="281"/>
  <c r="D194" i="281" a="1"/>
  <c r="D194" i="281" s="1"/>
  <c r="O192" i="281"/>
  <c r="S192" i="281"/>
  <c r="D195" i="280" a="1"/>
  <c r="D195" i="280" s="1"/>
  <c r="L195" i="280" s="1"/>
  <c r="L194" i="280"/>
  <c r="O193" i="280"/>
  <c r="K194" i="280"/>
  <c r="P194" i="280" s="1"/>
  <c r="Q194" i="280" s="1"/>
  <c r="G194" i="280"/>
  <c r="A194" i="280"/>
  <c r="E194" i="280" a="1"/>
  <c r="E194" i="280" s="1"/>
  <c r="M194" i="280" s="1"/>
  <c r="O194" i="280" s="1"/>
  <c r="K193" i="279"/>
  <c r="P193" i="279" s="1"/>
  <c r="Q193" i="279" s="1"/>
  <c r="E193" i="279" a="1"/>
  <c r="E193" i="279" s="1"/>
  <c r="M193" i="279" s="1"/>
  <c r="G193" i="279"/>
  <c r="F193" i="279"/>
  <c r="A193" i="279"/>
  <c r="L193" i="279"/>
  <c r="D194" i="279" a="1"/>
  <c r="D194" i="279" s="1"/>
  <c r="O192" i="279"/>
  <c r="S192" i="279"/>
  <c r="O194" i="278"/>
  <c r="S194" i="278"/>
  <c r="G195" i="278"/>
  <c r="F195" i="278"/>
  <c r="E195" i="278" a="1"/>
  <c r="E195" i="278" s="1"/>
  <c r="M195" i="278" s="1"/>
  <c r="A195" i="278"/>
  <c r="L195" i="278"/>
  <c r="K195" i="278"/>
  <c r="P195" i="278" s="1"/>
  <c r="Q195" i="278" s="1"/>
  <c r="D196" i="278" a="1"/>
  <c r="D196" i="278" s="1"/>
  <c r="S193" i="277"/>
  <c r="O193" i="277"/>
  <c r="L194" i="277"/>
  <c r="K194" i="277"/>
  <c r="P194" i="277" s="1"/>
  <c r="Q194" i="277" s="1"/>
  <c r="E194" i="277" a="1"/>
  <c r="E194" i="277" s="1"/>
  <c r="M194" i="277" s="1"/>
  <c r="G194" i="277"/>
  <c r="F194" i="277"/>
  <c r="A194" i="277"/>
  <c r="D195" i="277" a="1"/>
  <c r="D195" i="277" s="1"/>
  <c r="D188" i="275"/>
  <c r="E188" i="275"/>
  <c r="C189" i="275" a="1"/>
  <c r="C189" i="275" s="1"/>
  <c r="H164" i="5"/>
  <c r="S187" i="146"/>
  <c r="F188" i="146"/>
  <c r="E188" i="146" a="1"/>
  <c r="E188" i="146" s="1"/>
  <c r="M188" i="146" s="1"/>
  <c r="A188" i="146"/>
  <c r="G188" i="146"/>
  <c r="D189" i="146" a="1"/>
  <c r="D189" i="146" s="1"/>
  <c r="L189" i="146" s="1"/>
  <c r="L188" i="146"/>
  <c r="F186" i="116"/>
  <c r="E186" i="116"/>
  <c r="D186" i="116"/>
  <c r="C187" i="116" a="1"/>
  <c r="C187" i="116" s="1"/>
  <c r="G187" i="214"/>
  <c r="H187" i="214" s="1"/>
  <c r="D188" i="214"/>
  <c r="E188" i="214"/>
  <c r="F188" i="214"/>
  <c r="C189" i="214" a="1"/>
  <c r="C189" i="214" s="1"/>
  <c r="I164" i="5"/>
  <c r="F165" i="5"/>
  <c r="C165" i="5"/>
  <c r="D165" i="5"/>
  <c r="E165" i="5"/>
  <c r="B165" i="5"/>
  <c r="G165" i="5"/>
  <c r="P188" i="146"/>
  <c r="Q188" i="146" s="1"/>
  <c r="K196" i="284" l="1"/>
  <c r="P196" i="284" s="1"/>
  <c r="Q196" i="284" s="1"/>
  <c r="E196" i="284" a="1"/>
  <c r="E196" i="284" s="1"/>
  <c r="M196" i="284" s="1"/>
  <c r="G196" i="284"/>
  <c r="F196" i="284"/>
  <c r="A196" i="284"/>
  <c r="L196" i="284"/>
  <c r="D197" i="284" a="1"/>
  <c r="D197" i="284" s="1"/>
  <c r="O195" i="284"/>
  <c r="S195" i="284"/>
  <c r="L196" i="283"/>
  <c r="K196" i="283"/>
  <c r="P196" i="283" s="1"/>
  <c r="Q196" i="283" s="1"/>
  <c r="E196" i="283" a="1"/>
  <c r="E196" i="283" s="1"/>
  <c r="M196" i="283" s="1"/>
  <c r="G196" i="283"/>
  <c r="F196" i="283"/>
  <c r="A196" i="283"/>
  <c r="D197" i="283" a="1"/>
  <c r="D197" i="283" s="1"/>
  <c r="S195" i="283"/>
  <c r="O195" i="283"/>
  <c r="S197" i="282"/>
  <c r="O197" i="282"/>
  <c r="L198" i="282"/>
  <c r="K198" i="282"/>
  <c r="P198" i="282" s="1"/>
  <c r="Q198" i="282" s="1"/>
  <c r="E198" i="282" a="1"/>
  <c r="E198" i="282" s="1"/>
  <c r="M198" i="282" s="1"/>
  <c r="G198" i="282"/>
  <c r="F198" i="282"/>
  <c r="A198" i="282"/>
  <c r="D199" i="282" a="1"/>
  <c r="D199" i="282" s="1"/>
  <c r="G194" i="281"/>
  <c r="F194" i="281"/>
  <c r="A194" i="281"/>
  <c r="L194" i="281"/>
  <c r="K194" i="281"/>
  <c r="P194" i="281" s="1"/>
  <c r="Q194" i="281" s="1"/>
  <c r="E194" i="281" a="1"/>
  <c r="E194" i="281" s="1"/>
  <c r="M194" i="281" s="1"/>
  <c r="D195" i="281" a="1"/>
  <c r="D195" i="281" s="1"/>
  <c r="O193" i="281"/>
  <c r="S193" i="281"/>
  <c r="D196" i="280" a="1"/>
  <c r="D196" i="280" s="1"/>
  <c r="F196" i="280" s="1"/>
  <c r="E195" i="280" a="1"/>
  <c r="E195" i="280" s="1"/>
  <c r="M195" i="280" s="1"/>
  <c r="O195" i="280" s="1"/>
  <c r="S194" i="280"/>
  <c r="G195" i="280"/>
  <c r="A195" i="280"/>
  <c r="K195" i="280"/>
  <c r="P195" i="280" s="1"/>
  <c r="Q195" i="280" s="1"/>
  <c r="F195" i="280"/>
  <c r="G194" i="279"/>
  <c r="F194" i="279"/>
  <c r="A194" i="279"/>
  <c r="L194" i="279"/>
  <c r="K194" i="279"/>
  <c r="P194" i="279" s="1"/>
  <c r="Q194" i="279" s="1"/>
  <c r="E194" i="279" a="1"/>
  <c r="E194" i="279" s="1"/>
  <c r="M194" i="279" s="1"/>
  <c r="D195" i="279" a="1"/>
  <c r="D195" i="279" s="1"/>
  <c r="O193" i="279"/>
  <c r="S193" i="279"/>
  <c r="F196" i="278"/>
  <c r="A196" i="278"/>
  <c r="L196" i="278"/>
  <c r="E196" i="278" a="1"/>
  <c r="E196" i="278" s="1"/>
  <c r="M196" i="278" s="1"/>
  <c r="K196" i="278"/>
  <c r="P196" i="278" s="1"/>
  <c r="Q196" i="278" s="1"/>
  <c r="G196" i="278"/>
  <c r="D197" i="278" a="1"/>
  <c r="D197" i="278" s="1"/>
  <c r="O195" i="278"/>
  <c r="S195" i="278"/>
  <c r="K195" i="277"/>
  <c r="P195" i="277" s="1"/>
  <c r="Q195" i="277" s="1"/>
  <c r="E195" i="277" a="1"/>
  <c r="E195" i="277" s="1"/>
  <c r="M195" i="277" s="1"/>
  <c r="G195" i="277"/>
  <c r="F195" i="277"/>
  <c r="A195" i="277"/>
  <c r="L195" i="277"/>
  <c r="D196" i="277" a="1"/>
  <c r="D196" i="277" s="1"/>
  <c r="O194" i="277"/>
  <c r="S194" i="277"/>
  <c r="D189" i="275"/>
  <c r="E189" i="275"/>
  <c r="C190" i="275" a="1"/>
  <c r="C190" i="275" s="1"/>
  <c r="H165" i="5"/>
  <c r="O188" i="146"/>
  <c r="S188" i="146"/>
  <c r="F189" i="146"/>
  <c r="A189" i="146"/>
  <c r="K189" i="146"/>
  <c r="P189" i="146" s="1"/>
  <c r="Q189" i="146" s="1"/>
  <c r="G189" i="146"/>
  <c r="E189" i="146" a="1"/>
  <c r="E189" i="146" s="1"/>
  <c r="M189" i="146" s="1"/>
  <c r="O189" i="146" s="1"/>
  <c r="D190" i="146" a="1"/>
  <c r="D190" i="146" s="1"/>
  <c r="E190" i="146" s="1" a="1"/>
  <c r="E190" i="146" s="1"/>
  <c r="M190" i="146" s="1"/>
  <c r="D187" i="116"/>
  <c r="F187" i="116"/>
  <c r="E187" i="116"/>
  <c r="C188" i="116" a="1"/>
  <c r="C188" i="116" s="1"/>
  <c r="G188" i="214"/>
  <c r="H188" i="214" s="1"/>
  <c r="D189" i="214"/>
  <c r="E189" i="214"/>
  <c r="F189" i="214"/>
  <c r="C190" i="214" a="1"/>
  <c r="C190" i="214" s="1"/>
  <c r="I165" i="5"/>
  <c r="D166" i="5"/>
  <c r="C166" i="5"/>
  <c r="G166" i="5"/>
  <c r="E166" i="5"/>
  <c r="B166" i="5"/>
  <c r="F166" i="5"/>
  <c r="G197" i="284" l="1"/>
  <c r="F197" i="284"/>
  <c r="A197" i="284"/>
  <c r="L197" i="284"/>
  <c r="K197" i="284"/>
  <c r="P197" i="284" s="1"/>
  <c r="Q197" i="284" s="1"/>
  <c r="E197" i="284" a="1"/>
  <c r="E197" i="284" s="1"/>
  <c r="M197" i="284" s="1"/>
  <c r="D198" i="284" a="1"/>
  <c r="D198" i="284" s="1"/>
  <c r="O196" i="284"/>
  <c r="S196" i="284"/>
  <c r="O196" i="283"/>
  <c r="S196" i="283"/>
  <c r="K197" i="283"/>
  <c r="P197" i="283" s="1"/>
  <c r="Q197" i="283" s="1"/>
  <c r="E197" i="283" a="1"/>
  <c r="E197" i="283" s="1"/>
  <c r="M197" i="283" s="1"/>
  <c r="G197" i="283"/>
  <c r="F197" i="283"/>
  <c r="A197" i="283"/>
  <c r="L197" i="283"/>
  <c r="D198" i="283" a="1"/>
  <c r="D198" i="283" s="1"/>
  <c r="K199" i="282"/>
  <c r="P199" i="282" s="1"/>
  <c r="Q199" i="282" s="1"/>
  <c r="E199" i="282" a="1"/>
  <c r="E199" i="282" s="1"/>
  <c r="M199" i="282" s="1"/>
  <c r="G199" i="282"/>
  <c r="F199" i="282"/>
  <c r="A199" i="282"/>
  <c r="L199" i="282"/>
  <c r="D200" i="282" a="1"/>
  <c r="D200" i="282" s="1"/>
  <c r="O198" i="282"/>
  <c r="S198" i="282"/>
  <c r="F195" i="281"/>
  <c r="A195" i="281"/>
  <c r="L195" i="281"/>
  <c r="K195" i="281"/>
  <c r="P195" i="281" s="1"/>
  <c r="Q195" i="281" s="1"/>
  <c r="E195" i="281" a="1"/>
  <c r="E195" i="281" s="1"/>
  <c r="M195" i="281" s="1"/>
  <c r="G195" i="281"/>
  <c r="D196" i="281" a="1"/>
  <c r="D196" i="281" s="1"/>
  <c r="O194" i="281"/>
  <c r="S194" i="281"/>
  <c r="L196" i="280"/>
  <c r="E196" i="280" a="1"/>
  <c r="E196" i="280" s="1"/>
  <c r="M196" i="280" s="1"/>
  <c r="O196" i="280" s="1"/>
  <c r="S195" i="280"/>
  <c r="A196" i="280"/>
  <c r="K196" i="280"/>
  <c r="P196" i="280" s="1"/>
  <c r="Q196" i="280" s="1"/>
  <c r="D197" i="280" a="1"/>
  <c r="D197" i="280" s="1"/>
  <c r="F197" i="280" s="1"/>
  <c r="G196" i="280"/>
  <c r="F195" i="279"/>
  <c r="A195" i="279"/>
  <c r="L195" i="279"/>
  <c r="K195" i="279"/>
  <c r="P195" i="279" s="1"/>
  <c r="Q195" i="279" s="1"/>
  <c r="E195" i="279" a="1"/>
  <c r="E195" i="279" s="1"/>
  <c r="M195" i="279" s="1"/>
  <c r="G195" i="279"/>
  <c r="D196" i="279" a="1"/>
  <c r="D196" i="279" s="1"/>
  <c r="O194" i="279"/>
  <c r="S194" i="279"/>
  <c r="S196" i="278"/>
  <c r="O196" i="278"/>
  <c r="L197" i="278"/>
  <c r="K197" i="278"/>
  <c r="P197" i="278" s="1"/>
  <c r="Q197" i="278" s="1"/>
  <c r="E197" i="278" a="1"/>
  <c r="E197" i="278" s="1"/>
  <c r="M197" i="278" s="1"/>
  <c r="F197" i="278"/>
  <c r="A197" i="278"/>
  <c r="G197" i="278"/>
  <c r="D198" i="278" a="1"/>
  <c r="D198" i="278" s="1"/>
  <c r="G196" i="277"/>
  <c r="F196" i="277"/>
  <c r="A196" i="277"/>
  <c r="L196" i="277"/>
  <c r="K196" i="277"/>
  <c r="P196" i="277" s="1"/>
  <c r="Q196" i="277" s="1"/>
  <c r="E196" i="277" a="1"/>
  <c r="E196" i="277" s="1"/>
  <c r="M196" i="277" s="1"/>
  <c r="D197" i="277" a="1"/>
  <c r="D197" i="277" s="1"/>
  <c r="O195" i="277"/>
  <c r="S195" i="277"/>
  <c r="D190" i="275"/>
  <c r="E190" i="275"/>
  <c r="C191" i="275" a="1"/>
  <c r="C191" i="275" s="1"/>
  <c r="H166" i="5"/>
  <c r="I166" i="5"/>
  <c r="D191" i="146" a="1"/>
  <c r="D191" i="146" s="1"/>
  <c r="A191" i="146" s="1"/>
  <c r="K190" i="146"/>
  <c r="P190" i="146" s="1"/>
  <c r="Q190" i="146" s="1"/>
  <c r="F190" i="146"/>
  <c r="G190" i="146"/>
  <c r="A190" i="146"/>
  <c r="S189" i="146"/>
  <c r="S190" i="146"/>
  <c r="L190" i="146"/>
  <c r="O190" i="146" s="1"/>
  <c r="G189" i="214"/>
  <c r="H189" i="214" s="1"/>
  <c r="F188" i="116"/>
  <c r="E188" i="116"/>
  <c r="D188" i="116"/>
  <c r="C189" i="116" a="1"/>
  <c r="C189" i="116" s="1"/>
  <c r="D190" i="214"/>
  <c r="E190" i="214"/>
  <c r="F190" i="214"/>
  <c r="C191" i="214" a="1"/>
  <c r="C191" i="214" s="1"/>
  <c r="G167" i="5"/>
  <c r="B167" i="5"/>
  <c r="F167" i="5"/>
  <c r="D167" i="5"/>
  <c r="E167" i="5"/>
  <c r="H167" i="5" s="1"/>
  <c r="C167" i="5"/>
  <c r="F198" i="284" l="1"/>
  <c r="A198" i="284"/>
  <c r="L198" i="284"/>
  <c r="K198" i="284"/>
  <c r="P198" i="284" s="1"/>
  <c r="Q198" i="284" s="1"/>
  <c r="E198" i="284" a="1"/>
  <c r="E198" i="284" s="1"/>
  <c r="M198" i="284" s="1"/>
  <c r="G198" i="284"/>
  <c r="D199" i="284" a="1"/>
  <c r="D199" i="284" s="1"/>
  <c r="O197" i="284"/>
  <c r="S197" i="284"/>
  <c r="O197" i="283"/>
  <c r="S197" i="283"/>
  <c r="G198" i="283"/>
  <c r="F198" i="283"/>
  <c r="A198" i="283"/>
  <c r="L198" i="283"/>
  <c r="K198" i="283"/>
  <c r="P198" i="283" s="1"/>
  <c r="Q198" i="283" s="1"/>
  <c r="E198" i="283" a="1"/>
  <c r="E198" i="283" s="1"/>
  <c r="M198" i="283" s="1"/>
  <c r="D199" i="283" a="1"/>
  <c r="D199" i="283" s="1"/>
  <c r="G200" i="282"/>
  <c r="F200" i="282"/>
  <c r="A200" i="282"/>
  <c r="L200" i="282"/>
  <c r="K200" i="282"/>
  <c r="P200" i="282" s="1"/>
  <c r="Q200" i="282" s="1"/>
  <c r="E200" i="282" a="1"/>
  <c r="E200" i="282" s="1"/>
  <c r="M200" i="282" s="1"/>
  <c r="D201" i="282" a="1"/>
  <c r="D201" i="282" s="1"/>
  <c r="O199" i="282"/>
  <c r="S199" i="282"/>
  <c r="S195" i="281"/>
  <c r="O195" i="281"/>
  <c r="L196" i="281"/>
  <c r="K196" i="281"/>
  <c r="P196" i="281" s="1"/>
  <c r="Q196" i="281" s="1"/>
  <c r="E196" i="281" a="1"/>
  <c r="E196" i="281" s="1"/>
  <c r="M196" i="281" s="1"/>
  <c r="G196" i="281"/>
  <c r="F196" i="281"/>
  <c r="A196" i="281"/>
  <c r="D197" i="281" a="1"/>
  <c r="D197" i="281" s="1"/>
  <c r="D198" i="280" a="1"/>
  <c r="D198" i="280" s="1"/>
  <c r="L198" i="280" s="1"/>
  <c r="A197" i="280"/>
  <c r="S196" i="280"/>
  <c r="K197" i="280"/>
  <c r="P197" i="280" s="1"/>
  <c r="Q197" i="280" s="1"/>
  <c r="G197" i="280"/>
  <c r="L197" i="280"/>
  <c r="E197" i="280" a="1"/>
  <c r="E197" i="280" s="1"/>
  <c r="M197" i="280" s="1"/>
  <c r="S197" i="280" s="1"/>
  <c r="L196" i="279"/>
  <c r="K196" i="279"/>
  <c r="P196" i="279" s="1"/>
  <c r="Q196" i="279" s="1"/>
  <c r="E196" i="279" a="1"/>
  <c r="E196" i="279" s="1"/>
  <c r="M196" i="279" s="1"/>
  <c r="G196" i="279"/>
  <c r="F196" i="279"/>
  <c r="A196" i="279"/>
  <c r="D197" i="279" a="1"/>
  <c r="D197" i="279" s="1"/>
  <c r="S195" i="279"/>
  <c r="O195" i="279"/>
  <c r="K198" i="278"/>
  <c r="P198" i="278" s="1"/>
  <c r="Q198" i="278" s="1"/>
  <c r="E198" i="278" a="1"/>
  <c r="E198" i="278" s="1"/>
  <c r="M198" i="278" s="1"/>
  <c r="G198" i="278"/>
  <c r="F198" i="278"/>
  <c r="L198" i="278"/>
  <c r="A198" i="278"/>
  <c r="D199" i="278" a="1"/>
  <c r="D199" i="278" s="1"/>
  <c r="S197" i="278"/>
  <c r="O197" i="278"/>
  <c r="F197" i="277"/>
  <c r="A197" i="277"/>
  <c r="L197" i="277"/>
  <c r="K197" i="277"/>
  <c r="P197" i="277" s="1"/>
  <c r="Q197" i="277" s="1"/>
  <c r="E197" i="277" a="1"/>
  <c r="E197" i="277" s="1"/>
  <c r="M197" i="277" s="1"/>
  <c r="G197" i="277"/>
  <c r="D198" i="277" a="1"/>
  <c r="D198" i="277" s="1"/>
  <c r="O196" i="277"/>
  <c r="S196" i="277"/>
  <c r="D191" i="275"/>
  <c r="E191" i="275"/>
  <c r="C192" i="275" a="1"/>
  <c r="C192" i="275" s="1"/>
  <c r="I167" i="5"/>
  <c r="G191" i="146"/>
  <c r="E191" i="146" a="1"/>
  <c r="E191" i="146" s="1"/>
  <c r="M191" i="146" s="1"/>
  <c r="F191" i="146"/>
  <c r="D192" i="146" a="1"/>
  <c r="D192" i="146" s="1"/>
  <c r="K191" i="146"/>
  <c r="P191" i="146" s="1"/>
  <c r="Q191" i="146" s="1"/>
  <c r="L191" i="146"/>
  <c r="F189" i="116"/>
  <c r="E189" i="116"/>
  <c r="D189" i="116"/>
  <c r="C190" i="116" a="1"/>
  <c r="C190" i="116" s="1"/>
  <c r="G190" i="214"/>
  <c r="H190" i="214" s="1"/>
  <c r="D191" i="214"/>
  <c r="F191" i="214"/>
  <c r="E191" i="214"/>
  <c r="C192" i="214" a="1"/>
  <c r="C192" i="214" s="1"/>
  <c r="E168" i="5"/>
  <c r="G168" i="5"/>
  <c r="D168" i="5"/>
  <c r="C168" i="5"/>
  <c r="B168" i="5"/>
  <c r="F168" i="5"/>
  <c r="I168" i="5" s="1"/>
  <c r="S198" i="284" l="1"/>
  <c r="O198" i="284"/>
  <c r="L199" i="284"/>
  <c r="K199" i="284"/>
  <c r="P199" i="284" s="1"/>
  <c r="Q199" i="284" s="1"/>
  <c r="E199" i="284" a="1"/>
  <c r="E199" i="284" s="1"/>
  <c r="M199" i="284" s="1"/>
  <c r="G199" i="284"/>
  <c r="F199" i="284"/>
  <c r="A199" i="284"/>
  <c r="D200" i="284" a="1"/>
  <c r="D200" i="284" s="1"/>
  <c r="O198" i="283"/>
  <c r="S198" i="283"/>
  <c r="F199" i="283"/>
  <c r="A199" i="283"/>
  <c r="L199" i="283"/>
  <c r="K199" i="283"/>
  <c r="P199" i="283" s="1"/>
  <c r="Q199" i="283" s="1"/>
  <c r="E199" i="283" a="1"/>
  <c r="E199" i="283" s="1"/>
  <c r="M199" i="283" s="1"/>
  <c r="G199" i="283"/>
  <c r="D200" i="283" a="1"/>
  <c r="D200" i="283" s="1"/>
  <c r="F201" i="282"/>
  <c r="A201" i="282"/>
  <c r="L201" i="282"/>
  <c r="K201" i="282"/>
  <c r="P201" i="282" s="1"/>
  <c r="Q201" i="282" s="1"/>
  <c r="E201" i="282" a="1"/>
  <c r="E201" i="282" s="1"/>
  <c r="M201" i="282" s="1"/>
  <c r="G201" i="282"/>
  <c r="D202" i="282" a="1"/>
  <c r="D202" i="282" s="1"/>
  <c r="O200" i="282"/>
  <c r="S200" i="282"/>
  <c r="K197" i="281"/>
  <c r="P197" i="281" s="1"/>
  <c r="Q197" i="281" s="1"/>
  <c r="E197" i="281" a="1"/>
  <c r="E197" i="281" s="1"/>
  <c r="M197" i="281" s="1"/>
  <c r="G197" i="281"/>
  <c r="F197" i="281"/>
  <c r="A197" i="281"/>
  <c r="L197" i="281"/>
  <c r="D198" i="281" a="1"/>
  <c r="D198" i="281" s="1"/>
  <c r="O196" i="281"/>
  <c r="S196" i="281"/>
  <c r="O197" i="280"/>
  <c r="K198" i="280"/>
  <c r="P198" i="280" s="1"/>
  <c r="Q198" i="280" s="1"/>
  <c r="G198" i="280"/>
  <c r="A198" i="280"/>
  <c r="E198" i="280" a="1"/>
  <c r="E198" i="280" s="1"/>
  <c r="M198" i="280" s="1"/>
  <c r="S198" i="280" s="1"/>
  <c r="F198" i="280"/>
  <c r="D199" i="280" a="1"/>
  <c r="D199" i="280" s="1"/>
  <c r="E199" i="280" s="1" a="1"/>
  <c r="E199" i="280" s="1"/>
  <c r="M199" i="280" s="1"/>
  <c r="O196" i="279"/>
  <c r="S196" i="279"/>
  <c r="K197" i="279"/>
  <c r="P197" i="279" s="1"/>
  <c r="Q197" i="279" s="1"/>
  <c r="E197" i="279" a="1"/>
  <c r="E197" i="279" s="1"/>
  <c r="M197" i="279" s="1"/>
  <c r="G197" i="279"/>
  <c r="F197" i="279"/>
  <c r="A197" i="279"/>
  <c r="L197" i="279"/>
  <c r="D198" i="279" a="1"/>
  <c r="D198" i="279" s="1"/>
  <c r="G199" i="278"/>
  <c r="F199" i="278"/>
  <c r="A199" i="278"/>
  <c r="L199" i="278"/>
  <c r="K199" i="278"/>
  <c r="P199" i="278" s="1"/>
  <c r="Q199" i="278" s="1"/>
  <c r="E199" i="278" a="1"/>
  <c r="E199" i="278" s="1"/>
  <c r="M199" i="278" s="1"/>
  <c r="D200" i="278" a="1"/>
  <c r="D200" i="278" s="1"/>
  <c r="O198" i="278"/>
  <c r="S198" i="278"/>
  <c r="L198" i="277"/>
  <c r="K198" i="277"/>
  <c r="P198" i="277" s="1"/>
  <c r="Q198" i="277" s="1"/>
  <c r="E198" i="277" a="1"/>
  <c r="E198" i="277" s="1"/>
  <c r="M198" i="277" s="1"/>
  <c r="G198" i="277"/>
  <c r="F198" i="277"/>
  <c r="A198" i="277"/>
  <c r="D199" i="277" a="1"/>
  <c r="D199" i="277" s="1"/>
  <c r="S197" i="277"/>
  <c r="O197" i="277"/>
  <c r="D192" i="275"/>
  <c r="E192" i="275"/>
  <c r="C193" i="275" a="1"/>
  <c r="C193" i="275" s="1"/>
  <c r="H168" i="5"/>
  <c r="O191" i="146"/>
  <c r="S191" i="146"/>
  <c r="L192" i="146"/>
  <c r="G192" i="146"/>
  <c r="F192" i="146"/>
  <c r="K192" i="146"/>
  <c r="P192" i="146" s="1"/>
  <c r="Q192" i="146" s="1"/>
  <c r="A192" i="146"/>
  <c r="E192" i="146" a="1"/>
  <c r="E192" i="146" s="1"/>
  <c r="M192" i="146" s="1"/>
  <c r="D193" i="146" a="1"/>
  <c r="D193" i="146" s="1"/>
  <c r="E190" i="116"/>
  <c r="F190" i="116"/>
  <c r="D190" i="116"/>
  <c r="C191" i="116" a="1"/>
  <c r="C191" i="116" s="1"/>
  <c r="G191" i="214"/>
  <c r="H191" i="214" s="1"/>
  <c r="D192" i="214"/>
  <c r="F192" i="214"/>
  <c r="E192" i="214"/>
  <c r="C193" i="214" a="1"/>
  <c r="C193" i="214" s="1"/>
  <c r="D169" i="5"/>
  <c r="G169" i="5"/>
  <c r="E169" i="5"/>
  <c r="H169" i="5" s="1"/>
  <c r="F169" i="5"/>
  <c r="B169" i="5"/>
  <c r="C169" i="5"/>
  <c r="K200" i="284" l="1"/>
  <c r="P200" i="284" s="1"/>
  <c r="Q200" i="284" s="1"/>
  <c r="E200" i="284" a="1"/>
  <c r="E200" i="284" s="1"/>
  <c r="M200" i="284" s="1"/>
  <c r="G200" i="284"/>
  <c r="F200" i="284"/>
  <c r="A200" i="284"/>
  <c r="L200" i="284"/>
  <c r="D201" i="284" a="1"/>
  <c r="D201" i="284" s="1"/>
  <c r="O199" i="284"/>
  <c r="S199" i="284"/>
  <c r="S199" i="283"/>
  <c r="O199" i="283"/>
  <c r="F200" i="283"/>
  <c r="L200" i="283"/>
  <c r="K200" i="283"/>
  <c r="P200" i="283" s="1"/>
  <c r="Q200" i="283" s="1"/>
  <c r="G200" i="283"/>
  <c r="E200" i="283" a="1"/>
  <c r="E200" i="283" s="1"/>
  <c r="M200" i="283" s="1"/>
  <c r="A200" i="283"/>
  <c r="D201" i="283" a="1"/>
  <c r="D201" i="283" s="1"/>
  <c r="L202" i="282"/>
  <c r="K202" i="282"/>
  <c r="P202" i="282" s="1"/>
  <c r="Q202" i="282" s="1"/>
  <c r="E202" i="282" a="1"/>
  <c r="E202" i="282" s="1"/>
  <c r="M202" i="282" s="1"/>
  <c r="G202" i="282"/>
  <c r="F202" i="282"/>
  <c r="A202" i="282"/>
  <c r="D203" i="282" a="1"/>
  <c r="D203" i="282" s="1"/>
  <c r="S201" i="282"/>
  <c r="O201" i="282"/>
  <c r="G198" i="281"/>
  <c r="F198" i="281"/>
  <c r="A198" i="281"/>
  <c r="L198" i="281"/>
  <c r="K198" i="281"/>
  <c r="P198" i="281" s="1"/>
  <c r="Q198" i="281" s="1"/>
  <c r="E198" i="281" a="1"/>
  <c r="E198" i="281" s="1"/>
  <c r="M198" i="281" s="1"/>
  <c r="D199" i="281" a="1"/>
  <c r="D199" i="281" s="1"/>
  <c r="O197" i="281"/>
  <c r="S197" i="281"/>
  <c r="D200" i="280" a="1"/>
  <c r="D200" i="280" s="1"/>
  <c r="K200" i="280" s="1"/>
  <c r="P200" i="280" s="1"/>
  <c r="Q200" i="280" s="1"/>
  <c r="A199" i="280"/>
  <c r="K199" i="280"/>
  <c r="P199" i="280" s="1"/>
  <c r="Q199" i="280" s="1"/>
  <c r="O198" i="280"/>
  <c r="F199" i="280"/>
  <c r="L199" i="280"/>
  <c r="O199" i="280" s="1"/>
  <c r="G199" i="280"/>
  <c r="S199" i="280"/>
  <c r="O197" i="279"/>
  <c r="S197" i="279"/>
  <c r="G198" i="279"/>
  <c r="F198" i="279"/>
  <c r="A198" i="279"/>
  <c r="L198" i="279"/>
  <c r="K198" i="279"/>
  <c r="P198" i="279" s="1"/>
  <c r="Q198" i="279" s="1"/>
  <c r="E198" i="279" a="1"/>
  <c r="E198" i="279" s="1"/>
  <c r="M198" i="279" s="1"/>
  <c r="D199" i="279" a="1"/>
  <c r="D199" i="279" s="1"/>
  <c r="F200" i="278"/>
  <c r="A200" i="278"/>
  <c r="L200" i="278"/>
  <c r="K200" i="278"/>
  <c r="P200" i="278" s="1"/>
  <c r="Q200" i="278" s="1"/>
  <c r="E200" i="278" a="1"/>
  <c r="E200" i="278" s="1"/>
  <c r="M200" i="278" s="1"/>
  <c r="G200" i="278"/>
  <c r="D201" i="278" a="1"/>
  <c r="D201" i="278" s="1"/>
  <c r="O199" i="278"/>
  <c r="S199" i="278"/>
  <c r="K199" i="277"/>
  <c r="P199" i="277" s="1"/>
  <c r="Q199" i="277" s="1"/>
  <c r="E199" i="277" a="1"/>
  <c r="E199" i="277" s="1"/>
  <c r="M199" i="277" s="1"/>
  <c r="G199" i="277"/>
  <c r="F199" i="277"/>
  <c r="A199" i="277"/>
  <c r="L199" i="277"/>
  <c r="D200" i="277" a="1"/>
  <c r="D200" i="277" s="1"/>
  <c r="O198" i="277"/>
  <c r="S198" i="277"/>
  <c r="D193" i="275"/>
  <c r="E193" i="275"/>
  <c r="C194" i="275" a="1"/>
  <c r="C194" i="275" s="1"/>
  <c r="O192" i="146"/>
  <c r="I169" i="5"/>
  <c r="F193" i="146"/>
  <c r="K193" i="146"/>
  <c r="P193" i="146" s="1"/>
  <c r="Q193" i="146" s="1"/>
  <c r="S192" i="146"/>
  <c r="A193" i="146"/>
  <c r="E193" i="146" a="1"/>
  <c r="E193" i="146" s="1"/>
  <c r="M193" i="146" s="1"/>
  <c r="D194" i="146" a="1"/>
  <c r="D194" i="146" s="1"/>
  <c r="E194" i="146" s="1" a="1"/>
  <c r="E194" i="146" s="1"/>
  <c r="M194" i="146" s="1"/>
  <c r="L193" i="146"/>
  <c r="G193" i="146"/>
  <c r="E191" i="116"/>
  <c r="D191" i="116"/>
  <c r="F191" i="116"/>
  <c r="C192" i="116" a="1"/>
  <c r="C192" i="116" s="1"/>
  <c r="G192" i="214"/>
  <c r="H192" i="214" s="1"/>
  <c r="D193" i="214"/>
  <c r="F193" i="214"/>
  <c r="E193" i="214"/>
  <c r="C194" i="214" a="1"/>
  <c r="C194" i="214" s="1"/>
  <c r="C170" i="5"/>
  <c r="F170" i="5"/>
  <c r="D170" i="5"/>
  <c r="G170" i="5"/>
  <c r="E170" i="5"/>
  <c r="H170" i="5" s="1"/>
  <c r="B170" i="5"/>
  <c r="G201" i="284" l="1"/>
  <c r="F201" i="284"/>
  <c r="A201" i="284"/>
  <c r="L201" i="284"/>
  <c r="K201" i="284"/>
  <c r="P201" i="284" s="1"/>
  <c r="Q201" i="284" s="1"/>
  <c r="E201" i="284" a="1"/>
  <c r="E201" i="284" s="1"/>
  <c r="M201" i="284" s="1"/>
  <c r="D202" i="284" a="1"/>
  <c r="D202" i="284" s="1"/>
  <c r="O200" i="284"/>
  <c r="S200" i="284"/>
  <c r="S200" i="283"/>
  <c r="O200" i="283"/>
  <c r="L201" i="283"/>
  <c r="K201" i="283"/>
  <c r="P201" i="283" s="1"/>
  <c r="Q201" i="283" s="1"/>
  <c r="E201" i="283" a="1"/>
  <c r="E201" i="283" s="1"/>
  <c r="M201" i="283" s="1"/>
  <c r="F201" i="283"/>
  <c r="A201" i="283"/>
  <c r="G201" i="283"/>
  <c r="D202" i="283" a="1"/>
  <c r="D202" i="283" s="1"/>
  <c r="K203" i="282"/>
  <c r="P203" i="282" s="1"/>
  <c r="Q203" i="282" s="1"/>
  <c r="E203" i="282" a="1"/>
  <c r="E203" i="282" s="1"/>
  <c r="M203" i="282" s="1"/>
  <c r="G203" i="282"/>
  <c r="F203" i="282"/>
  <c r="A203" i="282"/>
  <c r="L203" i="282"/>
  <c r="D204" i="282" a="1"/>
  <c r="D204" i="282" s="1"/>
  <c r="O202" i="282"/>
  <c r="S202" i="282"/>
  <c r="F199" i="281"/>
  <c r="A199" i="281"/>
  <c r="L199" i="281"/>
  <c r="K199" i="281"/>
  <c r="P199" i="281" s="1"/>
  <c r="Q199" i="281" s="1"/>
  <c r="E199" i="281" a="1"/>
  <c r="E199" i="281" s="1"/>
  <c r="M199" i="281" s="1"/>
  <c r="G199" i="281"/>
  <c r="D200" i="281" a="1"/>
  <c r="D200" i="281" s="1"/>
  <c r="O198" i="281"/>
  <c r="S198" i="281"/>
  <c r="D201" i="280" a="1"/>
  <c r="D201" i="280" s="1"/>
  <c r="F201" i="280" s="1"/>
  <c r="G200" i="280"/>
  <c r="F200" i="280"/>
  <c r="E200" i="280" a="1"/>
  <c r="E200" i="280" s="1"/>
  <c r="M200" i="280" s="1"/>
  <c r="S200" i="280" s="1"/>
  <c r="L200" i="280"/>
  <c r="A200" i="280"/>
  <c r="O198" i="279"/>
  <c r="S198" i="279"/>
  <c r="F199" i="279"/>
  <c r="A199" i="279"/>
  <c r="L199" i="279"/>
  <c r="K199" i="279"/>
  <c r="P199" i="279" s="1"/>
  <c r="Q199" i="279" s="1"/>
  <c r="E199" i="279" a="1"/>
  <c r="E199" i="279" s="1"/>
  <c r="M199" i="279" s="1"/>
  <c r="G199" i="279"/>
  <c r="D200" i="279" a="1"/>
  <c r="D200" i="279" s="1"/>
  <c r="L201" i="278"/>
  <c r="K201" i="278"/>
  <c r="P201" i="278" s="1"/>
  <c r="Q201" i="278" s="1"/>
  <c r="E201" i="278" a="1"/>
  <c r="E201" i="278" s="1"/>
  <c r="M201" i="278" s="1"/>
  <c r="G201" i="278"/>
  <c r="F201" i="278"/>
  <c r="A201" i="278"/>
  <c r="D202" i="278" a="1"/>
  <c r="D202" i="278" s="1"/>
  <c r="S200" i="278"/>
  <c r="O200" i="278"/>
  <c r="G200" i="277"/>
  <c r="F200" i="277"/>
  <c r="A200" i="277"/>
  <c r="L200" i="277"/>
  <c r="E200" i="277" a="1"/>
  <c r="E200" i="277" s="1"/>
  <c r="M200" i="277" s="1"/>
  <c r="K200" i="277"/>
  <c r="P200" i="277" s="1"/>
  <c r="Q200" i="277" s="1"/>
  <c r="D201" i="277" a="1"/>
  <c r="D201" i="277" s="1"/>
  <c r="O199" i="277"/>
  <c r="S199" i="277"/>
  <c r="D194" i="275"/>
  <c r="E194" i="275"/>
  <c r="C195" i="275" a="1"/>
  <c r="C195" i="275" s="1"/>
  <c r="O193" i="146"/>
  <c r="K194" i="146"/>
  <c r="P194" i="146" s="1"/>
  <c r="Q194" i="146" s="1"/>
  <c r="F194" i="146"/>
  <c r="G194" i="146"/>
  <c r="A194" i="146"/>
  <c r="S193" i="146"/>
  <c r="L194" i="146"/>
  <c r="O194" i="146" s="1"/>
  <c r="D195" i="146" a="1"/>
  <c r="D195" i="146" s="1"/>
  <c r="F195" i="146" s="1"/>
  <c r="F192" i="116"/>
  <c r="E192" i="116"/>
  <c r="D192" i="116"/>
  <c r="C193" i="116" a="1"/>
  <c r="C193" i="116" s="1"/>
  <c r="G193" i="214"/>
  <c r="H193" i="214" s="1"/>
  <c r="D194" i="214"/>
  <c r="E194" i="214"/>
  <c r="F194" i="214"/>
  <c r="C195" i="214" a="1"/>
  <c r="C195" i="214" s="1"/>
  <c r="I170" i="5"/>
  <c r="D171" i="5"/>
  <c r="G171" i="5"/>
  <c r="F171" i="5"/>
  <c r="E171" i="5"/>
  <c r="B171" i="5"/>
  <c r="C171" i="5"/>
  <c r="S194" i="146"/>
  <c r="C27" i="248"/>
  <c r="C88" i="248"/>
  <c r="C26" i="248"/>
  <c r="C74" i="248"/>
  <c r="C91" i="248"/>
  <c r="C87" i="248"/>
  <c r="C28" i="248"/>
  <c r="C89" i="248"/>
  <c r="C32" i="248"/>
  <c r="C30" i="248"/>
  <c r="C86" i="248"/>
  <c r="E53" i="248"/>
  <c r="E49" i="248"/>
  <c r="E21" i="248"/>
  <c r="E35" i="248"/>
  <c r="E114" i="248"/>
  <c r="E100" i="248"/>
  <c r="E24" i="248"/>
  <c r="E95" i="248"/>
  <c r="E116" i="248"/>
  <c r="E117" i="248"/>
  <c r="J45" i="248"/>
  <c r="J87" i="248"/>
  <c r="J108" i="248"/>
  <c r="E7" i="248"/>
  <c r="J134" i="248"/>
  <c r="J112" i="248"/>
  <c r="J105" i="248"/>
  <c r="E104" i="248"/>
  <c r="J127" i="248"/>
  <c r="J132" i="248"/>
  <c r="J110" i="248"/>
  <c r="J121" i="248"/>
  <c r="J58" i="248"/>
  <c r="F202" i="284" l="1"/>
  <c r="A202" i="284"/>
  <c r="L202" i="284"/>
  <c r="K202" i="284"/>
  <c r="P202" i="284" s="1"/>
  <c r="Q202" i="284" s="1"/>
  <c r="E202" i="284" a="1"/>
  <c r="E202" i="284" s="1"/>
  <c r="M202" i="284" s="1"/>
  <c r="G202" i="284"/>
  <c r="D203" i="284" a="1"/>
  <c r="D203" i="284" s="1"/>
  <c r="O201" i="284"/>
  <c r="S201" i="284"/>
  <c r="K202" i="283"/>
  <c r="P202" i="283" s="1"/>
  <c r="Q202" i="283" s="1"/>
  <c r="E202" i="283" a="1"/>
  <c r="E202" i="283" s="1"/>
  <c r="M202" i="283" s="1"/>
  <c r="G202" i="283"/>
  <c r="L202" i="283"/>
  <c r="A202" i="283"/>
  <c r="F202" i="283"/>
  <c r="D203" i="283" a="1"/>
  <c r="D203" i="283" s="1"/>
  <c r="S201" i="283"/>
  <c r="O201" i="283"/>
  <c r="G204" i="282"/>
  <c r="F204" i="282"/>
  <c r="A204" i="282"/>
  <c r="L204" i="282"/>
  <c r="K204" i="282"/>
  <c r="P204" i="282" s="1"/>
  <c r="Q204" i="282" s="1"/>
  <c r="E204" i="282" a="1"/>
  <c r="E204" i="282" s="1"/>
  <c r="M204" i="282" s="1"/>
  <c r="D205" i="282" a="1"/>
  <c r="D205" i="282" s="1"/>
  <c r="O203" i="282"/>
  <c r="S203" i="282"/>
  <c r="L200" i="281"/>
  <c r="K200" i="281"/>
  <c r="P200" i="281" s="1"/>
  <c r="Q200" i="281" s="1"/>
  <c r="E200" i="281" a="1"/>
  <c r="E200" i="281" s="1"/>
  <c r="M200" i="281" s="1"/>
  <c r="G200" i="281"/>
  <c r="F200" i="281"/>
  <c r="A200" i="281"/>
  <c r="D201" i="281" a="1"/>
  <c r="D201" i="281" s="1"/>
  <c r="S199" i="281"/>
  <c r="O199" i="281"/>
  <c r="D202" i="280" a="1"/>
  <c r="D202" i="280" s="1"/>
  <c r="F202" i="280" s="1"/>
  <c r="A201" i="280"/>
  <c r="O200" i="280"/>
  <c r="K201" i="280"/>
  <c r="P201" i="280" s="1"/>
  <c r="Q201" i="280" s="1"/>
  <c r="G201" i="280"/>
  <c r="L201" i="280"/>
  <c r="E201" i="280" a="1"/>
  <c r="E201" i="280" s="1"/>
  <c r="M201" i="280" s="1"/>
  <c r="S201" i="280" s="1"/>
  <c r="S199" i="279"/>
  <c r="O199" i="279"/>
  <c r="L200" i="279"/>
  <c r="K200" i="279"/>
  <c r="P200" i="279" s="1"/>
  <c r="Q200" i="279" s="1"/>
  <c r="E200" i="279" a="1"/>
  <c r="E200" i="279" s="1"/>
  <c r="M200" i="279" s="1"/>
  <c r="G200" i="279"/>
  <c r="F200" i="279"/>
  <c r="A200" i="279"/>
  <c r="D201" i="279" a="1"/>
  <c r="D201" i="279" s="1"/>
  <c r="O201" i="278"/>
  <c r="S201" i="278"/>
  <c r="K202" i="278"/>
  <c r="P202" i="278" s="1"/>
  <c r="Q202" i="278" s="1"/>
  <c r="E202" i="278" a="1"/>
  <c r="E202" i="278" s="1"/>
  <c r="M202" i="278" s="1"/>
  <c r="G202" i="278"/>
  <c r="F202" i="278"/>
  <c r="A202" i="278"/>
  <c r="L202" i="278"/>
  <c r="D203" i="278" a="1"/>
  <c r="D203" i="278" s="1"/>
  <c r="F201" i="277"/>
  <c r="A201" i="277"/>
  <c r="L201" i="277"/>
  <c r="K201" i="277"/>
  <c r="P201" i="277" s="1"/>
  <c r="Q201" i="277" s="1"/>
  <c r="E201" i="277" a="1"/>
  <c r="E201" i="277" s="1"/>
  <c r="M201" i="277" s="1"/>
  <c r="G201" i="277"/>
  <c r="D202" i="277" a="1"/>
  <c r="D202" i="277" s="1"/>
  <c r="O200" i="277"/>
  <c r="S200" i="277"/>
  <c r="D195" i="275"/>
  <c r="E195" i="275"/>
  <c r="C196" i="275" a="1"/>
  <c r="C196" i="275" s="1"/>
  <c r="H171" i="5"/>
  <c r="D196" i="146" a="1"/>
  <c r="D196" i="146" s="1"/>
  <c r="K195" i="146"/>
  <c r="P195" i="146" s="1"/>
  <c r="Q195" i="146" s="1"/>
  <c r="A195" i="146"/>
  <c r="G195" i="146"/>
  <c r="L195" i="146"/>
  <c r="E195" i="146" a="1"/>
  <c r="E195" i="146" s="1"/>
  <c r="M195" i="146" s="1"/>
  <c r="D193" i="116"/>
  <c r="E193" i="116"/>
  <c r="F193" i="116"/>
  <c r="C194" i="116" a="1"/>
  <c r="C194" i="116" s="1"/>
  <c r="G194" i="214"/>
  <c r="H194" i="214" s="1"/>
  <c r="D195" i="214"/>
  <c r="E195" i="214"/>
  <c r="F195" i="214"/>
  <c r="C196" i="214" a="1"/>
  <c r="C196" i="214" s="1"/>
  <c r="I171" i="5"/>
  <c r="F24" i="248"/>
  <c r="F74" i="248"/>
  <c r="F33" i="248"/>
  <c r="F41" i="248"/>
  <c r="F50" i="248"/>
  <c r="F135" i="248"/>
  <c r="F46" i="248"/>
  <c r="F72" i="248"/>
  <c r="F53" i="248"/>
  <c r="F75" i="248"/>
  <c r="F34" i="248"/>
  <c r="F42" i="248"/>
  <c r="L203" i="284" l="1"/>
  <c r="K203" i="284"/>
  <c r="P203" i="284" s="1"/>
  <c r="Q203" i="284" s="1"/>
  <c r="E203" i="284" a="1"/>
  <c r="E203" i="284" s="1"/>
  <c r="M203" i="284" s="1"/>
  <c r="G203" i="284"/>
  <c r="F203" i="284"/>
  <c r="A203" i="284"/>
  <c r="D204" i="284" a="1"/>
  <c r="D204" i="284" s="1"/>
  <c r="S202" i="284"/>
  <c r="O202" i="284"/>
  <c r="G203" i="283"/>
  <c r="F203" i="283"/>
  <c r="A203" i="283"/>
  <c r="K203" i="283"/>
  <c r="P203" i="283" s="1"/>
  <c r="Q203" i="283" s="1"/>
  <c r="E203" i="283" a="1"/>
  <c r="E203" i="283" s="1"/>
  <c r="M203" i="283" s="1"/>
  <c r="L203" i="283"/>
  <c r="D204" i="283" a="1"/>
  <c r="D204" i="283" s="1"/>
  <c r="O202" i="283"/>
  <c r="S202" i="283"/>
  <c r="F205" i="282"/>
  <c r="A205" i="282"/>
  <c r="L205" i="282"/>
  <c r="K205" i="282"/>
  <c r="P205" i="282" s="1"/>
  <c r="Q205" i="282" s="1"/>
  <c r="E205" i="282" a="1"/>
  <c r="E205" i="282" s="1"/>
  <c r="M205" i="282" s="1"/>
  <c r="G205" i="282"/>
  <c r="D206" i="282" a="1"/>
  <c r="D206" i="282" s="1"/>
  <c r="O204" i="282"/>
  <c r="S204" i="282"/>
  <c r="O200" i="281"/>
  <c r="S200" i="281"/>
  <c r="K201" i="281"/>
  <c r="P201" i="281" s="1"/>
  <c r="Q201" i="281" s="1"/>
  <c r="E201" i="281" a="1"/>
  <c r="E201" i="281" s="1"/>
  <c r="M201" i="281" s="1"/>
  <c r="G201" i="281"/>
  <c r="F201" i="281"/>
  <c r="A201" i="281"/>
  <c r="L201" i="281"/>
  <c r="D202" i="281" a="1"/>
  <c r="D202" i="281" s="1"/>
  <c r="D203" i="280" a="1"/>
  <c r="D203" i="280" s="1"/>
  <c r="L203" i="280" s="1"/>
  <c r="L202" i="280"/>
  <c r="O201" i="280"/>
  <c r="K202" i="280"/>
  <c r="P202" i="280" s="1"/>
  <c r="Q202" i="280" s="1"/>
  <c r="G202" i="280"/>
  <c r="A202" i="280"/>
  <c r="E202" i="280" a="1"/>
  <c r="E202" i="280" s="1"/>
  <c r="M202" i="280" s="1"/>
  <c r="O202" i="280" s="1"/>
  <c r="K201" i="279"/>
  <c r="P201" i="279" s="1"/>
  <c r="Q201" i="279" s="1"/>
  <c r="E201" i="279" a="1"/>
  <c r="E201" i="279" s="1"/>
  <c r="M201" i="279" s="1"/>
  <c r="G201" i="279"/>
  <c r="F201" i="279"/>
  <c r="A201" i="279"/>
  <c r="L201" i="279"/>
  <c r="D202" i="279" a="1"/>
  <c r="D202" i="279" s="1"/>
  <c r="O200" i="279"/>
  <c r="S200" i="279"/>
  <c r="O202" i="278"/>
  <c r="S202" i="278"/>
  <c r="G203" i="278"/>
  <c r="F203" i="278"/>
  <c r="A203" i="278"/>
  <c r="L203" i="278"/>
  <c r="K203" i="278"/>
  <c r="P203" i="278" s="1"/>
  <c r="Q203" i="278" s="1"/>
  <c r="E203" i="278" a="1"/>
  <c r="E203" i="278" s="1"/>
  <c r="M203" i="278" s="1"/>
  <c r="D204" i="278" a="1"/>
  <c r="D204" i="278" s="1"/>
  <c r="L202" i="277"/>
  <c r="K202" i="277"/>
  <c r="P202" i="277" s="1"/>
  <c r="Q202" i="277" s="1"/>
  <c r="E202" i="277" a="1"/>
  <c r="E202" i="277" s="1"/>
  <c r="M202" i="277" s="1"/>
  <c r="G202" i="277"/>
  <c r="F202" i="277"/>
  <c r="A202" i="277"/>
  <c r="D203" i="277" a="1"/>
  <c r="D203" i="277" s="1"/>
  <c r="S201" i="277"/>
  <c r="O201" i="277"/>
  <c r="D196" i="275"/>
  <c r="E196" i="275"/>
  <c r="C197" i="275" a="1"/>
  <c r="C197" i="275" s="1"/>
  <c r="G195" i="214"/>
  <c r="H195" i="214" s="1"/>
  <c r="O195" i="146"/>
  <c r="S195" i="146"/>
  <c r="F196" i="146"/>
  <c r="G196" i="146"/>
  <c r="A196" i="146"/>
  <c r="K196" i="146"/>
  <c r="P196" i="146" s="1"/>
  <c r="Q196" i="146" s="1"/>
  <c r="L196" i="146"/>
  <c r="E196" i="146" a="1"/>
  <c r="E196" i="146" s="1"/>
  <c r="M196" i="146" s="1"/>
  <c r="D197" i="146" a="1"/>
  <c r="D197" i="146" s="1"/>
  <c r="E194" i="116"/>
  <c r="F194" i="116"/>
  <c r="D194" i="116"/>
  <c r="C195" i="116" a="1"/>
  <c r="C195" i="116" s="1"/>
  <c r="D196" i="214"/>
  <c r="E196" i="214"/>
  <c r="F196" i="214"/>
  <c r="C197" i="214" a="1"/>
  <c r="C197" i="214" s="1"/>
  <c r="O203" i="284" l="1"/>
  <c r="S203" i="284"/>
  <c r="K204" i="284"/>
  <c r="P204" i="284" s="1"/>
  <c r="Q204" i="284" s="1"/>
  <c r="E204" i="284" a="1"/>
  <c r="E204" i="284" s="1"/>
  <c r="M204" i="284" s="1"/>
  <c r="G204" i="284"/>
  <c r="F204" i="284"/>
  <c r="A204" i="284"/>
  <c r="L204" i="284"/>
  <c r="D205" i="284" a="1"/>
  <c r="D205" i="284" s="1"/>
  <c r="O203" i="283"/>
  <c r="S203" i="283"/>
  <c r="F204" i="283"/>
  <c r="A204" i="283"/>
  <c r="L204" i="283"/>
  <c r="G204" i="283"/>
  <c r="K204" i="283"/>
  <c r="P204" i="283" s="1"/>
  <c r="Q204" i="283" s="1"/>
  <c r="E204" i="283" a="1"/>
  <c r="E204" i="283" s="1"/>
  <c r="M204" i="283" s="1"/>
  <c r="D205" i="283" a="1"/>
  <c r="D205" i="283" s="1"/>
  <c r="L206" i="282"/>
  <c r="K206" i="282"/>
  <c r="P206" i="282" s="1"/>
  <c r="Q206" i="282" s="1"/>
  <c r="E206" i="282" a="1"/>
  <c r="E206" i="282" s="1"/>
  <c r="M206" i="282" s="1"/>
  <c r="G206" i="282"/>
  <c r="F206" i="282"/>
  <c r="A206" i="282"/>
  <c r="D207" i="282" a="1"/>
  <c r="D207" i="282" s="1"/>
  <c r="S205" i="282"/>
  <c r="O205" i="282"/>
  <c r="O201" i="281"/>
  <c r="S201" i="281"/>
  <c r="G202" i="281"/>
  <c r="F202" i="281"/>
  <c r="A202" i="281"/>
  <c r="L202" i="281"/>
  <c r="K202" i="281"/>
  <c r="P202" i="281" s="1"/>
  <c r="Q202" i="281" s="1"/>
  <c r="E202" i="281" a="1"/>
  <c r="E202" i="281" s="1"/>
  <c r="M202" i="281" s="1"/>
  <c r="D203" i="281" a="1"/>
  <c r="D203" i="281" s="1"/>
  <c r="D204" i="280" a="1"/>
  <c r="D204" i="280" s="1"/>
  <c r="K204" i="280" s="1"/>
  <c r="P204" i="280" s="1"/>
  <c r="Q204" i="280" s="1"/>
  <c r="E203" i="280" a="1"/>
  <c r="E203" i="280" s="1"/>
  <c r="M203" i="280" s="1"/>
  <c r="O203" i="280" s="1"/>
  <c r="S202" i="280"/>
  <c r="G203" i="280"/>
  <c r="A203" i="280"/>
  <c r="K203" i="280"/>
  <c r="P203" i="280" s="1"/>
  <c r="Q203" i="280" s="1"/>
  <c r="F203" i="280"/>
  <c r="G202" i="279"/>
  <c r="F202" i="279"/>
  <c r="A202" i="279"/>
  <c r="L202" i="279"/>
  <c r="K202" i="279"/>
  <c r="P202" i="279" s="1"/>
  <c r="Q202" i="279" s="1"/>
  <c r="E202" i="279" a="1"/>
  <c r="E202" i="279" s="1"/>
  <c r="M202" i="279" s="1"/>
  <c r="D203" i="279" a="1"/>
  <c r="D203" i="279" s="1"/>
  <c r="O201" i="279"/>
  <c r="S201" i="279"/>
  <c r="O203" i="278"/>
  <c r="S203" i="278"/>
  <c r="F204" i="278"/>
  <c r="A204" i="278"/>
  <c r="L204" i="278"/>
  <c r="K204" i="278"/>
  <c r="P204" i="278" s="1"/>
  <c r="Q204" i="278" s="1"/>
  <c r="E204" i="278" a="1"/>
  <c r="E204" i="278" s="1"/>
  <c r="M204" i="278" s="1"/>
  <c r="G204" i="278"/>
  <c r="D205" i="278" a="1"/>
  <c r="D205" i="278" s="1"/>
  <c r="K203" i="277"/>
  <c r="P203" i="277" s="1"/>
  <c r="Q203" i="277" s="1"/>
  <c r="E203" i="277" a="1"/>
  <c r="E203" i="277" s="1"/>
  <c r="M203" i="277" s="1"/>
  <c r="G203" i="277"/>
  <c r="F203" i="277"/>
  <c r="A203" i="277"/>
  <c r="L203" i="277"/>
  <c r="D204" i="277" a="1"/>
  <c r="D204" i="277" s="1"/>
  <c r="O202" i="277"/>
  <c r="S202" i="277"/>
  <c r="D197" i="275"/>
  <c r="E197" i="275"/>
  <c r="C198" i="275" a="1"/>
  <c r="C198" i="275" s="1"/>
  <c r="O196" i="146"/>
  <c r="F197" i="146"/>
  <c r="K197" i="146"/>
  <c r="P197" i="146" s="1"/>
  <c r="Q197" i="146" s="1"/>
  <c r="S196" i="146"/>
  <c r="A197" i="146"/>
  <c r="E197" i="146" a="1"/>
  <c r="E197" i="146" s="1"/>
  <c r="M197" i="146" s="1"/>
  <c r="L197" i="146"/>
  <c r="D198" i="146" a="1"/>
  <c r="D198" i="146" s="1"/>
  <c r="G198" i="146" s="1"/>
  <c r="G197" i="146"/>
  <c r="F195" i="116"/>
  <c r="D195" i="116"/>
  <c r="E195" i="116"/>
  <c r="C196" i="116" a="1"/>
  <c r="C196" i="116" s="1"/>
  <c r="G196" i="214"/>
  <c r="H196" i="214" s="1"/>
  <c r="D197" i="214"/>
  <c r="F197" i="214"/>
  <c r="E197" i="214"/>
  <c r="C198" i="214" a="1"/>
  <c r="C198" i="214" s="1"/>
  <c r="J109" i="248"/>
  <c r="J106" i="248"/>
  <c r="J78" i="248"/>
  <c r="J80" i="248"/>
  <c r="J77" i="248"/>
  <c r="J76" i="248"/>
  <c r="D60" i="248"/>
  <c r="D62" i="248"/>
  <c r="D63" i="248"/>
  <c r="D57" i="248"/>
  <c r="D61" i="248"/>
  <c r="D66" i="248"/>
  <c r="D64" i="248"/>
  <c r="G59" i="248"/>
  <c r="E64" i="248"/>
  <c r="G65" i="248"/>
  <c r="G56" i="248"/>
  <c r="G29" i="248"/>
  <c r="G47" i="248"/>
  <c r="E27" i="248"/>
  <c r="E43" i="248"/>
  <c r="E55" i="248"/>
  <c r="E83" i="248"/>
  <c r="E91" i="248"/>
  <c r="E102" i="248"/>
  <c r="G44" i="248"/>
  <c r="O204" i="284" l="1"/>
  <c r="S204" i="284"/>
  <c r="G205" i="284"/>
  <c r="F205" i="284"/>
  <c r="A205" i="284"/>
  <c r="L205" i="284"/>
  <c r="K205" i="284"/>
  <c r="P205" i="284" s="1"/>
  <c r="Q205" i="284" s="1"/>
  <c r="E205" i="284" a="1"/>
  <c r="E205" i="284" s="1"/>
  <c r="M205" i="284" s="1"/>
  <c r="D206" i="284" a="1"/>
  <c r="D206" i="284" s="1"/>
  <c r="S204" i="283"/>
  <c r="O204" i="283"/>
  <c r="L205" i="283"/>
  <c r="K205" i="283"/>
  <c r="P205" i="283" s="1"/>
  <c r="Q205" i="283" s="1"/>
  <c r="E205" i="283" a="1"/>
  <c r="E205" i="283" s="1"/>
  <c r="M205" i="283" s="1"/>
  <c r="F205" i="283"/>
  <c r="A205" i="283"/>
  <c r="G205" i="283"/>
  <c r="D206" i="283" a="1"/>
  <c r="D206" i="283" s="1"/>
  <c r="O206" i="282"/>
  <c r="S206" i="282"/>
  <c r="K207" i="282"/>
  <c r="P207" i="282" s="1"/>
  <c r="Q207" i="282" s="1"/>
  <c r="E207" i="282" a="1"/>
  <c r="E207" i="282" s="1"/>
  <c r="M207" i="282" s="1"/>
  <c r="G207" i="282"/>
  <c r="F207" i="282"/>
  <c r="A207" i="282"/>
  <c r="L207" i="282"/>
  <c r="D208" i="282" a="1"/>
  <c r="D208" i="282" s="1"/>
  <c r="O202" i="281"/>
  <c r="S202" i="281"/>
  <c r="F203" i="281"/>
  <c r="A203" i="281"/>
  <c r="L203" i="281"/>
  <c r="K203" i="281"/>
  <c r="P203" i="281" s="1"/>
  <c r="Q203" i="281" s="1"/>
  <c r="E203" i="281" a="1"/>
  <c r="E203" i="281" s="1"/>
  <c r="M203" i="281" s="1"/>
  <c r="G203" i="281"/>
  <c r="D204" i="281" a="1"/>
  <c r="D204" i="281" s="1"/>
  <c r="E204" i="280" a="1"/>
  <c r="E204" i="280" s="1"/>
  <c r="M204" i="280" s="1"/>
  <c r="O204" i="280" s="1"/>
  <c r="S203" i="280"/>
  <c r="A204" i="280"/>
  <c r="F204" i="280"/>
  <c r="D205" i="280" a="1"/>
  <c r="D205" i="280" s="1"/>
  <c r="G205" i="280" s="1"/>
  <c r="G204" i="280"/>
  <c r="L204" i="280"/>
  <c r="F203" i="279"/>
  <c r="A203" i="279"/>
  <c r="L203" i="279"/>
  <c r="K203" i="279"/>
  <c r="P203" i="279" s="1"/>
  <c r="Q203" i="279" s="1"/>
  <c r="E203" i="279" a="1"/>
  <c r="E203" i="279" s="1"/>
  <c r="M203" i="279" s="1"/>
  <c r="G203" i="279"/>
  <c r="D204" i="279" a="1"/>
  <c r="D204" i="279" s="1"/>
  <c r="O202" i="279"/>
  <c r="S202" i="279"/>
  <c r="S204" i="278"/>
  <c r="O204" i="278"/>
  <c r="L205" i="278"/>
  <c r="K205" i="278"/>
  <c r="P205" i="278" s="1"/>
  <c r="Q205" i="278" s="1"/>
  <c r="E205" i="278" a="1"/>
  <c r="E205" i="278" s="1"/>
  <c r="M205" i="278" s="1"/>
  <c r="G205" i="278"/>
  <c r="F205" i="278"/>
  <c r="A205" i="278"/>
  <c r="D206" i="278" a="1"/>
  <c r="D206" i="278" s="1"/>
  <c r="G204" i="277"/>
  <c r="F204" i="277"/>
  <c r="A204" i="277"/>
  <c r="L204" i="277"/>
  <c r="K204" i="277"/>
  <c r="P204" i="277" s="1"/>
  <c r="Q204" i="277" s="1"/>
  <c r="E204" i="277" a="1"/>
  <c r="E204" i="277" s="1"/>
  <c r="M204" i="277" s="1"/>
  <c r="D205" i="277" a="1"/>
  <c r="D205" i="277" s="1"/>
  <c r="O203" i="277"/>
  <c r="S203" i="277"/>
  <c r="D198" i="275"/>
  <c r="E198" i="275"/>
  <c r="C199" i="275" a="1"/>
  <c r="C199" i="275" s="1"/>
  <c r="O197" i="146"/>
  <c r="E198" i="146" a="1"/>
  <c r="E198" i="146" s="1"/>
  <c r="M198" i="146" s="1"/>
  <c r="A198" i="146"/>
  <c r="S197" i="146"/>
  <c r="K198" i="146"/>
  <c r="P198" i="146" s="1"/>
  <c r="Q198" i="146" s="1"/>
  <c r="L198" i="146"/>
  <c r="D199" i="146" a="1"/>
  <c r="D199" i="146" s="1"/>
  <c r="L199" i="146" s="1"/>
  <c r="F198" i="146"/>
  <c r="D196" i="116"/>
  <c r="E196" i="116"/>
  <c r="F196" i="116"/>
  <c r="C197" i="116" a="1"/>
  <c r="C197" i="116" s="1"/>
  <c r="G197" i="214"/>
  <c r="H197" i="214" s="1"/>
  <c r="D198" i="214"/>
  <c r="F198" i="214"/>
  <c r="E198" i="214"/>
  <c r="C199" i="214" a="1"/>
  <c r="C199" i="214" s="1"/>
  <c r="I42" i="248"/>
  <c r="I18" i="248"/>
  <c r="I41" i="248"/>
  <c r="I16" i="248"/>
  <c r="I43" i="248"/>
  <c r="I15" i="248"/>
  <c r="I37" i="248"/>
  <c r="I17" i="248"/>
  <c r="I51" i="248"/>
  <c r="I38" i="248"/>
  <c r="F126" i="248"/>
  <c r="F122" i="248"/>
  <c r="F129" i="248"/>
  <c r="F125" i="248"/>
  <c r="F128" i="248"/>
  <c r="F127" i="248"/>
  <c r="F121" i="248"/>
  <c r="F123" i="248"/>
  <c r="F124" i="248"/>
  <c r="H94" i="248"/>
  <c r="I99" i="248"/>
  <c r="I54" i="248"/>
  <c r="I89" i="248"/>
  <c r="H79" i="248"/>
  <c r="I82" i="248"/>
  <c r="H111" i="248"/>
  <c r="H37" i="248"/>
  <c r="F131" i="248"/>
  <c r="H126" i="248"/>
  <c r="I40" i="248"/>
  <c r="H61" i="248"/>
  <c r="H88" i="248"/>
  <c r="I73" i="248"/>
  <c r="I71" i="248"/>
  <c r="I107" i="248"/>
  <c r="H129" i="248"/>
  <c r="I120" i="248"/>
  <c r="H113" i="248"/>
  <c r="H130" i="248"/>
  <c r="I109" i="248"/>
  <c r="O205" i="284" l="1"/>
  <c r="S205" i="284"/>
  <c r="F206" i="284"/>
  <c r="A206" i="284"/>
  <c r="L206" i="284"/>
  <c r="K206" i="284"/>
  <c r="P206" i="284" s="1"/>
  <c r="Q206" i="284" s="1"/>
  <c r="E206" i="284" a="1"/>
  <c r="E206" i="284" s="1"/>
  <c r="M206" i="284" s="1"/>
  <c r="G206" i="284"/>
  <c r="D207" i="284" a="1"/>
  <c r="D207" i="284" s="1"/>
  <c r="K206" i="283"/>
  <c r="P206" i="283" s="1"/>
  <c r="Q206" i="283" s="1"/>
  <c r="E206" i="283" a="1"/>
  <c r="E206" i="283" s="1"/>
  <c r="M206" i="283" s="1"/>
  <c r="G206" i="283"/>
  <c r="F206" i="283"/>
  <c r="L206" i="283"/>
  <c r="A206" i="283"/>
  <c r="D207" i="283" a="1"/>
  <c r="D207" i="283" s="1"/>
  <c r="S205" i="283"/>
  <c r="O205" i="283"/>
  <c r="O207" i="282"/>
  <c r="S207" i="282"/>
  <c r="G208" i="282"/>
  <c r="F208" i="282"/>
  <c r="A208" i="282"/>
  <c r="L208" i="282"/>
  <c r="K208" i="282"/>
  <c r="P208" i="282" s="1"/>
  <c r="Q208" i="282" s="1"/>
  <c r="E208" i="282" a="1"/>
  <c r="E208" i="282" s="1"/>
  <c r="M208" i="282" s="1"/>
  <c r="D209" i="282" a="1"/>
  <c r="D209" i="282" s="1"/>
  <c r="S203" i="281"/>
  <c r="O203" i="281"/>
  <c r="L204" i="281"/>
  <c r="K204" i="281"/>
  <c r="P204" i="281" s="1"/>
  <c r="Q204" i="281" s="1"/>
  <c r="E204" i="281" a="1"/>
  <c r="E204" i="281" s="1"/>
  <c r="M204" i="281" s="1"/>
  <c r="G204" i="281"/>
  <c r="F204" i="281"/>
  <c r="A204" i="281"/>
  <c r="D205" i="281" a="1"/>
  <c r="D205" i="281" s="1"/>
  <c r="D206" i="280" a="1"/>
  <c r="D206" i="280" s="1"/>
  <c r="F206" i="280" s="1"/>
  <c r="L205" i="280"/>
  <c r="S204" i="280"/>
  <c r="K205" i="280"/>
  <c r="P205" i="280" s="1"/>
  <c r="Q205" i="280" s="1"/>
  <c r="E205" i="280" a="1"/>
  <c r="E205" i="280" s="1"/>
  <c r="M205" i="280" s="1"/>
  <c r="S205" i="280" s="1"/>
  <c r="F205" i="280"/>
  <c r="A205" i="280"/>
  <c r="L204" i="279"/>
  <c r="K204" i="279"/>
  <c r="P204" i="279" s="1"/>
  <c r="Q204" i="279" s="1"/>
  <c r="E204" i="279" a="1"/>
  <c r="E204" i="279" s="1"/>
  <c r="M204" i="279" s="1"/>
  <c r="G204" i="279"/>
  <c r="F204" i="279"/>
  <c r="A204" i="279"/>
  <c r="D205" i="279" a="1"/>
  <c r="D205" i="279" s="1"/>
  <c r="S203" i="279"/>
  <c r="O203" i="279"/>
  <c r="K206" i="278"/>
  <c r="P206" i="278" s="1"/>
  <c r="Q206" i="278" s="1"/>
  <c r="E206" i="278" a="1"/>
  <c r="E206" i="278" s="1"/>
  <c r="M206" i="278" s="1"/>
  <c r="G206" i="278"/>
  <c r="F206" i="278"/>
  <c r="A206" i="278"/>
  <c r="L206" i="278"/>
  <c r="D207" i="278" a="1"/>
  <c r="D207" i="278" s="1"/>
  <c r="O205" i="278"/>
  <c r="S205" i="278"/>
  <c r="F205" i="277"/>
  <c r="A205" i="277"/>
  <c r="L205" i="277"/>
  <c r="K205" i="277"/>
  <c r="P205" i="277" s="1"/>
  <c r="Q205" i="277" s="1"/>
  <c r="E205" i="277" a="1"/>
  <c r="E205" i="277" s="1"/>
  <c r="M205" i="277" s="1"/>
  <c r="G205" i="277"/>
  <c r="D206" i="277" a="1"/>
  <c r="D206" i="277" s="1"/>
  <c r="O204" i="277"/>
  <c r="S204" i="277"/>
  <c r="D199" i="275"/>
  <c r="E199" i="275"/>
  <c r="C200" i="275" a="1"/>
  <c r="C200" i="275" s="1"/>
  <c r="O198" i="146"/>
  <c r="K199" i="146"/>
  <c r="P199" i="146" s="1"/>
  <c r="Q199" i="146" s="1"/>
  <c r="E199" i="146" a="1"/>
  <c r="E199" i="146" s="1"/>
  <c r="M199" i="146" s="1"/>
  <c r="O199" i="146" s="1"/>
  <c r="F199" i="146"/>
  <c r="S198" i="146"/>
  <c r="G199" i="146"/>
  <c r="A199" i="146"/>
  <c r="D200" i="146" a="1"/>
  <c r="D200" i="146" s="1"/>
  <c r="F197" i="116"/>
  <c r="E197" i="116"/>
  <c r="D197" i="116"/>
  <c r="C198" i="116" a="1"/>
  <c r="C198" i="116" s="1"/>
  <c r="G198" i="214"/>
  <c r="H198" i="214" s="1"/>
  <c r="D199" i="214"/>
  <c r="F199" i="214"/>
  <c r="E199" i="214"/>
  <c r="C200" i="214" a="1"/>
  <c r="C200" i="214" s="1"/>
  <c r="S206" i="284" l="1"/>
  <c r="O206" i="284"/>
  <c r="L207" i="284"/>
  <c r="K207" i="284"/>
  <c r="P207" i="284" s="1"/>
  <c r="Q207" i="284" s="1"/>
  <c r="E207" i="284" a="1"/>
  <c r="E207" i="284" s="1"/>
  <c r="M207" i="284" s="1"/>
  <c r="G207" i="284"/>
  <c r="F207" i="284"/>
  <c r="A207" i="284"/>
  <c r="D208" i="284" a="1"/>
  <c r="D208" i="284" s="1"/>
  <c r="G207" i="283"/>
  <c r="F207" i="283"/>
  <c r="A207" i="283"/>
  <c r="L207" i="283"/>
  <c r="K207" i="283"/>
  <c r="P207" i="283" s="1"/>
  <c r="Q207" i="283" s="1"/>
  <c r="E207" i="283" a="1"/>
  <c r="E207" i="283" s="1"/>
  <c r="M207" i="283" s="1"/>
  <c r="D208" i="283" a="1"/>
  <c r="D208" i="283" s="1"/>
  <c r="O206" i="283"/>
  <c r="S206" i="283"/>
  <c r="O208" i="282"/>
  <c r="S208" i="282"/>
  <c r="F209" i="282"/>
  <c r="A209" i="282"/>
  <c r="L209" i="282"/>
  <c r="K209" i="282"/>
  <c r="P209" i="282" s="1"/>
  <c r="Q209" i="282" s="1"/>
  <c r="E209" i="282" a="1"/>
  <c r="E209" i="282" s="1"/>
  <c r="M209" i="282" s="1"/>
  <c r="G209" i="282"/>
  <c r="D210" i="282" a="1"/>
  <c r="D210" i="282" s="1"/>
  <c r="K205" i="281"/>
  <c r="P205" i="281" s="1"/>
  <c r="Q205" i="281" s="1"/>
  <c r="E205" i="281" a="1"/>
  <c r="E205" i="281" s="1"/>
  <c r="M205" i="281" s="1"/>
  <c r="G205" i="281"/>
  <c r="F205" i="281"/>
  <c r="A205" i="281"/>
  <c r="L205" i="281"/>
  <c r="D206" i="281" a="1"/>
  <c r="D206" i="281" s="1"/>
  <c r="O204" i="281"/>
  <c r="S204" i="281"/>
  <c r="D207" i="280" a="1"/>
  <c r="D207" i="280" s="1"/>
  <c r="L207" i="280" s="1"/>
  <c r="L206" i="280"/>
  <c r="O205" i="280"/>
  <c r="G206" i="280"/>
  <c r="A206" i="280"/>
  <c r="K206" i="280"/>
  <c r="P206" i="280" s="1"/>
  <c r="Q206" i="280" s="1"/>
  <c r="E206" i="280" a="1"/>
  <c r="E206" i="280" s="1"/>
  <c r="M206" i="280" s="1"/>
  <c r="O206" i="280" s="1"/>
  <c r="O204" i="279"/>
  <c r="S204" i="279"/>
  <c r="K205" i="279"/>
  <c r="P205" i="279" s="1"/>
  <c r="Q205" i="279" s="1"/>
  <c r="E205" i="279" a="1"/>
  <c r="E205" i="279" s="1"/>
  <c r="M205" i="279" s="1"/>
  <c r="G205" i="279"/>
  <c r="F205" i="279"/>
  <c r="A205" i="279"/>
  <c r="L205" i="279"/>
  <c r="D206" i="279" a="1"/>
  <c r="D206" i="279" s="1"/>
  <c r="G207" i="278"/>
  <c r="F207" i="278"/>
  <c r="A207" i="278"/>
  <c r="L207" i="278"/>
  <c r="K207" i="278"/>
  <c r="P207" i="278" s="1"/>
  <c r="Q207" i="278" s="1"/>
  <c r="E207" i="278" a="1"/>
  <c r="E207" i="278" s="1"/>
  <c r="M207" i="278" s="1"/>
  <c r="D208" i="278" a="1"/>
  <c r="D208" i="278" s="1"/>
  <c r="O206" i="278"/>
  <c r="S206" i="278"/>
  <c r="L206" i="277"/>
  <c r="K206" i="277"/>
  <c r="P206" i="277" s="1"/>
  <c r="Q206" i="277" s="1"/>
  <c r="E206" i="277" a="1"/>
  <c r="E206" i="277" s="1"/>
  <c r="M206" i="277" s="1"/>
  <c r="G206" i="277"/>
  <c r="F206" i="277"/>
  <c r="A206" i="277"/>
  <c r="D207" i="277" a="1"/>
  <c r="D207" i="277" s="1"/>
  <c r="S205" i="277"/>
  <c r="O205" i="277"/>
  <c r="D200" i="275"/>
  <c r="E200" i="275"/>
  <c r="C201" i="275" a="1"/>
  <c r="C201" i="275" s="1"/>
  <c r="E200" i="146" a="1"/>
  <c r="E200" i="146" s="1"/>
  <c r="M200" i="146" s="1"/>
  <c r="F200" i="146"/>
  <c r="S199" i="146"/>
  <c r="K200" i="146"/>
  <c r="P200" i="146" s="1"/>
  <c r="Q200" i="146" s="1"/>
  <c r="G200" i="146"/>
  <c r="D201" i="146" a="1"/>
  <c r="D201" i="146" s="1"/>
  <c r="G201" i="146" s="1"/>
  <c r="A200" i="146"/>
  <c r="L200" i="146"/>
  <c r="D198" i="116"/>
  <c r="E198" i="116"/>
  <c r="F198" i="116"/>
  <c r="C199" i="116" a="1"/>
  <c r="C199" i="116" s="1"/>
  <c r="G199" i="214"/>
  <c r="H199" i="214" s="1"/>
  <c r="F200" i="214"/>
  <c r="D200" i="214"/>
  <c r="E200" i="214"/>
  <c r="K208" i="284" l="1"/>
  <c r="P208" i="284" s="1"/>
  <c r="Q208" i="284" s="1"/>
  <c r="E208" i="284" a="1"/>
  <c r="E208" i="284" s="1"/>
  <c r="M208" i="284" s="1"/>
  <c r="G208" i="284"/>
  <c r="F208" i="284"/>
  <c r="A208" i="284"/>
  <c r="L208" i="284"/>
  <c r="D209" i="284" a="1"/>
  <c r="D209" i="284" s="1"/>
  <c r="O207" i="284"/>
  <c r="S207" i="284"/>
  <c r="F208" i="283"/>
  <c r="A208" i="283"/>
  <c r="L208" i="283"/>
  <c r="K208" i="283"/>
  <c r="P208" i="283" s="1"/>
  <c r="Q208" i="283" s="1"/>
  <c r="E208" i="283" a="1"/>
  <c r="E208" i="283" s="1"/>
  <c r="M208" i="283" s="1"/>
  <c r="G208" i="283"/>
  <c r="D209" i="283" a="1"/>
  <c r="D209" i="283" s="1"/>
  <c r="O207" i="283"/>
  <c r="S207" i="283"/>
  <c r="S209" i="282"/>
  <c r="O209" i="282"/>
  <c r="L210" i="282"/>
  <c r="K210" i="282"/>
  <c r="P210" i="282" s="1"/>
  <c r="Q210" i="282" s="1"/>
  <c r="E210" i="282" a="1"/>
  <c r="E210" i="282" s="1"/>
  <c r="M210" i="282" s="1"/>
  <c r="G210" i="282"/>
  <c r="F210" i="282"/>
  <c r="A210" i="282"/>
  <c r="D211" i="282" a="1"/>
  <c r="D211" i="282" s="1"/>
  <c r="G206" i="281"/>
  <c r="F206" i="281"/>
  <c r="A206" i="281"/>
  <c r="L206" i="281"/>
  <c r="K206" i="281"/>
  <c r="P206" i="281" s="1"/>
  <c r="Q206" i="281" s="1"/>
  <c r="E206" i="281" a="1"/>
  <c r="E206" i="281" s="1"/>
  <c r="M206" i="281" s="1"/>
  <c r="D207" i="281" a="1"/>
  <c r="D207" i="281" s="1"/>
  <c r="O205" i="281"/>
  <c r="S205" i="281"/>
  <c r="D208" i="280" a="1"/>
  <c r="D208" i="280" s="1"/>
  <c r="F208" i="280" s="1"/>
  <c r="E207" i="280" a="1"/>
  <c r="E207" i="280" s="1"/>
  <c r="M207" i="280" s="1"/>
  <c r="O207" i="280" s="1"/>
  <c r="S206" i="280"/>
  <c r="G207" i="280"/>
  <c r="A207" i="280"/>
  <c r="K207" i="280"/>
  <c r="P207" i="280" s="1"/>
  <c r="Q207" i="280" s="1"/>
  <c r="F207" i="280"/>
  <c r="O205" i="279"/>
  <c r="S205" i="279"/>
  <c r="G206" i="279"/>
  <c r="F206" i="279"/>
  <c r="A206" i="279"/>
  <c r="L206" i="279"/>
  <c r="K206" i="279"/>
  <c r="P206" i="279" s="1"/>
  <c r="Q206" i="279" s="1"/>
  <c r="E206" i="279" a="1"/>
  <c r="E206" i="279" s="1"/>
  <c r="M206" i="279" s="1"/>
  <c r="D207" i="279" a="1"/>
  <c r="D207" i="279" s="1"/>
  <c r="F208" i="278"/>
  <c r="A208" i="278"/>
  <c r="L208" i="278"/>
  <c r="K208" i="278"/>
  <c r="P208" i="278" s="1"/>
  <c r="Q208" i="278" s="1"/>
  <c r="E208" i="278" a="1"/>
  <c r="E208" i="278" s="1"/>
  <c r="M208" i="278" s="1"/>
  <c r="G208" i="278"/>
  <c r="D209" i="278" a="1"/>
  <c r="D209" i="278" s="1"/>
  <c r="O207" i="278"/>
  <c r="S207" i="278"/>
  <c r="K207" i="277"/>
  <c r="P207" i="277" s="1"/>
  <c r="Q207" i="277" s="1"/>
  <c r="E207" i="277" a="1"/>
  <c r="E207" i="277" s="1"/>
  <c r="M207" i="277" s="1"/>
  <c r="G207" i="277"/>
  <c r="F207" i="277"/>
  <c r="A207" i="277"/>
  <c r="L207" i="277"/>
  <c r="D208" i="277" a="1"/>
  <c r="D208" i="277" s="1"/>
  <c r="O206" i="277"/>
  <c r="S206" i="277"/>
  <c r="D201" i="275"/>
  <c r="E201" i="275"/>
  <c r="C202" i="275" a="1"/>
  <c r="C202" i="275" s="1"/>
  <c r="O200" i="146"/>
  <c r="F201" i="146"/>
  <c r="L201" i="146"/>
  <c r="K201" i="146"/>
  <c r="P201" i="146" s="1"/>
  <c r="Q201" i="146" s="1"/>
  <c r="S200" i="146"/>
  <c r="A201" i="146"/>
  <c r="E201" i="146" a="1"/>
  <c r="E201" i="146" s="1"/>
  <c r="M201" i="146" s="1"/>
  <c r="S201" i="146" s="1"/>
  <c r="D202" i="146" a="1"/>
  <c r="D202" i="146" s="1"/>
  <c r="L202" i="146" s="1"/>
  <c r="F199" i="116"/>
  <c r="D199" i="116"/>
  <c r="E199" i="116"/>
  <c r="C200" i="116" a="1"/>
  <c r="C200" i="116" s="1"/>
  <c r="G200" i="214"/>
  <c r="H200" i="214" s="1"/>
  <c r="G209" i="284" l="1"/>
  <c r="F209" i="284"/>
  <c r="A209" i="284"/>
  <c r="L209" i="284"/>
  <c r="K209" i="284"/>
  <c r="P209" i="284" s="1"/>
  <c r="Q209" i="284" s="1"/>
  <c r="E209" i="284" a="1"/>
  <c r="E209" i="284" s="1"/>
  <c r="M209" i="284" s="1"/>
  <c r="D210" i="284" a="1"/>
  <c r="D210" i="284" s="1"/>
  <c r="O208" i="284"/>
  <c r="S208" i="284"/>
  <c r="L209" i="283"/>
  <c r="K209" i="283"/>
  <c r="P209" i="283" s="1"/>
  <c r="Q209" i="283" s="1"/>
  <c r="E209" i="283" a="1"/>
  <c r="E209" i="283" s="1"/>
  <c r="M209" i="283" s="1"/>
  <c r="G209" i="283"/>
  <c r="F209" i="283"/>
  <c r="A209" i="283"/>
  <c r="D210" i="283" a="1"/>
  <c r="D210" i="283" s="1"/>
  <c r="S208" i="283"/>
  <c r="O208" i="283"/>
  <c r="K211" i="282"/>
  <c r="P211" i="282" s="1"/>
  <c r="Q211" i="282" s="1"/>
  <c r="E211" i="282" a="1"/>
  <c r="E211" i="282" s="1"/>
  <c r="M211" i="282" s="1"/>
  <c r="G211" i="282"/>
  <c r="F211" i="282"/>
  <c r="A211" i="282"/>
  <c r="L211" i="282"/>
  <c r="D212" i="282" a="1"/>
  <c r="D212" i="282" s="1"/>
  <c r="O210" i="282"/>
  <c r="S210" i="282"/>
  <c r="F207" i="281"/>
  <c r="A207" i="281"/>
  <c r="L207" i="281"/>
  <c r="K207" i="281"/>
  <c r="P207" i="281" s="1"/>
  <c r="Q207" i="281" s="1"/>
  <c r="E207" i="281" a="1"/>
  <c r="E207" i="281" s="1"/>
  <c r="M207" i="281" s="1"/>
  <c r="G207" i="281"/>
  <c r="D208" i="281" a="1"/>
  <c r="D208" i="281" s="1"/>
  <c r="O206" i="281"/>
  <c r="S206" i="281"/>
  <c r="D209" i="280" a="1"/>
  <c r="D209" i="280" s="1"/>
  <c r="A209" i="280" s="1"/>
  <c r="G208" i="280"/>
  <c r="S207" i="280"/>
  <c r="A208" i="280"/>
  <c r="K208" i="280"/>
  <c r="P208" i="280" s="1"/>
  <c r="Q208" i="280" s="1"/>
  <c r="L208" i="280"/>
  <c r="E208" i="280" a="1"/>
  <c r="E208" i="280" s="1"/>
  <c r="M208" i="280" s="1"/>
  <c r="S208" i="280" s="1"/>
  <c r="O206" i="279"/>
  <c r="S206" i="279"/>
  <c r="F207" i="279"/>
  <c r="A207" i="279"/>
  <c r="L207" i="279"/>
  <c r="K207" i="279"/>
  <c r="P207" i="279" s="1"/>
  <c r="Q207" i="279" s="1"/>
  <c r="E207" i="279" a="1"/>
  <c r="E207" i="279" s="1"/>
  <c r="M207" i="279" s="1"/>
  <c r="G207" i="279"/>
  <c r="D208" i="279" a="1"/>
  <c r="D208" i="279" s="1"/>
  <c r="L209" i="278"/>
  <c r="K209" i="278"/>
  <c r="P209" i="278" s="1"/>
  <c r="Q209" i="278" s="1"/>
  <c r="E209" i="278" a="1"/>
  <c r="E209" i="278" s="1"/>
  <c r="M209" i="278" s="1"/>
  <c r="G209" i="278"/>
  <c r="F209" i="278"/>
  <c r="A209" i="278"/>
  <c r="D210" i="278" a="1"/>
  <c r="D210" i="278" s="1"/>
  <c r="S208" i="278"/>
  <c r="O208" i="278"/>
  <c r="G208" i="277"/>
  <c r="F208" i="277"/>
  <c r="A208" i="277"/>
  <c r="L208" i="277"/>
  <c r="K208" i="277"/>
  <c r="P208" i="277" s="1"/>
  <c r="Q208" i="277" s="1"/>
  <c r="E208" i="277" a="1"/>
  <c r="E208" i="277" s="1"/>
  <c r="M208" i="277" s="1"/>
  <c r="D209" i="277" a="1"/>
  <c r="D209" i="277" s="1"/>
  <c r="O207" i="277"/>
  <c r="S207" i="277"/>
  <c r="D202" i="275"/>
  <c r="E202" i="275"/>
  <c r="C203" i="275" a="1"/>
  <c r="C203" i="275" s="1"/>
  <c r="D203" i="146" a="1"/>
  <c r="D203" i="146" s="1"/>
  <c r="G203" i="146" s="1"/>
  <c r="G202" i="146"/>
  <c r="O201" i="146"/>
  <c r="A202" i="146"/>
  <c r="F202" i="146"/>
  <c r="K202" i="146"/>
  <c r="P202" i="146" s="1"/>
  <c r="Q202" i="146" s="1"/>
  <c r="E202" i="146" a="1"/>
  <c r="E202" i="146" s="1"/>
  <c r="M202" i="146" s="1"/>
  <c r="O202" i="146" s="1"/>
  <c r="F200" i="116"/>
  <c r="E200" i="116"/>
  <c r="D200" i="116"/>
  <c r="F210" i="284" l="1"/>
  <c r="A210" i="284"/>
  <c r="L210" i="284"/>
  <c r="K210" i="284"/>
  <c r="P210" i="284" s="1"/>
  <c r="Q210" i="284" s="1"/>
  <c r="E210" i="284" a="1"/>
  <c r="E210" i="284" s="1"/>
  <c r="M210" i="284" s="1"/>
  <c r="G210" i="284"/>
  <c r="D211" i="284" a="1"/>
  <c r="D211" i="284" s="1"/>
  <c r="O209" i="284"/>
  <c r="S209" i="284"/>
  <c r="K210" i="283"/>
  <c r="P210" i="283" s="1"/>
  <c r="Q210" i="283" s="1"/>
  <c r="E210" i="283" a="1"/>
  <c r="E210" i="283" s="1"/>
  <c r="M210" i="283" s="1"/>
  <c r="G210" i="283"/>
  <c r="F210" i="283"/>
  <c r="A210" i="283"/>
  <c r="L210" i="283"/>
  <c r="D211" i="283" a="1"/>
  <c r="D211" i="283" s="1"/>
  <c r="O209" i="283"/>
  <c r="S209" i="283"/>
  <c r="G212" i="282"/>
  <c r="F212" i="282"/>
  <c r="A212" i="282"/>
  <c r="L212" i="282"/>
  <c r="K212" i="282"/>
  <c r="P212" i="282" s="1"/>
  <c r="Q212" i="282" s="1"/>
  <c r="E212" i="282" a="1"/>
  <c r="E212" i="282" s="1"/>
  <c r="M212" i="282" s="1"/>
  <c r="D213" i="282" a="1"/>
  <c r="D213" i="282" s="1"/>
  <c r="O211" i="282"/>
  <c r="S211" i="282"/>
  <c r="L208" i="281"/>
  <c r="K208" i="281"/>
  <c r="P208" i="281" s="1"/>
  <c r="Q208" i="281" s="1"/>
  <c r="E208" i="281" a="1"/>
  <c r="E208" i="281" s="1"/>
  <c r="M208" i="281" s="1"/>
  <c r="G208" i="281"/>
  <c r="F208" i="281"/>
  <c r="A208" i="281"/>
  <c r="D209" i="281" a="1"/>
  <c r="D209" i="281" s="1"/>
  <c r="S207" i="281"/>
  <c r="O207" i="281"/>
  <c r="O208" i="280"/>
  <c r="L209" i="280"/>
  <c r="E209" i="280" a="1"/>
  <c r="E209" i="280" s="1"/>
  <c r="M209" i="280" s="1"/>
  <c r="S209" i="280" s="1"/>
  <c r="F209" i="280"/>
  <c r="K209" i="280"/>
  <c r="P209" i="280" s="1"/>
  <c r="Q209" i="280" s="1"/>
  <c r="G209" i="280"/>
  <c r="D210" i="280" a="1"/>
  <c r="D210" i="280" s="1"/>
  <c r="A210" i="280" s="1"/>
  <c r="S207" i="279"/>
  <c r="O207" i="279"/>
  <c r="L208" i="279"/>
  <c r="K208" i="279"/>
  <c r="P208" i="279" s="1"/>
  <c r="Q208" i="279" s="1"/>
  <c r="E208" i="279" a="1"/>
  <c r="E208" i="279" s="1"/>
  <c r="M208" i="279" s="1"/>
  <c r="G208" i="279"/>
  <c r="F208" i="279"/>
  <c r="A208" i="279"/>
  <c r="D209" i="279" a="1"/>
  <c r="D209" i="279" s="1"/>
  <c r="K210" i="278"/>
  <c r="P210" i="278" s="1"/>
  <c r="Q210" i="278" s="1"/>
  <c r="E210" i="278" a="1"/>
  <c r="E210" i="278" s="1"/>
  <c r="M210" i="278" s="1"/>
  <c r="G210" i="278"/>
  <c r="F210" i="278"/>
  <c r="A210" i="278"/>
  <c r="L210" i="278"/>
  <c r="D211" i="278" a="1"/>
  <c r="D211" i="278" s="1"/>
  <c r="O209" i="278"/>
  <c r="S209" i="278"/>
  <c r="F209" i="277"/>
  <c r="A209" i="277"/>
  <c r="L209" i="277"/>
  <c r="K209" i="277"/>
  <c r="P209" i="277" s="1"/>
  <c r="Q209" i="277" s="1"/>
  <c r="E209" i="277" a="1"/>
  <c r="E209" i="277" s="1"/>
  <c r="M209" i="277" s="1"/>
  <c r="G209" i="277"/>
  <c r="D210" i="277" a="1"/>
  <c r="D210" i="277" s="1"/>
  <c r="O208" i="277"/>
  <c r="S208" i="277"/>
  <c r="D203" i="275"/>
  <c r="E203" i="275"/>
  <c r="C204" i="275" a="1"/>
  <c r="C204" i="275" s="1"/>
  <c r="E203" i="146" a="1"/>
  <c r="E203" i="146" s="1"/>
  <c r="M203" i="146" s="1"/>
  <c r="F203" i="146"/>
  <c r="S202" i="146"/>
  <c r="K203" i="146"/>
  <c r="P203" i="146" s="1"/>
  <c r="Q203" i="146" s="1"/>
  <c r="A203" i="146"/>
  <c r="D204" i="146" a="1"/>
  <c r="D204" i="146" s="1"/>
  <c r="F204" i="146" s="1"/>
  <c r="L203" i="146"/>
  <c r="L211" i="284" l="1"/>
  <c r="K211" i="284"/>
  <c r="P211" i="284" s="1"/>
  <c r="Q211" i="284" s="1"/>
  <c r="E211" i="284" a="1"/>
  <c r="E211" i="284" s="1"/>
  <c r="M211" i="284" s="1"/>
  <c r="G211" i="284"/>
  <c r="F211" i="284"/>
  <c r="A211" i="284"/>
  <c r="D212" i="284" a="1"/>
  <c r="D212" i="284" s="1"/>
  <c r="S210" i="284"/>
  <c r="O210" i="284"/>
  <c r="G211" i="283"/>
  <c r="F211" i="283"/>
  <c r="A211" i="283"/>
  <c r="L211" i="283"/>
  <c r="K211" i="283"/>
  <c r="P211" i="283" s="1"/>
  <c r="Q211" i="283" s="1"/>
  <c r="E211" i="283" a="1"/>
  <c r="E211" i="283" s="1"/>
  <c r="M211" i="283" s="1"/>
  <c r="D212" i="283" a="1"/>
  <c r="D212" i="283" s="1"/>
  <c r="O210" i="283"/>
  <c r="S210" i="283"/>
  <c r="F213" i="282"/>
  <c r="A213" i="282"/>
  <c r="L213" i="282"/>
  <c r="K213" i="282"/>
  <c r="P213" i="282" s="1"/>
  <c r="Q213" i="282" s="1"/>
  <c r="E213" i="282" a="1"/>
  <c r="E213" i="282" s="1"/>
  <c r="M213" i="282" s="1"/>
  <c r="G213" i="282"/>
  <c r="D214" i="282" a="1"/>
  <c r="D214" i="282" s="1"/>
  <c r="O212" i="282"/>
  <c r="S212" i="282"/>
  <c r="K209" i="281"/>
  <c r="P209" i="281" s="1"/>
  <c r="Q209" i="281" s="1"/>
  <c r="E209" i="281" a="1"/>
  <c r="E209" i="281" s="1"/>
  <c r="M209" i="281" s="1"/>
  <c r="G209" i="281"/>
  <c r="F209" i="281"/>
  <c r="A209" i="281"/>
  <c r="L209" i="281"/>
  <c r="D210" i="281" a="1"/>
  <c r="D210" i="281" s="1"/>
  <c r="O208" i="281"/>
  <c r="S208" i="281"/>
  <c r="O209" i="280"/>
  <c r="K210" i="280"/>
  <c r="P210" i="280" s="1"/>
  <c r="Q210" i="280" s="1"/>
  <c r="E210" i="280" a="1"/>
  <c r="E210" i="280" s="1"/>
  <c r="M210" i="280" s="1"/>
  <c r="O210" i="280" s="1"/>
  <c r="F210" i="280"/>
  <c r="D211" i="280" a="1"/>
  <c r="D211" i="280" s="1"/>
  <c r="D212" i="280" s="1" a="1"/>
  <c r="D212" i="280" s="1"/>
  <c r="L210" i="280"/>
  <c r="G210" i="280"/>
  <c r="K209" i="279"/>
  <c r="P209" i="279" s="1"/>
  <c r="Q209" i="279" s="1"/>
  <c r="E209" i="279" a="1"/>
  <c r="E209" i="279" s="1"/>
  <c r="M209" i="279" s="1"/>
  <c r="G209" i="279"/>
  <c r="F209" i="279"/>
  <c r="A209" i="279"/>
  <c r="L209" i="279"/>
  <c r="D210" i="279" a="1"/>
  <c r="D210" i="279" s="1"/>
  <c r="O208" i="279"/>
  <c r="S208" i="279"/>
  <c r="G211" i="278"/>
  <c r="F211" i="278"/>
  <c r="A211" i="278"/>
  <c r="L211" i="278"/>
  <c r="K211" i="278"/>
  <c r="P211" i="278" s="1"/>
  <c r="Q211" i="278" s="1"/>
  <c r="E211" i="278" a="1"/>
  <c r="E211" i="278" s="1"/>
  <c r="M211" i="278" s="1"/>
  <c r="D212" i="278" a="1"/>
  <c r="D212" i="278" s="1"/>
  <c r="O210" i="278"/>
  <c r="S210" i="278"/>
  <c r="L210" i="277"/>
  <c r="K210" i="277"/>
  <c r="P210" i="277" s="1"/>
  <c r="Q210" i="277" s="1"/>
  <c r="E210" i="277" a="1"/>
  <c r="E210" i="277" s="1"/>
  <c r="M210" i="277" s="1"/>
  <c r="G210" i="277"/>
  <c r="F210" i="277"/>
  <c r="A210" i="277"/>
  <c r="D211" i="277" a="1"/>
  <c r="D211" i="277" s="1"/>
  <c r="S209" i="277"/>
  <c r="O209" i="277"/>
  <c r="D204" i="275"/>
  <c r="E204" i="275"/>
  <c r="C205" i="275" a="1"/>
  <c r="C205" i="275" s="1"/>
  <c r="O203" i="146"/>
  <c r="K204" i="146"/>
  <c r="P204" i="146" s="1"/>
  <c r="Q204" i="146" s="1"/>
  <c r="A204" i="146"/>
  <c r="S203" i="146"/>
  <c r="E204" i="146" a="1"/>
  <c r="E204" i="146" s="1"/>
  <c r="M204" i="146" s="1"/>
  <c r="L204" i="146"/>
  <c r="G204" i="146"/>
  <c r="D205" i="146" a="1"/>
  <c r="D205" i="146" s="1"/>
  <c r="G205" i="146" s="1"/>
  <c r="O211" i="284" l="1"/>
  <c r="S211" i="284"/>
  <c r="K212" i="284"/>
  <c r="P212" i="284" s="1"/>
  <c r="Q212" i="284" s="1"/>
  <c r="E212" i="284" a="1"/>
  <c r="E212" i="284" s="1"/>
  <c r="M212" i="284" s="1"/>
  <c r="G212" i="284"/>
  <c r="F212" i="284"/>
  <c r="A212" i="284"/>
  <c r="L212" i="284"/>
  <c r="D213" i="284" a="1"/>
  <c r="D213" i="284" s="1"/>
  <c r="F212" i="283"/>
  <c r="A212" i="283"/>
  <c r="L212" i="283"/>
  <c r="K212" i="283"/>
  <c r="P212" i="283" s="1"/>
  <c r="Q212" i="283" s="1"/>
  <c r="E212" i="283" a="1"/>
  <c r="E212" i="283" s="1"/>
  <c r="M212" i="283" s="1"/>
  <c r="G212" i="283"/>
  <c r="D213" i="283" a="1"/>
  <c r="D213" i="283" s="1"/>
  <c r="O211" i="283"/>
  <c r="S211" i="283"/>
  <c r="L214" i="282"/>
  <c r="K214" i="282"/>
  <c r="P214" i="282" s="1"/>
  <c r="Q214" i="282" s="1"/>
  <c r="E214" i="282" a="1"/>
  <c r="E214" i="282" s="1"/>
  <c r="M214" i="282" s="1"/>
  <c r="G214" i="282"/>
  <c r="F214" i="282"/>
  <c r="A214" i="282"/>
  <c r="D215" i="282" a="1"/>
  <c r="D215" i="282" s="1"/>
  <c r="S213" i="282"/>
  <c r="O213" i="282"/>
  <c r="G210" i="281"/>
  <c r="F210" i="281"/>
  <c r="A210" i="281"/>
  <c r="L210" i="281"/>
  <c r="K210" i="281"/>
  <c r="P210" i="281" s="1"/>
  <c r="Q210" i="281" s="1"/>
  <c r="E210" i="281" a="1"/>
  <c r="E210" i="281" s="1"/>
  <c r="M210" i="281" s="1"/>
  <c r="D211" i="281" a="1"/>
  <c r="D211" i="281" s="1"/>
  <c r="O209" i="281"/>
  <c r="S209" i="281"/>
  <c r="S210" i="280"/>
  <c r="G211" i="280"/>
  <c r="E211" i="280" a="1"/>
  <c r="E211" i="280" s="1"/>
  <c r="M211" i="280" s="1"/>
  <c r="S211" i="280" s="1"/>
  <c r="A211" i="280"/>
  <c r="K211" i="280"/>
  <c r="P211" i="280" s="1"/>
  <c r="Q211" i="280" s="1"/>
  <c r="F211" i="280"/>
  <c r="L211" i="280"/>
  <c r="K212" i="280"/>
  <c r="P212" i="280" s="1"/>
  <c r="Q212" i="280" s="1"/>
  <c r="E212" i="280" a="1"/>
  <c r="E212" i="280" s="1"/>
  <c r="M212" i="280" s="1"/>
  <c r="G212" i="280"/>
  <c r="F212" i="280"/>
  <c r="A212" i="280"/>
  <c r="L212" i="280"/>
  <c r="D213" i="280" a="1"/>
  <c r="D213" i="280" s="1"/>
  <c r="G210" i="279"/>
  <c r="F210" i="279"/>
  <c r="A210" i="279"/>
  <c r="L210" i="279"/>
  <c r="K210" i="279"/>
  <c r="P210" i="279" s="1"/>
  <c r="Q210" i="279" s="1"/>
  <c r="E210" i="279" a="1"/>
  <c r="E210" i="279" s="1"/>
  <c r="M210" i="279" s="1"/>
  <c r="D211" i="279" a="1"/>
  <c r="D211" i="279" s="1"/>
  <c r="O209" i="279"/>
  <c r="S209" i="279"/>
  <c r="F212" i="278"/>
  <c r="A212" i="278"/>
  <c r="L212" i="278"/>
  <c r="K212" i="278"/>
  <c r="P212" i="278" s="1"/>
  <c r="Q212" i="278" s="1"/>
  <c r="E212" i="278" a="1"/>
  <c r="E212" i="278" s="1"/>
  <c r="M212" i="278" s="1"/>
  <c r="G212" i="278"/>
  <c r="D213" i="278" a="1"/>
  <c r="D213" i="278" s="1"/>
  <c r="O211" i="278"/>
  <c r="S211" i="278"/>
  <c r="K211" i="277"/>
  <c r="P211" i="277" s="1"/>
  <c r="Q211" i="277" s="1"/>
  <c r="E211" i="277" a="1"/>
  <c r="E211" i="277" s="1"/>
  <c r="M211" i="277" s="1"/>
  <c r="G211" i="277"/>
  <c r="F211" i="277"/>
  <c r="A211" i="277"/>
  <c r="L211" i="277"/>
  <c r="D212" i="277" a="1"/>
  <c r="D212" i="277" s="1"/>
  <c r="O210" i="277"/>
  <c r="S210" i="277"/>
  <c r="D205" i="275"/>
  <c r="E205" i="275"/>
  <c r="C206" i="275" a="1"/>
  <c r="C206" i="275" s="1"/>
  <c r="O204" i="146"/>
  <c r="S204" i="146"/>
  <c r="F205" i="146"/>
  <c r="K205" i="146"/>
  <c r="P205" i="146" s="1"/>
  <c r="Q205" i="146" s="1"/>
  <c r="A205" i="146"/>
  <c r="E205" i="146" a="1"/>
  <c r="E205" i="146" s="1"/>
  <c r="M205" i="146" s="1"/>
  <c r="S205" i="146" s="1"/>
  <c r="D206" i="146" a="1"/>
  <c r="D206" i="146" s="1"/>
  <c r="E206" i="146" s="1" a="1"/>
  <c r="E206" i="146" s="1"/>
  <c r="M206" i="146" s="1"/>
  <c r="L205" i="146"/>
  <c r="O212" i="284" l="1"/>
  <c r="S212" i="284"/>
  <c r="G213" i="284"/>
  <c r="F213" i="284"/>
  <c r="A213" i="284"/>
  <c r="L213" i="284"/>
  <c r="K213" i="284"/>
  <c r="P213" i="284" s="1"/>
  <c r="Q213" i="284" s="1"/>
  <c r="E213" i="284" a="1"/>
  <c r="E213" i="284" s="1"/>
  <c r="M213" i="284" s="1"/>
  <c r="D214" i="284" a="1"/>
  <c r="D214" i="284" s="1"/>
  <c r="L213" i="283"/>
  <c r="K213" i="283"/>
  <c r="P213" i="283" s="1"/>
  <c r="Q213" i="283" s="1"/>
  <c r="E213" i="283" a="1"/>
  <c r="E213" i="283" s="1"/>
  <c r="M213" i="283" s="1"/>
  <c r="G213" i="283"/>
  <c r="F213" i="283"/>
  <c r="A213" i="283"/>
  <c r="D214" i="283" a="1"/>
  <c r="D214" i="283" s="1"/>
  <c r="S212" i="283"/>
  <c r="O212" i="283"/>
  <c r="K215" i="282"/>
  <c r="P215" i="282" s="1"/>
  <c r="Q215" i="282" s="1"/>
  <c r="E215" i="282" a="1"/>
  <c r="E215" i="282" s="1"/>
  <c r="M215" i="282" s="1"/>
  <c r="G215" i="282"/>
  <c r="F215" i="282"/>
  <c r="A215" i="282"/>
  <c r="L215" i="282"/>
  <c r="D216" i="282" a="1"/>
  <c r="D216" i="282" s="1"/>
  <c r="O214" i="282"/>
  <c r="S214" i="282"/>
  <c r="F211" i="281"/>
  <c r="A211" i="281"/>
  <c r="L211" i="281"/>
  <c r="K211" i="281"/>
  <c r="P211" i="281" s="1"/>
  <c r="Q211" i="281" s="1"/>
  <c r="E211" i="281" a="1"/>
  <c r="E211" i="281" s="1"/>
  <c r="M211" i="281" s="1"/>
  <c r="G211" i="281"/>
  <c r="D212" i="281" a="1"/>
  <c r="D212" i="281" s="1"/>
  <c r="O210" i="281"/>
  <c r="S210" i="281"/>
  <c r="O211" i="280"/>
  <c r="G213" i="280"/>
  <c r="F213" i="280"/>
  <c r="A213" i="280"/>
  <c r="L213" i="280"/>
  <c r="K213" i="280"/>
  <c r="P213" i="280" s="1"/>
  <c r="Q213" i="280" s="1"/>
  <c r="E213" i="280" a="1"/>
  <c r="E213" i="280" s="1"/>
  <c r="M213" i="280" s="1"/>
  <c r="D214" i="280" a="1"/>
  <c r="D214" i="280" s="1"/>
  <c r="O212" i="280"/>
  <c r="S212" i="280"/>
  <c r="F211" i="279"/>
  <c r="A211" i="279"/>
  <c r="L211" i="279"/>
  <c r="K211" i="279"/>
  <c r="P211" i="279" s="1"/>
  <c r="Q211" i="279" s="1"/>
  <c r="E211" i="279" a="1"/>
  <c r="E211" i="279" s="1"/>
  <c r="M211" i="279" s="1"/>
  <c r="G211" i="279"/>
  <c r="D212" i="279" a="1"/>
  <c r="D212" i="279" s="1"/>
  <c r="O210" i="279"/>
  <c r="S210" i="279"/>
  <c r="L213" i="278"/>
  <c r="K213" i="278"/>
  <c r="P213" i="278" s="1"/>
  <c r="Q213" i="278" s="1"/>
  <c r="E213" i="278" a="1"/>
  <c r="E213" i="278" s="1"/>
  <c r="M213" i="278" s="1"/>
  <c r="G213" i="278"/>
  <c r="F213" i="278"/>
  <c r="A213" i="278"/>
  <c r="D214" i="278" a="1"/>
  <c r="D214" i="278" s="1"/>
  <c r="S212" i="278"/>
  <c r="O212" i="278"/>
  <c r="G212" i="277"/>
  <c r="F212" i="277"/>
  <c r="A212" i="277"/>
  <c r="L212" i="277"/>
  <c r="K212" i="277"/>
  <c r="P212" i="277" s="1"/>
  <c r="Q212" i="277" s="1"/>
  <c r="E212" i="277" a="1"/>
  <c r="E212" i="277" s="1"/>
  <c r="M212" i="277" s="1"/>
  <c r="D213" i="277" a="1"/>
  <c r="D213" i="277" s="1"/>
  <c r="O211" i="277"/>
  <c r="S211" i="277"/>
  <c r="D206" i="275"/>
  <c r="E206" i="275"/>
  <c r="C207" i="275" a="1"/>
  <c r="C207" i="275" s="1"/>
  <c r="D207" i="146" a="1"/>
  <c r="D207" i="146" s="1"/>
  <c r="E207" i="146" s="1" a="1"/>
  <c r="E207" i="146" s="1"/>
  <c r="M207" i="146" s="1"/>
  <c r="O205" i="146"/>
  <c r="A206" i="146"/>
  <c r="K206" i="146"/>
  <c r="P206" i="146" s="1"/>
  <c r="Q206" i="146" s="1"/>
  <c r="L206" i="146"/>
  <c r="O206" i="146" s="1"/>
  <c r="G206" i="146"/>
  <c r="F206" i="146"/>
  <c r="S206" i="146"/>
  <c r="O213" i="284" l="1"/>
  <c r="S213" i="284"/>
  <c r="F214" i="284"/>
  <c r="A214" i="284"/>
  <c r="L214" i="284"/>
  <c r="K214" i="284"/>
  <c r="P214" i="284" s="1"/>
  <c r="Q214" i="284" s="1"/>
  <c r="E214" i="284" a="1"/>
  <c r="E214" i="284" s="1"/>
  <c r="M214" i="284" s="1"/>
  <c r="G214" i="284"/>
  <c r="D215" i="284" a="1"/>
  <c r="D215" i="284" s="1"/>
  <c r="K214" i="283"/>
  <c r="P214" i="283" s="1"/>
  <c r="Q214" i="283" s="1"/>
  <c r="E214" i="283" a="1"/>
  <c r="E214" i="283" s="1"/>
  <c r="M214" i="283" s="1"/>
  <c r="G214" i="283"/>
  <c r="F214" i="283"/>
  <c r="A214" i="283"/>
  <c r="L214" i="283"/>
  <c r="D215" i="283" a="1"/>
  <c r="D215" i="283" s="1"/>
  <c r="O213" i="283"/>
  <c r="S213" i="283"/>
  <c r="G216" i="282"/>
  <c r="F216" i="282"/>
  <c r="A216" i="282"/>
  <c r="L216" i="282"/>
  <c r="K216" i="282"/>
  <c r="P216" i="282" s="1"/>
  <c r="Q216" i="282" s="1"/>
  <c r="E216" i="282" a="1"/>
  <c r="E216" i="282" s="1"/>
  <c r="M216" i="282" s="1"/>
  <c r="D217" i="282" a="1"/>
  <c r="D217" i="282" s="1"/>
  <c r="O215" i="282"/>
  <c r="S215" i="282"/>
  <c r="L212" i="281"/>
  <c r="K212" i="281"/>
  <c r="P212" i="281" s="1"/>
  <c r="Q212" i="281" s="1"/>
  <c r="E212" i="281" a="1"/>
  <c r="E212" i="281" s="1"/>
  <c r="M212" i="281" s="1"/>
  <c r="G212" i="281"/>
  <c r="F212" i="281"/>
  <c r="A212" i="281"/>
  <c r="D213" i="281" a="1"/>
  <c r="D213" i="281" s="1"/>
  <c r="S211" i="281"/>
  <c r="O211" i="281"/>
  <c r="F214" i="280"/>
  <c r="A214" i="280"/>
  <c r="L214" i="280"/>
  <c r="K214" i="280"/>
  <c r="P214" i="280" s="1"/>
  <c r="Q214" i="280" s="1"/>
  <c r="E214" i="280" a="1"/>
  <c r="E214" i="280" s="1"/>
  <c r="M214" i="280" s="1"/>
  <c r="G214" i="280"/>
  <c r="D215" i="280" a="1"/>
  <c r="D215" i="280" s="1"/>
  <c r="O213" i="280"/>
  <c r="S213" i="280"/>
  <c r="L212" i="279"/>
  <c r="K212" i="279"/>
  <c r="P212" i="279" s="1"/>
  <c r="Q212" i="279" s="1"/>
  <c r="E212" i="279" a="1"/>
  <c r="E212" i="279" s="1"/>
  <c r="M212" i="279" s="1"/>
  <c r="G212" i="279"/>
  <c r="F212" i="279"/>
  <c r="A212" i="279"/>
  <c r="D213" i="279" a="1"/>
  <c r="D213" i="279" s="1"/>
  <c r="S211" i="279"/>
  <c r="O211" i="279"/>
  <c r="K214" i="278"/>
  <c r="P214" i="278" s="1"/>
  <c r="Q214" i="278" s="1"/>
  <c r="E214" i="278" a="1"/>
  <c r="E214" i="278" s="1"/>
  <c r="M214" i="278" s="1"/>
  <c r="G214" i="278"/>
  <c r="F214" i="278"/>
  <c r="A214" i="278"/>
  <c r="L214" i="278"/>
  <c r="D215" i="278" a="1"/>
  <c r="D215" i="278" s="1"/>
  <c r="O213" i="278"/>
  <c r="S213" i="278"/>
  <c r="F213" i="277"/>
  <c r="A213" i="277"/>
  <c r="L213" i="277"/>
  <c r="K213" i="277"/>
  <c r="P213" i="277" s="1"/>
  <c r="Q213" i="277" s="1"/>
  <c r="E213" i="277" a="1"/>
  <c r="E213" i="277" s="1"/>
  <c r="M213" i="277" s="1"/>
  <c r="G213" i="277"/>
  <c r="D214" i="277" a="1"/>
  <c r="D214" i="277" s="1"/>
  <c r="O212" i="277"/>
  <c r="S212" i="277"/>
  <c r="D207" i="275"/>
  <c r="E207" i="275"/>
  <c r="C208" i="275" a="1"/>
  <c r="C208" i="275" s="1"/>
  <c r="S207" i="146"/>
  <c r="G207" i="146"/>
  <c r="F207" i="146"/>
  <c r="K207" i="146"/>
  <c r="P207" i="146" s="1"/>
  <c r="Q207" i="146" s="1"/>
  <c r="D208" i="146" a="1"/>
  <c r="D208" i="146" s="1"/>
  <c r="F208" i="146" s="1"/>
  <c r="L207" i="146"/>
  <c r="O207" i="146" s="1"/>
  <c r="A207" i="146"/>
  <c r="S214" i="284" l="1"/>
  <c r="O214" i="284"/>
  <c r="L215" i="284"/>
  <c r="K215" i="284"/>
  <c r="P215" i="284" s="1"/>
  <c r="Q215" i="284" s="1"/>
  <c r="E215" i="284" a="1"/>
  <c r="E215" i="284" s="1"/>
  <c r="M215" i="284" s="1"/>
  <c r="G215" i="284"/>
  <c r="F215" i="284"/>
  <c r="A215" i="284"/>
  <c r="D216" i="284" a="1"/>
  <c r="D216" i="284" s="1"/>
  <c r="G215" i="283"/>
  <c r="F215" i="283"/>
  <c r="A215" i="283"/>
  <c r="L215" i="283"/>
  <c r="K215" i="283"/>
  <c r="P215" i="283" s="1"/>
  <c r="Q215" i="283" s="1"/>
  <c r="E215" i="283" a="1"/>
  <c r="E215" i="283" s="1"/>
  <c r="M215" i="283" s="1"/>
  <c r="D216" i="283" a="1"/>
  <c r="D216" i="283" s="1"/>
  <c r="O214" i="283"/>
  <c r="S214" i="283"/>
  <c r="F217" i="282"/>
  <c r="A217" i="282"/>
  <c r="L217" i="282"/>
  <c r="K217" i="282"/>
  <c r="P217" i="282" s="1"/>
  <c r="Q217" i="282" s="1"/>
  <c r="E217" i="282" a="1"/>
  <c r="E217" i="282" s="1"/>
  <c r="M217" i="282" s="1"/>
  <c r="G217" i="282"/>
  <c r="D218" i="282" a="1"/>
  <c r="D218" i="282" s="1"/>
  <c r="O216" i="282"/>
  <c r="S216" i="282"/>
  <c r="O212" i="281"/>
  <c r="S212" i="281"/>
  <c r="K213" i="281"/>
  <c r="P213" i="281" s="1"/>
  <c r="Q213" i="281" s="1"/>
  <c r="E213" i="281" a="1"/>
  <c r="E213" i="281" s="1"/>
  <c r="M213" i="281" s="1"/>
  <c r="G213" i="281"/>
  <c r="F213" i="281"/>
  <c r="A213" i="281"/>
  <c r="L213" i="281"/>
  <c r="D214" i="281" a="1"/>
  <c r="D214" i="281" s="1"/>
  <c r="L215" i="280"/>
  <c r="K215" i="280"/>
  <c r="P215" i="280" s="1"/>
  <c r="Q215" i="280" s="1"/>
  <c r="E215" i="280" a="1"/>
  <c r="E215" i="280" s="1"/>
  <c r="M215" i="280" s="1"/>
  <c r="G215" i="280"/>
  <c r="F215" i="280"/>
  <c r="A215" i="280"/>
  <c r="D216" i="280" a="1"/>
  <c r="D216" i="280" s="1"/>
  <c r="S214" i="280"/>
  <c r="O214" i="280"/>
  <c r="K213" i="279"/>
  <c r="P213" i="279" s="1"/>
  <c r="Q213" i="279" s="1"/>
  <c r="E213" i="279" a="1"/>
  <c r="E213" i="279" s="1"/>
  <c r="M213" i="279" s="1"/>
  <c r="G213" i="279"/>
  <c r="F213" i="279"/>
  <c r="A213" i="279"/>
  <c r="L213" i="279"/>
  <c r="D214" i="279" a="1"/>
  <c r="D214" i="279" s="1"/>
  <c r="O212" i="279"/>
  <c r="S212" i="279"/>
  <c r="G215" i="278"/>
  <c r="F215" i="278"/>
  <c r="A215" i="278"/>
  <c r="L215" i="278"/>
  <c r="K215" i="278"/>
  <c r="P215" i="278" s="1"/>
  <c r="Q215" i="278" s="1"/>
  <c r="E215" i="278" a="1"/>
  <c r="E215" i="278" s="1"/>
  <c r="M215" i="278" s="1"/>
  <c r="D216" i="278" a="1"/>
  <c r="D216" i="278" s="1"/>
  <c r="O214" i="278"/>
  <c r="S214" i="278"/>
  <c r="L214" i="277"/>
  <c r="K214" i="277"/>
  <c r="P214" i="277" s="1"/>
  <c r="Q214" i="277" s="1"/>
  <c r="E214" i="277" a="1"/>
  <c r="E214" i="277" s="1"/>
  <c r="M214" i="277" s="1"/>
  <c r="G214" i="277"/>
  <c r="F214" i="277"/>
  <c r="A214" i="277"/>
  <c r="D215" i="277" a="1"/>
  <c r="D215" i="277" s="1"/>
  <c r="S213" i="277"/>
  <c r="O213" i="277"/>
  <c r="D208" i="275"/>
  <c r="E208" i="275"/>
  <c r="C209" i="275" a="1"/>
  <c r="C209" i="275" s="1"/>
  <c r="K208" i="146"/>
  <c r="P208" i="146" s="1"/>
  <c r="Q208" i="146" s="1"/>
  <c r="A208" i="146"/>
  <c r="E208" i="146" a="1"/>
  <c r="E208" i="146" s="1"/>
  <c r="M208" i="146" s="1"/>
  <c r="L208" i="146"/>
  <c r="D209" i="146" a="1"/>
  <c r="D209" i="146" s="1"/>
  <c r="F209" i="146" s="1"/>
  <c r="G208" i="146"/>
  <c r="K216" i="284" l="1"/>
  <c r="P216" i="284" s="1"/>
  <c r="Q216" i="284" s="1"/>
  <c r="E216" i="284" a="1"/>
  <c r="E216" i="284" s="1"/>
  <c r="M216" i="284" s="1"/>
  <c r="G216" i="284"/>
  <c r="F216" i="284"/>
  <c r="A216" i="284"/>
  <c r="L216" i="284"/>
  <c r="D217" i="284" a="1"/>
  <c r="D217" i="284" s="1"/>
  <c r="O215" i="284"/>
  <c r="S215" i="284"/>
  <c r="F216" i="283"/>
  <c r="A216" i="283"/>
  <c r="L216" i="283"/>
  <c r="K216" i="283"/>
  <c r="P216" i="283" s="1"/>
  <c r="Q216" i="283" s="1"/>
  <c r="E216" i="283" a="1"/>
  <c r="E216" i="283" s="1"/>
  <c r="M216" i="283" s="1"/>
  <c r="G216" i="283"/>
  <c r="D217" i="283" a="1"/>
  <c r="D217" i="283" s="1"/>
  <c r="O215" i="283"/>
  <c r="S215" i="283"/>
  <c r="S217" i="282"/>
  <c r="O217" i="282"/>
  <c r="L218" i="282"/>
  <c r="K218" i="282"/>
  <c r="P218" i="282" s="1"/>
  <c r="Q218" i="282" s="1"/>
  <c r="E218" i="282" a="1"/>
  <c r="E218" i="282" s="1"/>
  <c r="M218" i="282" s="1"/>
  <c r="G218" i="282"/>
  <c r="F218" i="282"/>
  <c r="A218" i="282"/>
  <c r="D219" i="282" a="1"/>
  <c r="D219" i="282" s="1"/>
  <c r="O213" i="281"/>
  <c r="S213" i="281"/>
  <c r="G214" i="281"/>
  <c r="F214" i="281"/>
  <c r="A214" i="281"/>
  <c r="L214" i="281"/>
  <c r="K214" i="281"/>
  <c r="P214" i="281" s="1"/>
  <c r="Q214" i="281" s="1"/>
  <c r="E214" i="281" a="1"/>
  <c r="E214" i="281" s="1"/>
  <c r="M214" i="281" s="1"/>
  <c r="D215" i="281" a="1"/>
  <c r="D215" i="281" s="1"/>
  <c r="O215" i="280"/>
  <c r="S215" i="280"/>
  <c r="K216" i="280"/>
  <c r="P216" i="280" s="1"/>
  <c r="Q216" i="280" s="1"/>
  <c r="E216" i="280" a="1"/>
  <c r="E216" i="280" s="1"/>
  <c r="M216" i="280" s="1"/>
  <c r="G216" i="280"/>
  <c r="F216" i="280"/>
  <c r="A216" i="280"/>
  <c r="L216" i="280"/>
  <c r="D217" i="280" a="1"/>
  <c r="D217" i="280" s="1"/>
  <c r="G214" i="279"/>
  <c r="F214" i="279"/>
  <c r="A214" i="279"/>
  <c r="L214" i="279"/>
  <c r="K214" i="279"/>
  <c r="P214" i="279" s="1"/>
  <c r="Q214" i="279" s="1"/>
  <c r="E214" i="279" a="1"/>
  <c r="E214" i="279" s="1"/>
  <c r="M214" i="279" s="1"/>
  <c r="D215" i="279" a="1"/>
  <c r="D215" i="279" s="1"/>
  <c r="O213" i="279"/>
  <c r="S213" i="279"/>
  <c r="F216" i="278"/>
  <c r="A216" i="278"/>
  <c r="L216" i="278"/>
  <c r="K216" i="278"/>
  <c r="P216" i="278" s="1"/>
  <c r="Q216" i="278" s="1"/>
  <c r="E216" i="278" a="1"/>
  <c r="E216" i="278" s="1"/>
  <c r="M216" i="278" s="1"/>
  <c r="G216" i="278"/>
  <c r="D217" i="278" a="1"/>
  <c r="D217" i="278" s="1"/>
  <c r="O215" i="278"/>
  <c r="S215" i="278"/>
  <c r="K215" i="277"/>
  <c r="P215" i="277" s="1"/>
  <c r="Q215" i="277" s="1"/>
  <c r="E215" i="277" a="1"/>
  <c r="E215" i="277" s="1"/>
  <c r="M215" i="277" s="1"/>
  <c r="G215" i="277"/>
  <c r="F215" i="277"/>
  <c r="A215" i="277"/>
  <c r="L215" i="277"/>
  <c r="D216" i="277" a="1"/>
  <c r="D216" i="277" s="1"/>
  <c r="O214" i="277"/>
  <c r="S214" i="277"/>
  <c r="D209" i="275"/>
  <c r="E209" i="275"/>
  <c r="C210" i="275" a="1"/>
  <c r="C210" i="275" s="1"/>
  <c r="O208" i="146"/>
  <c r="D210" i="146" a="1"/>
  <c r="D210" i="146" s="1"/>
  <c r="E209" i="146" a="1"/>
  <c r="E209" i="146" s="1"/>
  <c r="M209" i="146" s="1"/>
  <c r="S208" i="146"/>
  <c r="K209" i="146"/>
  <c r="P209" i="146" s="1"/>
  <c r="Q209" i="146" s="1"/>
  <c r="A209" i="146"/>
  <c r="L209" i="146"/>
  <c r="G209" i="146"/>
  <c r="G217" i="284" l="1"/>
  <c r="F217" i="284"/>
  <c r="A217" i="284"/>
  <c r="L217" i="284"/>
  <c r="K217" i="284"/>
  <c r="P217" i="284" s="1"/>
  <c r="Q217" i="284" s="1"/>
  <c r="E217" i="284" a="1"/>
  <c r="E217" i="284" s="1"/>
  <c r="M217" i="284" s="1"/>
  <c r="D218" i="284" a="1"/>
  <c r="D218" i="284" s="1"/>
  <c r="O216" i="284"/>
  <c r="S216" i="284"/>
  <c r="S216" i="283"/>
  <c r="O216" i="283"/>
  <c r="L217" i="283"/>
  <c r="K217" i="283"/>
  <c r="P217" i="283" s="1"/>
  <c r="Q217" i="283" s="1"/>
  <c r="E217" i="283" a="1"/>
  <c r="E217" i="283" s="1"/>
  <c r="M217" i="283" s="1"/>
  <c r="G217" i="283"/>
  <c r="F217" i="283"/>
  <c r="A217" i="283"/>
  <c r="D218" i="283" a="1"/>
  <c r="D218" i="283" s="1"/>
  <c r="K219" i="282"/>
  <c r="P219" i="282" s="1"/>
  <c r="Q219" i="282" s="1"/>
  <c r="E219" i="282" a="1"/>
  <c r="E219" i="282" s="1"/>
  <c r="M219" i="282" s="1"/>
  <c r="G219" i="282"/>
  <c r="F219" i="282"/>
  <c r="A219" i="282"/>
  <c r="L219" i="282"/>
  <c r="D220" i="282" a="1"/>
  <c r="D220" i="282" s="1"/>
  <c r="O218" i="282"/>
  <c r="S218" i="282"/>
  <c r="S214" i="281"/>
  <c r="O214" i="281"/>
  <c r="F215" i="281"/>
  <c r="L215" i="281"/>
  <c r="K215" i="281"/>
  <c r="P215" i="281" s="1"/>
  <c r="Q215" i="281" s="1"/>
  <c r="G215" i="281"/>
  <c r="E215" i="281" a="1"/>
  <c r="E215" i="281" s="1"/>
  <c r="M215" i="281" s="1"/>
  <c r="A215" i="281"/>
  <c r="D216" i="281" a="1"/>
  <c r="D216" i="281" s="1"/>
  <c r="O216" i="280"/>
  <c r="S216" i="280"/>
  <c r="G217" i="280"/>
  <c r="F217" i="280"/>
  <c r="A217" i="280"/>
  <c r="L217" i="280"/>
  <c r="K217" i="280"/>
  <c r="P217" i="280" s="1"/>
  <c r="Q217" i="280" s="1"/>
  <c r="E217" i="280" a="1"/>
  <c r="E217" i="280" s="1"/>
  <c r="M217" i="280" s="1"/>
  <c r="D218" i="280" a="1"/>
  <c r="D218" i="280" s="1"/>
  <c r="F215" i="279"/>
  <c r="A215" i="279"/>
  <c r="L215" i="279"/>
  <c r="K215" i="279"/>
  <c r="P215" i="279" s="1"/>
  <c r="Q215" i="279" s="1"/>
  <c r="E215" i="279" a="1"/>
  <c r="E215" i="279" s="1"/>
  <c r="M215" i="279" s="1"/>
  <c r="G215" i="279"/>
  <c r="D216" i="279" a="1"/>
  <c r="D216" i="279" s="1"/>
  <c r="O214" i="279"/>
  <c r="S214" i="279"/>
  <c r="L217" i="278"/>
  <c r="K217" i="278"/>
  <c r="P217" i="278" s="1"/>
  <c r="Q217" i="278" s="1"/>
  <c r="E217" i="278" a="1"/>
  <c r="E217" i="278" s="1"/>
  <c r="M217" i="278" s="1"/>
  <c r="G217" i="278"/>
  <c r="F217" i="278"/>
  <c r="A217" i="278"/>
  <c r="D218" i="278" a="1"/>
  <c r="D218" i="278" s="1"/>
  <c r="S216" i="278"/>
  <c r="O216" i="278"/>
  <c r="G216" i="277"/>
  <c r="F216" i="277"/>
  <c r="A216" i="277"/>
  <c r="L216" i="277"/>
  <c r="K216" i="277"/>
  <c r="P216" i="277" s="1"/>
  <c r="Q216" i="277" s="1"/>
  <c r="E216" i="277" a="1"/>
  <c r="E216" i="277" s="1"/>
  <c r="M216" i="277" s="1"/>
  <c r="D217" i="277" a="1"/>
  <c r="D217" i="277" s="1"/>
  <c r="O215" i="277"/>
  <c r="S215" i="277"/>
  <c r="D210" i="275"/>
  <c r="E210" i="275"/>
  <c r="C211" i="275" a="1"/>
  <c r="C211" i="275" s="1"/>
  <c r="O209" i="146"/>
  <c r="A210" i="146"/>
  <c r="K210" i="146"/>
  <c r="P210" i="146" s="1"/>
  <c r="Q210" i="146" s="1"/>
  <c r="F210" i="146"/>
  <c r="E210" i="146" a="1"/>
  <c r="E210" i="146" s="1"/>
  <c r="M210" i="146" s="1"/>
  <c r="S210" i="146" s="1"/>
  <c r="S209" i="146"/>
  <c r="L210" i="146"/>
  <c r="G210" i="146"/>
  <c r="D211" i="146" a="1"/>
  <c r="D211" i="146" s="1"/>
  <c r="F218" i="284" l="1"/>
  <c r="A218" i="284"/>
  <c r="L218" i="284"/>
  <c r="K218" i="284"/>
  <c r="P218" i="284" s="1"/>
  <c r="Q218" i="284" s="1"/>
  <c r="E218" i="284" a="1"/>
  <c r="E218" i="284" s="1"/>
  <c r="M218" i="284" s="1"/>
  <c r="G218" i="284"/>
  <c r="D219" i="284" a="1"/>
  <c r="D219" i="284" s="1"/>
  <c r="O217" i="284"/>
  <c r="S217" i="284"/>
  <c r="K218" i="283"/>
  <c r="P218" i="283" s="1"/>
  <c r="Q218" i="283" s="1"/>
  <c r="E218" i="283" a="1"/>
  <c r="E218" i="283" s="1"/>
  <c r="M218" i="283" s="1"/>
  <c r="G218" i="283"/>
  <c r="F218" i="283"/>
  <c r="A218" i="283"/>
  <c r="L218" i="283"/>
  <c r="D219" i="283" a="1"/>
  <c r="D219" i="283" s="1"/>
  <c r="O217" i="283"/>
  <c r="S217" i="283"/>
  <c r="G220" i="282"/>
  <c r="F220" i="282"/>
  <c r="A220" i="282"/>
  <c r="L220" i="282"/>
  <c r="K220" i="282"/>
  <c r="P220" i="282" s="1"/>
  <c r="Q220" i="282" s="1"/>
  <c r="E220" i="282" a="1"/>
  <c r="E220" i="282" s="1"/>
  <c r="M220" i="282" s="1"/>
  <c r="D221" i="282" a="1"/>
  <c r="D221" i="282" s="1"/>
  <c r="O219" i="282"/>
  <c r="S219" i="282"/>
  <c r="S215" i="281"/>
  <c r="O215" i="281"/>
  <c r="F216" i="281"/>
  <c r="L216" i="281"/>
  <c r="K216" i="281"/>
  <c r="P216" i="281" s="1"/>
  <c r="Q216" i="281" s="1"/>
  <c r="E216" i="281" a="1"/>
  <c r="E216" i="281" s="1"/>
  <c r="M216" i="281" s="1"/>
  <c r="A216" i="281"/>
  <c r="G216" i="281"/>
  <c r="D217" i="281" a="1"/>
  <c r="D217" i="281" s="1"/>
  <c r="O217" i="280"/>
  <c r="S217" i="280"/>
  <c r="F218" i="280"/>
  <c r="A218" i="280"/>
  <c r="L218" i="280"/>
  <c r="K218" i="280"/>
  <c r="P218" i="280" s="1"/>
  <c r="Q218" i="280" s="1"/>
  <c r="E218" i="280" a="1"/>
  <c r="E218" i="280" s="1"/>
  <c r="M218" i="280" s="1"/>
  <c r="G218" i="280"/>
  <c r="D219" i="280" a="1"/>
  <c r="D219" i="280" s="1"/>
  <c r="S215" i="279"/>
  <c r="O215" i="279"/>
  <c r="L216" i="279"/>
  <c r="K216" i="279"/>
  <c r="P216" i="279" s="1"/>
  <c r="Q216" i="279" s="1"/>
  <c r="E216" i="279" a="1"/>
  <c r="E216" i="279" s="1"/>
  <c r="M216" i="279" s="1"/>
  <c r="G216" i="279"/>
  <c r="F216" i="279"/>
  <c r="A216" i="279"/>
  <c r="D217" i="279" a="1"/>
  <c r="D217" i="279" s="1"/>
  <c r="K218" i="278"/>
  <c r="P218" i="278" s="1"/>
  <c r="Q218" i="278" s="1"/>
  <c r="E218" i="278" a="1"/>
  <c r="E218" i="278" s="1"/>
  <c r="M218" i="278" s="1"/>
  <c r="G218" i="278"/>
  <c r="F218" i="278"/>
  <c r="A218" i="278"/>
  <c r="L218" i="278"/>
  <c r="D219" i="278" a="1"/>
  <c r="D219" i="278" s="1"/>
  <c r="O217" i="278"/>
  <c r="S217" i="278"/>
  <c r="F217" i="277"/>
  <c r="A217" i="277"/>
  <c r="L217" i="277"/>
  <c r="K217" i="277"/>
  <c r="P217" i="277" s="1"/>
  <c r="Q217" i="277" s="1"/>
  <c r="E217" i="277" a="1"/>
  <c r="E217" i="277" s="1"/>
  <c r="M217" i="277" s="1"/>
  <c r="G217" i="277"/>
  <c r="D218" i="277" a="1"/>
  <c r="D218" i="277" s="1"/>
  <c r="O216" i="277"/>
  <c r="S216" i="277"/>
  <c r="D211" i="275"/>
  <c r="E211" i="275"/>
  <c r="C212" i="275" a="1"/>
  <c r="C212" i="275" s="1"/>
  <c r="F211" i="146"/>
  <c r="K211" i="146"/>
  <c r="P211" i="146" s="1"/>
  <c r="Q211" i="146" s="1"/>
  <c r="E211" i="146" a="1"/>
  <c r="E211" i="146" s="1"/>
  <c r="M211" i="146" s="1"/>
  <c r="S211" i="146" s="1"/>
  <c r="D212" i="146" a="1"/>
  <c r="D212" i="146" s="1"/>
  <c r="A212" i="146" s="1"/>
  <c r="L211" i="146"/>
  <c r="O210" i="146"/>
  <c r="A211" i="146"/>
  <c r="G211" i="146"/>
  <c r="S218" i="284" l="1"/>
  <c r="O218" i="284"/>
  <c r="L219" i="284"/>
  <c r="K219" i="284"/>
  <c r="P219" i="284" s="1"/>
  <c r="Q219" i="284" s="1"/>
  <c r="E219" i="284" a="1"/>
  <c r="E219" i="284" s="1"/>
  <c r="M219" i="284" s="1"/>
  <c r="G219" i="284"/>
  <c r="F219" i="284"/>
  <c r="A219" i="284"/>
  <c r="D220" i="284" a="1"/>
  <c r="D220" i="284" s="1"/>
  <c r="G219" i="283"/>
  <c r="F219" i="283"/>
  <c r="A219" i="283"/>
  <c r="L219" i="283"/>
  <c r="K219" i="283"/>
  <c r="P219" i="283" s="1"/>
  <c r="Q219" i="283" s="1"/>
  <c r="E219" i="283" a="1"/>
  <c r="E219" i="283" s="1"/>
  <c r="M219" i="283" s="1"/>
  <c r="D220" i="283" a="1"/>
  <c r="D220" i="283" s="1"/>
  <c r="O218" i="283"/>
  <c r="S218" i="283"/>
  <c r="F221" i="282"/>
  <c r="A221" i="282"/>
  <c r="L221" i="282"/>
  <c r="K221" i="282"/>
  <c r="P221" i="282" s="1"/>
  <c r="Q221" i="282" s="1"/>
  <c r="E221" i="282" a="1"/>
  <c r="E221" i="282" s="1"/>
  <c r="M221" i="282" s="1"/>
  <c r="G221" i="282"/>
  <c r="D222" i="282" a="1"/>
  <c r="D222" i="282" s="1"/>
  <c r="O220" i="282"/>
  <c r="S220" i="282"/>
  <c r="S216" i="281"/>
  <c r="O216" i="281"/>
  <c r="L217" i="281"/>
  <c r="K217" i="281"/>
  <c r="P217" i="281" s="1"/>
  <c r="Q217" i="281" s="1"/>
  <c r="E217" i="281" a="1"/>
  <c r="E217" i="281" s="1"/>
  <c r="M217" i="281" s="1"/>
  <c r="G217" i="281"/>
  <c r="F217" i="281"/>
  <c r="A217" i="281"/>
  <c r="D218" i="281" a="1"/>
  <c r="D218" i="281" s="1"/>
  <c r="S218" i="280"/>
  <c r="O218" i="280"/>
  <c r="L219" i="280"/>
  <c r="K219" i="280"/>
  <c r="P219" i="280" s="1"/>
  <c r="Q219" i="280" s="1"/>
  <c r="E219" i="280" a="1"/>
  <c r="E219" i="280" s="1"/>
  <c r="M219" i="280" s="1"/>
  <c r="G219" i="280"/>
  <c r="F219" i="280"/>
  <c r="A219" i="280"/>
  <c r="D220" i="280" a="1"/>
  <c r="D220" i="280" s="1"/>
  <c r="K217" i="279"/>
  <c r="P217" i="279" s="1"/>
  <c r="Q217" i="279" s="1"/>
  <c r="E217" i="279" a="1"/>
  <c r="E217" i="279" s="1"/>
  <c r="M217" i="279" s="1"/>
  <c r="G217" i="279"/>
  <c r="F217" i="279"/>
  <c r="A217" i="279"/>
  <c r="L217" i="279"/>
  <c r="D218" i="279" a="1"/>
  <c r="D218" i="279" s="1"/>
  <c r="O216" i="279"/>
  <c r="S216" i="279"/>
  <c r="G219" i="278"/>
  <c r="F219" i="278"/>
  <c r="A219" i="278"/>
  <c r="L219" i="278"/>
  <c r="K219" i="278"/>
  <c r="P219" i="278" s="1"/>
  <c r="Q219" i="278" s="1"/>
  <c r="E219" i="278" a="1"/>
  <c r="E219" i="278" s="1"/>
  <c r="M219" i="278" s="1"/>
  <c r="D220" i="278" a="1"/>
  <c r="D220" i="278" s="1"/>
  <c r="O218" i="278"/>
  <c r="S218" i="278"/>
  <c r="L218" i="277"/>
  <c r="K218" i="277"/>
  <c r="P218" i="277" s="1"/>
  <c r="Q218" i="277" s="1"/>
  <c r="E218" i="277" a="1"/>
  <c r="E218" i="277" s="1"/>
  <c r="M218" i="277" s="1"/>
  <c r="G218" i="277"/>
  <c r="F218" i="277"/>
  <c r="A218" i="277"/>
  <c r="D219" i="277" a="1"/>
  <c r="D219" i="277" s="1"/>
  <c r="S217" i="277"/>
  <c r="O217" i="277"/>
  <c r="D212" i="275"/>
  <c r="E212" i="275"/>
  <c r="C213" i="275" a="1"/>
  <c r="C213" i="275" s="1"/>
  <c r="D213" i="146" a="1"/>
  <c r="D213" i="146" s="1"/>
  <c r="F213" i="146" s="1"/>
  <c r="G212" i="146"/>
  <c r="O211" i="146"/>
  <c r="E212" i="146" a="1"/>
  <c r="E212" i="146" s="1"/>
  <c r="M212" i="146" s="1"/>
  <c r="F212" i="146"/>
  <c r="K212" i="146"/>
  <c r="P212" i="146" s="1"/>
  <c r="Q212" i="146" s="1"/>
  <c r="L212" i="146"/>
  <c r="K220" i="284" l="1"/>
  <c r="P220" i="284" s="1"/>
  <c r="Q220" i="284" s="1"/>
  <c r="E220" i="284" a="1"/>
  <c r="E220" i="284" s="1"/>
  <c r="M220" i="284" s="1"/>
  <c r="G220" i="284"/>
  <c r="F220" i="284"/>
  <c r="A220" i="284"/>
  <c r="L220" i="284"/>
  <c r="D221" i="284" a="1"/>
  <c r="D221" i="284" s="1"/>
  <c r="O219" i="284"/>
  <c r="S219" i="284"/>
  <c r="F220" i="283"/>
  <c r="A220" i="283"/>
  <c r="L220" i="283"/>
  <c r="K220" i="283"/>
  <c r="P220" i="283" s="1"/>
  <c r="Q220" i="283" s="1"/>
  <c r="E220" i="283" a="1"/>
  <c r="E220" i="283" s="1"/>
  <c r="M220" i="283" s="1"/>
  <c r="G220" i="283"/>
  <c r="D221" i="283" a="1"/>
  <c r="D221" i="283" s="1"/>
  <c r="O219" i="283"/>
  <c r="S219" i="283"/>
  <c r="L222" i="282"/>
  <c r="K222" i="282"/>
  <c r="P222" i="282" s="1"/>
  <c r="Q222" i="282" s="1"/>
  <c r="E222" i="282" a="1"/>
  <c r="E222" i="282" s="1"/>
  <c r="M222" i="282" s="1"/>
  <c r="G222" i="282"/>
  <c r="F222" i="282"/>
  <c r="A222" i="282"/>
  <c r="D223" i="282" a="1"/>
  <c r="D223" i="282" s="1"/>
  <c r="S221" i="282"/>
  <c r="O221" i="282"/>
  <c r="K218" i="281"/>
  <c r="P218" i="281" s="1"/>
  <c r="Q218" i="281" s="1"/>
  <c r="E218" i="281" a="1"/>
  <c r="E218" i="281" s="1"/>
  <c r="M218" i="281" s="1"/>
  <c r="G218" i="281"/>
  <c r="F218" i="281"/>
  <c r="A218" i="281"/>
  <c r="L218" i="281"/>
  <c r="D219" i="281" a="1"/>
  <c r="D219" i="281" s="1"/>
  <c r="O217" i="281"/>
  <c r="S217" i="281"/>
  <c r="K220" i="280"/>
  <c r="P220" i="280" s="1"/>
  <c r="Q220" i="280" s="1"/>
  <c r="E220" i="280" a="1"/>
  <c r="E220" i="280" s="1"/>
  <c r="M220" i="280" s="1"/>
  <c r="G220" i="280"/>
  <c r="F220" i="280"/>
  <c r="A220" i="280"/>
  <c r="L220" i="280"/>
  <c r="D221" i="280" a="1"/>
  <c r="D221" i="280" s="1"/>
  <c r="O219" i="280"/>
  <c r="S219" i="280"/>
  <c r="G218" i="279"/>
  <c r="F218" i="279"/>
  <c r="A218" i="279"/>
  <c r="L218" i="279"/>
  <c r="K218" i="279"/>
  <c r="P218" i="279" s="1"/>
  <c r="Q218" i="279" s="1"/>
  <c r="E218" i="279" a="1"/>
  <c r="E218" i="279" s="1"/>
  <c r="M218" i="279" s="1"/>
  <c r="D219" i="279" a="1"/>
  <c r="D219" i="279" s="1"/>
  <c r="O217" i="279"/>
  <c r="S217" i="279"/>
  <c r="F220" i="278"/>
  <c r="A220" i="278"/>
  <c r="L220" i="278"/>
  <c r="K220" i="278"/>
  <c r="P220" i="278" s="1"/>
  <c r="Q220" i="278" s="1"/>
  <c r="E220" i="278" a="1"/>
  <c r="E220" i="278" s="1"/>
  <c r="M220" i="278" s="1"/>
  <c r="G220" i="278"/>
  <c r="D221" i="278" a="1"/>
  <c r="D221" i="278" s="1"/>
  <c r="O219" i="278"/>
  <c r="S219" i="278"/>
  <c r="K219" i="277"/>
  <c r="P219" i="277" s="1"/>
  <c r="Q219" i="277" s="1"/>
  <c r="E219" i="277" a="1"/>
  <c r="E219" i="277" s="1"/>
  <c r="M219" i="277" s="1"/>
  <c r="G219" i="277"/>
  <c r="F219" i="277"/>
  <c r="A219" i="277"/>
  <c r="L219" i="277"/>
  <c r="D220" i="277" a="1"/>
  <c r="D220" i="277" s="1"/>
  <c r="O218" i="277"/>
  <c r="S218" i="277"/>
  <c r="D213" i="275"/>
  <c r="E213" i="275"/>
  <c r="C214" i="275" a="1"/>
  <c r="C214" i="275" s="1"/>
  <c r="O212" i="146"/>
  <c r="D214" i="146" a="1"/>
  <c r="D214" i="146" s="1"/>
  <c r="E214" i="146" s="1" a="1"/>
  <c r="E214" i="146" s="1"/>
  <c r="M214" i="146" s="1"/>
  <c r="L213" i="146"/>
  <c r="G213" i="146"/>
  <c r="S212" i="146"/>
  <c r="K213" i="146"/>
  <c r="P213" i="146" s="1"/>
  <c r="Q213" i="146" s="1"/>
  <c r="A213" i="146"/>
  <c r="E213" i="146" a="1"/>
  <c r="E213" i="146" s="1"/>
  <c r="M213" i="146" s="1"/>
  <c r="S213" i="146" s="1"/>
  <c r="G221" i="284" l="1"/>
  <c r="F221" i="284"/>
  <c r="A221" i="284"/>
  <c r="L221" i="284"/>
  <c r="K221" i="284"/>
  <c r="P221" i="284" s="1"/>
  <c r="Q221" i="284" s="1"/>
  <c r="E221" i="284" a="1"/>
  <c r="E221" i="284" s="1"/>
  <c r="M221" i="284" s="1"/>
  <c r="D222" i="284" a="1"/>
  <c r="D222" i="284" s="1"/>
  <c r="O220" i="284"/>
  <c r="S220" i="284"/>
  <c r="L221" i="283"/>
  <c r="K221" i="283"/>
  <c r="P221" i="283" s="1"/>
  <c r="Q221" i="283" s="1"/>
  <c r="E221" i="283" a="1"/>
  <c r="E221" i="283" s="1"/>
  <c r="M221" i="283" s="1"/>
  <c r="G221" i="283"/>
  <c r="F221" i="283"/>
  <c r="A221" i="283"/>
  <c r="D222" i="283" a="1"/>
  <c r="D222" i="283" s="1"/>
  <c r="S220" i="283"/>
  <c r="O220" i="283"/>
  <c r="O222" i="282"/>
  <c r="S222" i="282"/>
  <c r="K223" i="282"/>
  <c r="P223" i="282" s="1"/>
  <c r="Q223" i="282" s="1"/>
  <c r="E223" i="282" a="1"/>
  <c r="E223" i="282" s="1"/>
  <c r="M223" i="282" s="1"/>
  <c r="G223" i="282"/>
  <c r="F223" i="282"/>
  <c r="A223" i="282"/>
  <c r="L223" i="282"/>
  <c r="D224" i="282" a="1"/>
  <c r="D224" i="282" s="1"/>
  <c r="G219" i="281"/>
  <c r="F219" i="281"/>
  <c r="A219" i="281"/>
  <c r="L219" i="281"/>
  <c r="K219" i="281"/>
  <c r="P219" i="281" s="1"/>
  <c r="Q219" i="281" s="1"/>
  <c r="E219" i="281" a="1"/>
  <c r="E219" i="281" s="1"/>
  <c r="M219" i="281" s="1"/>
  <c r="D220" i="281" a="1"/>
  <c r="D220" i="281" s="1"/>
  <c r="O218" i="281"/>
  <c r="S218" i="281"/>
  <c r="G221" i="280"/>
  <c r="F221" i="280"/>
  <c r="A221" i="280"/>
  <c r="L221" i="280"/>
  <c r="K221" i="280"/>
  <c r="P221" i="280" s="1"/>
  <c r="Q221" i="280" s="1"/>
  <c r="E221" i="280" a="1"/>
  <c r="E221" i="280" s="1"/>
  <c r="M221" i="280" s="1"/>
  <c r="D222" i="280" a="1"/>
  <c r="D222" i="280" s="1"/>
  <c r="O220" i="280"/>
  <c r="S220" i="280"/>
  <c r="F219" i="279"/>
  <c r="A219" i="279"/>
  <c r="L219" i="279"/>
  <c r="K219" i="279"/>
  <c r="P219" i="279" s="1"/>
  <c r="Q219" i="279" s="1"/>
  <c r="E219" i="279" a="1"/>
  <c r="E219" i="279" s="1"/>
  <c r="M219" i="279" s="1"/>
  <c r="G219" i="279"/>
  <c r="D220" i="279" a="1"/>
  <c r="D220" i="279" s="1"/>
  <c r="O218" i="279"/>
  <c r="S218" i="279"/>
  <c r="S220" i="278"/>
  <c r="O220" i="278"/>
  <c r="L221" i="278"/>
  <c r="K221" i="278"/>
  <c r="P221" i="278" s="1"/>
  <c r="Q221" i="278" s="1"/>
  <c r="E221" i="278" a="1"/>
  <c r="E221" i="278" s="1"/>
  <c r="M221" i="278" s="1"/>
  <c r="G221" i="278"/>
  <c r="F221" i="278"/>
  <c r="A221" i="278"/>
  <c r="D222" i="278" a="1"/>
  <c r="D222" i="278" s="1"/>
  <c r="G220" i="277"/>
  <c r="F220" i="277"/>
  <c r="A220" i="277"/>
  <c r="L220" i="277"/>
  <c r="K220" i="277"/>
  <c r="P220" i="277" s="1"/>
  <c r="Q220" i="277" s="1"/>
  <c r="E220" i="277" a="1"/>
  <c r="E220" i="277" s="1"/>
  <c r="M220" i="277" s="1"/>
  <c r="D221" i="277" a="1"/>
  <c r="D221" i="277" s="1"/>
  <c r="O219" i="277"/>
  <c r="S219" i="277"/>
  <c r="D214" i="275"/>
  <c r="E214" i="275"/>
  <c r="C215" i="275" a="1"/>
  <c r="C215" i="275" s="1"/>
  <c r="D215" i="146" a="1"/>
  <c r="D215" i="146" s="1"/>
  <c r="K215" i="146" s="1"/>
  <c r="O213" i="146"/>
  <c r="L214" i="146"/>
  <c r="O214" i="146" s="1"/>
  <c r="G214" i="146"/>
  <c r="A214" i="146"/>
  <c r="K214" i="146"/>
  <c r="P214" i="146" s="1"/>
  <c r="Q214" i="146" s="1"/>
  <c r="F214" i="146"/>
  <c r="S214" i="146"/>
  <c r="F222" i="284" l="1"/>
  <c r="A222" i="284"/>
  <c r="L222" i="284"/>
  <c r="K222" i="284"/>
  <c r="P222" i="284" s="1"/>
  <c r="Q222" i="284" s="1"/>
  <c r="E222" i="284" a="1"/>
  <c r="E222" i="284" s="1"/>
  <c r="M222" i="284" s="1"/>
  <c r="G222" i="284"/>
  <c r="D223" i="284" a="1"/>
  <c r="D223" i="284" s="1"/>
  <c r="O221" i="284"/>
  <c r="S221" i="284"/>
  <c r="O221" i="283"/>
  <c r="S221" i="283"/>
  <c r="K222" i="283"/>
  <c r="P222" i="283" s="1"/>
  <c r="Q222" i="283" s="1"/>
  <c r="E222" i="283" a="1"/>
  <c r="E222" i="283" s="1"/>
  <c r="M222" i="283" s="1"/>
  <c r="G222" i="283"/>
  <c r="F222" i="283"/>
  <c r="A222" i="283"/>
  <c r="L222" i="283"/>
  <c r="D223" i="283" a="1"/>
  <c r="D223" i="283" s="1"/>
  <c r="O223" i="282"/>
  <c r="S223" i="282"/>
  <c r="G224" i="282"/>
  <c r="F224" i="282"/>
  <c r="A224" i="282"/>
  <c r="L224" i="282"/>
  <c r="K224" i="282"/>
  <c r="P224" i="282" s="1"/>
  <c r="Q224" i="282" s="1"/>
  <c r="E224" i="282" a="1"/>
  <c r="E224" i="282" s="1"/>
  <c r="M224" i="282" s="1"/>
  <c r="D225" i="282" a="1"/>
  <c r="D225" i="282" s="1"/>
  <c r="F220" i="281"/>
  <c r="A220" i="281"/>
  <c r="L220" i="281"/>
  <c r="K220" i="281"/>
  <c r="P220" i="281" s="1"/>
  <c r="Q220" i="281" s="1"/>
  <c r="E220" i="281" a="1"/>
  <c r="E220" i="281" s="1"/>
  <c r="M220" i="281" s="1"/>
  <c r="G220" i="281"/>
  <c r="D221" i="281" a="1"/>
  <c r="D221" i="281" s="1"/>
  <c r="O219" i="281"/>
  <c r="S219" i="281"/>
  <c r="F222" i="280"/>
  <c r="A222" i="280"/>
  <c r="L222" i="280"/>
  <c r="K222" i="280"/>
  <c r="P222" i="280" s="1"/>
  <c r="Q222" i="280" s="1"/>
  <c r="E222" i="280" a="1"/>
  <c r="E222" i="280" s="1"/>
  <c r="M222" i="280" s="1"/>
  <c r="G222" i="280"/>
  <c r="D223" i="280" a="1"/>
  <c r="D223" i="280" s="1"/>
  <c r="O221" i="280"/>
  <c r="S221" i="280"/>
  <c r="F220" i="279"/>
  <c r="L220" i="279"/>
  <c r="E220" i="279" a="1"/>
  <c r="E220" i="279" s="1"/>
  <c r="M220" i="279" s="1"/>
  <c r="K220" i="279"/>
  <c r="P220" i="279" s="1"/>
  <c r="Q220" i="279" s="1"/>
  <c r="G220" i="279"/>
  <c r="A220" i="279"/>
  <c r="D221" i="279" a="1"/>
  <c r="D221" i="279" s="1"/>
  <c r="S219" i="279"/>
  <c r="O219" i="279"/>
  <c r="K222" i="278"/>
  <c r="P222" i="278" s="1"/>
  <c r="Q222" i="278" s="1"/>
  <c r="E222" i="278" a="1"/>
  <c r="E222" i="278" s="1"/>
  <c r="M222" i="278" s="1"/>
  <c r="G222" i="278"/>
  <c r="F222" i="278"/>
  <c r="A222" i="278"/>
  <c r="L222" i="278"/>
  <c r="D223" i="278" a="1"/>
  <c r="D223" i="278" s="1"/>
  <c r="O221" i="278"/>
  <c r="S221" i="278"/>
  <c r="F221" i="277"/>
  <c r="A221" i="277"/>
  <c r="L221" i="277"/>
  <c r="K221" i="277"/>
  <c r="P221" i="277" s="1"/>
  <c r="Q221" i="277" s="1"/>
  <c r="E221" i="277" a="1"/>
  <c r="E221" i="277" s="1"/>
  <c r="M221" i="277" s="1"/>
  <c r="G221" i="277"/>
  <c r="D222" i="277" a="1"/>
  <c r="D222" i="277" s="1"/>
  <c r="O220" i="277"/>
  <c r="S220" i="277"/>
  <c r="D215" i="275"/>
  <c r="E215" i="275"/>
  <c r="C216" i="275" a="1"/>
  <c r="C216" i="275" s="1"/>
  <c r="D216" i="146" a="1"/>
  <c r="D216" i="146" s="1"/>
  <c r="A216" i="146" s="1"/>
  <c r="E215" i="146" a="1"/>
  <c r="E215" i="146" s="1"/>
  <c r="M215" i="146" s="1"/>
  <c r="S215" i="146" s="1"/>
  <c r="A215" i="146"/>
  <c r="L215" i="146"/>
  <c r="G215" i="146"/>
  <c r="F215" i="146"/>
  <c r="P215" i="146"/>
  <c r="Q215" i="146" s="1"/>
  <c r="L223" i="284" l="1"/>
  <c r="K223" i="284"/>
  <c r="P223" i="284" s="1"/>
  <c r="Q223" i="284" s="1"/>
  <c r="E223" i="284" a="1"/>
  <c r="E223" i="284" s="1"/>
  <c r="M223" i="284" s="1"/>
  <c r="G223" i="284"/>
  <c r="F223" i="284"/>
  <c r="A223" i="284"/>
  <c r="D224" i="284" a="1"/>
  <c r="D224" i="284" s="1"/>
  <c r="S222" i="284"/>
  <c r="O222" i="284"/>
  <c r="O222" i="283"/>
  <c r="S222" i="283"/>
  <c r="G223" i="283"/>
  <c r="F223" i="283"/>
  <c r="A223" i="283"/>
  <c r="L223" i="283"/>
  <c r="K223" i="283"/>
  <c r="P223" i="283" s="1"/>
  <c r="Q223" i="283" s="1"/>
  <c r="E223" i="283" a="1"/>
  <c r="E223" i="283" s="1"/>
  <c r="M223" i="283" s="1"/>
  <c r="D224" i="283" a="1"/>
  <c r="D224" i="283" s="1"/>
  <c r="O224" i="282"/>
  <c r="S224" i="282"/>
  <c r="F225" i="282"/>
  <c r="A225" i="282"/>
  <c r="L225" i="282"/>
  <c r="K225" i="282"/>
  <c r="P225" i="282" s="1"/>
  <c r="Q225" i="282" s="1"/>
  <c r="E225" i="282" a="1"/>
  <c r="E225" i="282" s="1"/>
  <c r="M225" i="282" s="1"/>
  <c r="G225" i="282"/>
  <c r="D226" i="282" a="1"/>
  <c r="D226" i="282" s="1"/>
  <c r="L221" i="281"/>
  <c r="K221" i="281"/>
  <c r="P221" i="281" s="1"/>
  <c r="Q221" i="281" s="1"/>
  <c r="E221" i="281" a="1"/>
  <c r="E221" i="281" s="1"/>
  <c r="M221" i="281" s="1"/>
  <c r="G221" i="281"/>
  <c r="F221" i="281"/>
  <c r="A221" i="281"/>
  <c r="D222" i="281" a="1"/>
  <c r="D222" i="281" s="1"/>
  <c r="S220" i="281"/>
  <c r="O220" i="281"/>
  <c r="L223" i="280"/>
  <c r="K223" i="280"/>
  <c r="P223" i="280" s="1"/>
  <c r="Q223" i="280" s="1"/>
  <c r="E223" i="280" a="1"/>
  <c r="E223" i="280" s="1"/>
  <c r="M223" i="280" s="1"/>
  <c r="G223" i="280"/>
  <c r="F223" i="280"/>
  <c r="A223" i="280"/>
  <c r="D224" i="280" a="1"/>
  <c r="D224" i="280" s="1"/>
  <c r="S222" i="280"/>
  <c r="O222" i="280"/>
  <c r="L221" i="279"/>
  <c r="E221" i="279" a="1"/>
  <c r="E221" i="279" s="1"/>
  <c r="M221" i="279" s="1"/>
  <c r="K221" i="279"/>
  <c r="P221" i="279" s="1"/>
  <c r="Q221" i="279" s="1"/>
  <c r="A221" i="279"/>
  <c r="G221" i="279"/>
  <c r="F221" i="279"/>
  <c r="D222" i="279" a="1"/>
  <c r="D222" i="279" s="1"/>
  <c r="S220" i="279"/>
  <c r="O220" i="279"/>
  <c r="G223" i="278"/>
  <c r="F223" i="278"/>
  <c r="A223" i="278"/>
  <c r="L223" i="278"/>
  <c r="K223" i="278"/>
  <c r="P223" i="278" s="1"/>
  <c r="Q223" i="278" s="1"/>
  <c r="E223" i="278" a="1"/>
  <c r="E223" i="278" s="1"/>
  <c r="M223" i="278" s="1"/>
  <c r="D224" i="278" a="1"/>
  <c r="D224" i="278" s="1"/>
  <c r="O222" i="278"/>
  <c r="S222" i="278"/>
  <c r="L222" i="277"/>
  <c r="K222" i="277"/>
  <c r="P222" i="277" s="1"/>
  <c r="Q222" i="277" s="1"/>
  <c r="E222" i="277" a="1"/>
  <c r="E222" i="277" s="1"/>
  <c r="M222" i="277" s="1"/>
  <c r="G222" i="277"/>
  <c r="F222" i="277"/>
  <c r="A222" i="277"/>
  <c r="D223" i="277" a="1"/>
  <c r="D223" i="277" s="1"/>
  <c r="S221" i="277"/>
  <c r="O221" i="277"/>
  <c r="D216" i="275"/>
  <c r="E216" i="275"/>
  <c r="C217" i="275" a="1"/>
  <c r="C217" i="275" s="1"/>
  <c r="D217" i="146" a="1"/>
  <c r="D217" i="146" s="1"/>
  <c r="E217" i="146" s="1" a="1"/>
  <c r="E217" i="146" s="1"/>
  <c r="M217" i="146" s="1"/>
  <c r="G216" i="146"/>
  <c r="O215" i="146"/>
  <c r="K216" i="146"/>
  <c r="P216" i="146" s="1"/>
  <c r="Q216" i="146" s="1"/>
  <c r="F216" i="146"/>
  <c r="L216" i="146"/>
  <c r="E216" i="146" a="1"/>
  <c r="E216" i="146" s="1"/>
  <c r="M216" i="146" s="1"/>
  <c r="S216" i="146" s="1"/>
  <c r="K224" i="284" l="1"/>
  <c r="P224" i="284" s="1"/>
  <c r="Q224" i="284" s="1"/>
  <c r="E224" i="284" a="1"/>
  <c r="E224" i="284" s="1"/>
  <c r="M224" i="284" s="1"/>
  <c r="G224" i="284"/>
  <c r="F224" i="284"/>
  <c r="A224" i="284"/>
  <c r="L224" i="284"/>
  <c r="D225" i="284" a="1"/>
  <c r="D225" i="284" s="1"/>
  <c r="O223" i="284"/>
  <c r="S223" i="284"/>
  <c r="O223" i="283"/>
  <c r="S223" i="283"/>
  <c r="F224" i="283"/>
  <c r="A224" i="283"/>
  <c r="L224" i="283"/>
  <c r="K224" i="283"/>
  <c r="P224" i="283" s="1"/>
  <c r="Q224" i="283" s="1"/>
  <c r="E224" i="283" a="1"/>
  <c r="E224" i="283" s="1"/>
  <c r="M224" i="283" s="1"/>
  <c r="G224" i="283"/>
  <c r="D225" i="283" a="1"/>
  <c r="D225" i="283" s="1"/>
  <c r="L226" i="282"/>
  <c r="K226" i="282"/>
  <c r="P226" i="282" s="1"/>
  <c r="Q226" i="282" s="1"/>
  <c r="E226" i="282" a="1"/>
  <c r="E226" i="282" s="1"/>
  <c r="M226" i="282" s="1"/>
  <c r="G226" i="282"/>
  <c r="F226" i="282"/>
  <c r="A226" i="282"/>
  <c r="D227" i="282" a="1"/>
  <c r="D227" i="282" s="1"/>
  <c r="S225" i="282"/>
  <c r="O225" i="282"/>
  <c r="O221" i="281"/>
  <c r="S221" i="281"/>
  <c r="K222" i="281"/>
  <c r="P222" i="281" s="1"/>
  <c r="Q222" i="281" s="1"/>
  <c r="E222" i="281" a="1"/>
  <c r="E222" i="281" s="1"/>
  <c r="M222" i="281" s="1"/>
  <c r="G222" i="281"/>
  <c r="F222" i="281"/>
  <c r="A222" i="281"/>
  <c r="L222" i="281"/>
  <c r="D223" i="281" a="1"/>
  <c r="D223" i="281" s="1"/>
  <c r="K224" i="280"/>
  <c r="P224" i="280" s="1"/>
  <c r="Q224" i="280" s="1"/>
  <c r="E224" i="280" a="1"/>
  <c r="E224" i="280" s="1"/>
  <c r="M224" i="280" s="1"/>
  <c r="G224" i="280"/>
  <c r="F224" i="280"/>
  <c r="A224" i="280"/>
  <c r="L224" i="280"/>
  <c r="D225" i="280" a="1"/>
  <c r="D225" i="280" s="1"/>
  <c r="O223" i="280"/>
  <c r="S223" i="280"/>
  <c r="K222" i="279"/>
  <c r="P222" i="279" s="1"/>
  <c r="Q222" i="279" s="1"/>
  <c r="E222" i="279" a="1"/>
  <c r="E222" i="279" s="1"/>
  <c r="M222" i="279" s="1"/>
  <c r="L222" i="279"/>
  <c r="A222" i="279"/>
  <c r="G222" i="279"/>
  <c r="F222" i="279"/>
  <c r="D223" i="279" a="1"/>
  <c r="D223" i="279" s="1"/>
  <c r="S221" i="279"/>
  <c r="O221" i="279"/>
  <c r="F224" i="278"/>
  <c r="A224" i="278"/>
  <c r="L224" i="278"/>
  <c r="K224" i="278"/>
  <c r="P224" i="278" s="1"/>
  <c r="Q224" i="278" s="1"/>
  <c r="E224" i="278" a="1"/>
  <c r="E224" i="278" s="1"/>
  <c r="M224" i="278" s="1"/>
  <c r="G224" i="278"/>
  <c r="D225" i="278" a="1"/>
  <c r="D225" i="278" s="1"/>
  <c r="O223" i="278"/>
  <c r="S223" i="278"/>
  <c r="K223" i="277"/>
  <c r="P223" i="277" s="1"/>
  <c r="Q223" i="277" s="1"/>
  <c r="E223" i="277" a="1"/>
  <c r="E223" i="277" s="1"/>
  <c r="M223" i="277" s="1"/>
  <c r="G223" i="277"/>
  <c r="F223" i="277"/>
  <c r="A223" i="277"/>
  <c r="L223" i="277"/>
  <c r="D224" i="277" a="1"/>
  <c r="D224" i="277" s="1"/>
  <c r="O222" i="277"/>
  <c r="S222" i="277"/>
  <c r="D217" i="275"/>
  <c r="E217" i="275"/>
  <c r="C218" i="275" a="1"/>
  <c r="C218" i="275" s="1"/>
  <c r="D218" i="146" a="1"/>
  <c r="D218" i="146" s="1"/>
  <c r="K218" i="146" s="1"/>
  <c r="K217" i="146"/>
  <c r="P217" i="146" s="1"/>
  <c r="Q217" i="146" s="1"/>
  <c r="O216" i="146"/>
  <c r="F217" i="146"/>
  <c r="G217" i="146"/>
  <c r="S217" i="146"/>
  <c r="A217" i="146"/>
  <c r="L217" i="146"/>
  <c r="O217" i="146" s="1"/>
  <c r="G225" i="284" l="1"/>
  <c r="F225" i="284"/>
  <c r="A225" i="284"/>
  <c r="L225" i="284"/>
  <c r="K225" i="284"/>
  <c r="P225" i="284" s="1"/>
  <c r="Q225" i="284" s="1"/>
  <c r="E225" i="284" a="1"/>
  <c r="E225" i="284" s="1"/>
  <c r="M225" i="284" s="1"/>
  <c r="D226" i="284" a="1"/>
  <c r="D226" i="284" s="1"/>
  <c r="O224" i="284"/>
  <c r="S224" i="284"/>
  <c r="S224" i="283"/>
  <c r="O224" i="283"/>
  <c r="L225" i="283"/>
  <c r="K225" i="283"/>
  <c r="P225" i="283" s="1"/>
  <c r="Q225" i="283" s="1"/>
  <c r="E225" i="283" a="1"/>
  <c r="E225" i="283" s="1"/>
  <c r="M225" i="283" s="1"/>
  <c r="G225" i="283"/>
  <c r="F225" i="283"/>
  <c r="A225" i="283"/>
  <c r="D226" i="283" a="1"/>
  <c r="D226" i="283" s="1"/>
  <c r="K227" i="282"/>
  <c r="P227" i="282" s="1"/>
  <c r="Q227" i="282" s="1"/>
  <c r="E227" i="282" a="1"/>
  <c r="E227" i="282" s="1"/>
  <c r="M227" i="282" s="1"/>
  <c r="G227" i="282"/>
  <c r="F227" i="282"/>
  <c r="A227" i="282"/>
  <c r="L227" i="282"/>
  <c r="D228" i="282" a="1"/>
  <c r="D228" i="282" s="1"/>
  <c r="O226" i="282"/>
  <c r="S226" i="282"/>
  <c r="O222" i="281"/>
  <c r="S222" i="281"/>
  <c r="G223" i="281"/>
  <c r="F223" i="281"/>
  <c r="A223" i="281"/>
  <c r="L223" i="281"/>
  <c r="K223" i="281"/>
  <c r="P223" i="281" s="1"/>
  <c r="Q223" i="281" s="1"/>
  <c r="E223" i="281" a="1"/>
  <c r="E223" i="281" s="1"/>
  <c r="M223" i="281" s="1"/>
  <c r="D224" i="281" a="1"/>
  <c r="D224" i="281" s="1"/>
  <c r="G225" i="280"/>
  <c r="F225" i="280"/>
  <c r="A225" i="280"/>
  <c r="L225" i="280"/>
  <c r="K225" i="280"/>
  <c r="P225" i="280" s="1"/>
  <c r="Q225" i="280" s="1"/>
  <c r="E225" i="280" a="1"/>
  <c r="E225" i="280" s="1"/>
  <c r="M225" i="280" s="1"/>
  <c r="D226" i="280" a="1"/>
  <c r="D226" i="280" s="1"/>
  <c r="O224" i="280"/>
  <c r="S224" i="280"/>
  <c r="G223" i="279"/>
  <c r="F223" i="279"/>
  <c r="L223" i="279"/>
  <c r="E223" i="279" a="1"/>
  <c r="E223" i="279" s="1"/>
  <c r="M223" i="279" s="1"/>
  <c r="K223" i="279"/>
  <c r="P223" i="279" s="1"/>
  <c r="Q223" i="279" s="1"/>
  <c r="A223" i="279"/>
  <c r="D224" i="279" a="1"/>
  <c r="D224" i="279" s="1"/>
  <c r="S222" i="279"/>
  <c r="O222" i="279"/>
  <c r="L225" i="278"/>
  <c r="K225" i="278"/>
  <c r="P225" i="278" s="1"/>
  <c r="Q225" i="278" s="1"/>
  <c r="E225" i="278" a="1"/>
  <c r="E225" i="278" s="1"/>
  <c r="M225" i="278" s="1"/>
  <c r="G225" i="278"/>
  <c r="F225" i="278"/>
  <c r="A225" i="278"/>
  <c r="D226" i="278" a="1"/>
  <c r="D226" i="278" s="1"/>
  <c r="S224" i="278"/>
  <c r="O224" i="278"/>
  <c r="G224" i="277"/>
  <c r="F224" i="277"/>
  <c r="A224" i="277"/>
  <c r="L224" i="277"/>
  <c r="K224" i="277"/>
  <c r="P224" i="277" s="1"/>
  <c r="Q224" i="277" s="1"/>
  <c r="E224" i="277" a="1"/>
  <c r="E224" i="277" s="1"/>
  <c r="M224" i="277" s="1"/>
  <c r="D225" i="277" a="1"/>
  <c r="D225" i="277" s="1"/>
  <c r="O223" i="277"/>
  <c r="S223" i="277"/>
  <c r="D218" i="275"/>
  <c r="F2" i="275" s="1" a="1"/>
  <c r="F2" i="275" s="1"/>
  <c r="E218" i="275"/>
  <c r="G218" i="146"/>
  <c r="E218" i="146" a="1"/>
  <c r="E218" i="146" s="1"/>
  <c r="M218" i="146" s="1"/>
  <c r="F218" i="146"/>
  <c r="D219" i="146" a="1"/>
  <c r="D219" i="146" s="1"/>
  <c r="E219" i="146" s="1" a="1"/>
  <c r="E219" i="146" s="1"/>
  <c r="M219" i="146" s="1"/>
  <c r="L218" i="146"/>
  <c r="A218" i="146"/>
  <c r="P218" i="146"/>
  <c r="Q218" i="146" s="1"/>
  <c r="F226" i="284" l="1"/>
  <c r="A226" i="284"/>
  <c r="L226" i="284"/>
  <c r="K226" i="284"/>
  <c r="P226" i="284" s="1"/>
  <c r="Q226" i="284" s="1"/>
  <c r="E226" i="284" a="1"/>
  <c r="E226" i="284" s="1"/>
  <c r="M226" i="284" s="1"/>
  <c r="G226" i="284"/>
  <c r="D227" i="284" a="1"/>
  <c r="D227" i="284" s="1"/>
  <c r="O225" i="284"/>
  <c r="S225" i="284"/>
  <c r="K226" i="283"/>
  <c r="P226" i="283" s="1"/>
  <c r="Q226" i="283" s="1"/>
  <c r="E226" i="283" a="1"/>
  <c r="E226" i="283" s="1"/>
  <c r="M226" i="283" s="1"/>
  <c r="G226" i="283"/>
  <c r="F226" i="283"/>
  <c r="A226" i="283"/>
  <c r="L226" i="283"/>
  <c r="D227" i="283" a="1"/>
  <c r="D227" i="283" s="1"/>
  <c r="O225" i="283"/>
  <c r="S225" i="283"/>
  <c r="G228" i="282"/>
  <c r="F228" i="282"/>
  <c r="A228" i="282"/>
  <c r="L228" i="282"/>
  <c r="K228" i="282"/>
  <c r="P228" i="282" s="1"/>
  <c r="Q228" i="282" s="1"/>
  <c r="E228" i="282" a="1"/>
  <c r="E228" i="282" s="1"/>
  <c r="M228" i="282" s="1"/>
  <c r="D229" i="282" a="1"/>
  <c r="D229" i="282" s="1"/>
  <c r="O227" i="282"/>
  <c r="S227" i="282"/>
  <c r="O223" i="281"/>
  <c r="S223" i="281"/>
  <c r="F224" i="281"/>
  <c r="A224" i="281"/>
  <c r="L224" i="281"/>
  <c r="K224" i="281"/>
  <c r="P224" i="281" s="1"/>
  <c r="Q224" i="281" s="1"/>
  <c r="E224" i="281" a="1"/>
  <c r="E224" i="281" s="1"/>
  <c r="M224" i="281" s="1"/>
  <c r="G224" i="281"/>
  <c r="D225" i="281" a="1"/>
  <c r="D225" i="281" s="1"/>
  <c r="F226" i="280"/>
  <c r="A226" i="280"/>
  <c r="L226" i="280"/>
  <c r="K226" i="280"/>
  <c r="P226" i="280" s="1"/>
  <c r="Q226" i="280" s="1"/>
  <c r="E226" i="280" a="1"/>
  <c r="E226" i="280" s="1"/>
  <c r="M226" i="280" s="1"/>
  <c r="G226" i="280"/>
  <c r="D227" i="280" a="1"/>
  <c r="D227" i="280" s="1"/>
  <c r="O225" i="280"/>
  <c r="S225" i="280"/>
  <c r="F224" i="279"/>
  <c r="A224" i="279"/>
  <c r="L224" i="279"/>
  <c r="E224" i="279" a="1"/>
  <c r="E224" i="279" s="1"/>
  <c r="M224" i="279" s="1"/>
  <c r="K224" i="279"/>
  <c r="P224" i="279" s="1"/>
  <c r="Q224" i="279" s="1"/>
  <c r="G224" i="279"/>
  <c r="D225" i="279" a="1"/>
  <c r="D225" i="279" s="1"/>
  <c r="O223" i="279"/>
  <c r="S223" i="279"/>
  <c r="K226" i="278"/>
  <c r="P226" i="278" s="1"/>
  <c r="Q226" i="278" s="1"/>
  <c r="E226" i="278" a="1"/>
  <c r="E226" i="278" s="1"/>
  <c r="M226" i="278" s="1"/>
  <c r="G226" i="278"/>
  <c r="F226" i="278"/>
  <c r="A226" i="278"/>
  <c r="L226" i="278"/>
  <c r="D227" i="278" a="1"/>
  <c r="D227" i="278" s="1"/>
  <c r="O225" i="278"/>
  <c r="S225" i="278"/>
  <c r="F225" i="277"/>
  <c r="A225" i="277"/>
  <c r="L225" i="277"/>
  <c r="K225" i="277"/>
  <c r="P225" i="277" s="1"/>
  <c r="Q225" i="277" s="1"/>
  <c r="E225" i="277" a="1"/>
  <c r="E225" i="277" s="1"/>
  <c r="M225" i="277" s="1"/>
  <c r="G225" i="277"/>
  <c r="D226" i="277" a="1"/>
  <c r="D226" i="277" s="1"/>
  <c r="O224" i="277"/>
  <c r="S224" i="277"/>
  <c r="F13" i="275" a="1"/>
  <c r="F13" i="275" s="1"/>
  <c r="F16" i="275" a="1"/>
  <c r="F16" i="275" s="1"/>
  <c r="F24" i="275" a="1"/>
  <c r="F24" i="275" s="1"/>
  <c r="F22" i="275" a="1"/>
  <c r="F22" i="275" s="1"/>
  <c r="F18" i="275" a="1"/>
  <c r="F18" i="275" s="1"/>
  <c r="F30" i="275" a="1"/>
  <c r="F30" i="275" s="1"/>
  <c r="F12" i="275" a="1"/>
  <c r="F12" i="275" s="1"/>
  <c r="F35" i="275" a="1"/>
  <c r="F35" i="275" s="1"/>
  <c r="F5" i="275" a="1"/>
  <c r="F5" i="275" s="1"/>
  <c r="F17" i="275" a="1"/>
  <c r="F17" i="275" s="1"/>
  <c r="F28" i="275" a="1"/>
  <c r="F28" i="275" s="1"/>
  <c r="F11" i="275" a="1"/>
  <c r="F11" i="275" s="1"/>
  <c r="F31" i="275" a="1"/>
  <c r="F31" i="275" s="1"/>
  <c r="F29" i="275" a="1"/>
  <c r="F29" i="275" s="1"/>
  <c r="F3" i="275" a="1"/>
  <c r="F3" i="275" s="1"/>
  <c r="F38" i="275" a="1"/>
  <c r="F38" i="275" s="1"/>
  <c r="F19" i="275" a="1"/>
  <c r="F19" i="275" s="1"/>
  <c r="F15" i="275" a="1"/>
  <c r="F15" i="275" s="1"/>
  <c r="F36" i="275" a="1"/>
  <c r="F36" i="275" s="1"/>
  <c r="F27" i="275" a="1"/>
  <c r="F27" i="275" s="1"/>
  <c r="F6" i="275" a="1"/>
  <c r="F6" i="275" s="1"/>
  <c r="F34" i="275" a="1"/>
  <c r="F34" i="275" s="1"/>
  <c r="F39" i="275" a="1"/>
  <c r="F39" i="275" s="1"/>
  <c r="F9" i="275" a="1"/>
  <c r="F9" i="275" s="1"/>
  <c r="F4" i="275" a="1"/>
  <c r="F4" i="275" s="1"/>
  <c r="F26" i="275" a="1"/>
  <c r="F26" i="275" s="1"/>
  <c r="F33" i="275" a="1"/>
  <c r="F33" i="275" s="1"/>
  <c r="F32" i="275" a="1"/>
  <c r="F32" i="275" s="1"/>
  <c r="G32" i="275" s="1"/>
  <c r="F25" i="275" a="1"/>
  <c r="F25" i="275" s="1"/>
  <c r="F7" i="275" a="1"/>
  <c r="F7" i="275" s="1"/>
  <c r="G7" i="275" s="1"/>
  <c r="F41" i="275" a="1"/>
  <c r="F41" i="275" s="1"/>
  <c r="F8" i="275" a="1"/>
  <c r="F8" i="275" s="1"/>
  <c r="F40" i="275" a="1"/>
  <c r="F40" i="275" s="1"/>
  <c r="F10" i="275" a="1"/>
  <c r="F10" i="275" s="1"/>
  <c r="F14" i="275" a="1"/>
  <c r="F14" i="275" s="1"/>
  <c r="F20" i="275" a="1"/>
  <c r="F20" i="275" s="1"/>
  <c r="G20" i="275" s="1"/>
  <c r="F23" i="275" a="1"/>
  <c r="F23" i="275" s="1"/>
  <c r="F21" i="275" a="1"/>
  <c r="F21" i="275" s="1"/>
  <c r="F37" i="275" a="1"/>
  <c r="F37" i="275" s="1"/>
  <c r="G30" i="275"/>
  <c r="G2" i="275"/>
  <c r="I2" i="275" s="1"/>
  <c r="F81" i="275" a="1"/>
  <c r="F81" i="275" s="1"/>
  <c r="G81" i="275" s="1"/>
  <c r="F46" i="275" a="1"/>
  <c r="F46" i="275" s="1"/>
  <c r="G46" i="275" s="1"/>
  <c r="G28" i="275"/>
  <c r="F47" i="275" a="1"/>
  <c r="F47" i="275" s="1"/>
  <c r="G47" i="275" s="1"/>
  <c r="G3" i="275"/>
  <c r="F45" i="275" a="1"/>
  <c r="F45" i="275" s="1"/>
  <c r="G45" i="275" s="1"/>
  <c r="F75" i="275" a="1"/>
  <c r="F75" i="275" s="1"/>
  <c r="G75" i="275" s="1"/>
  <c r="F56" i="275" a="1"/>
  <c r="F56" i="275" s="1"/>
  <c r="G56" i="275" s="1"/>
  <c r="F71" i="275" a="1"/>
  <c r="F71" i="275" s="1"/>
  <c r="G71" i="275" s="1"/>
  <c r="F67" i="275" a="1"/>
  <c r="F67" i="275" s="1"/>
  <c r="G67" i="275" s="1"/>
  <c r="G25" i="275"/>
  <c r="G31" i="275"/>
  <c r="F64" i="275" a="1"/>
  <c r="F64" i="275" s="1"/>
  <c r="G64" i="275" s="1"/>
  <c r="F55" i="275" a="1"/>
  <c r="F55" i="275" s="1"/>
  <c r="G55" i="275" s="1"/>
  <c r="F42" i="275" a="1"/>
  <c r="F42" i="275" s="1"/>
  <c r="G42" i="275" s="1"/>
  <c r="G6" i="275"/>
  <c r="F62" i="275" a="1"/>
  <c r="F62" i="275" s="1"/>
  <c r="G62" i="275" s="1"/>
  <c r="F83" i="275" a="1"/>
  <c r="F83" i="275" s="1"/>
  <c r="G83" i="275" s="1"/>
  <c r="G29" i="275"/>
  <c r="F72" i="275" a="1"/>
  <c r="F72" i="275" s="1"/>
  <c r="G72" i="275" s="1"/>
  <c r="G26" i="275"/>
  <c r="G23" i="275"/>
  <c r="G24" i="275"/>
  <c r="G34" i="275"/>
  <c r="G10" i="275"/>
  <c r="F85" i="275" a="1"/>
  <c r="F85" i="275" s="1"/>
  <c r="G85" i="275" s="1"/>
  <c r="G22" i="275"/>
  <c r="F49" i="275" a="1"/>
  <c r="F49" i="275" s="1"/>
  <c r="G49" i="275" s="1"/>
  <c r="G8" i="275"/>
  <c r="F69" i="275" a="1"/>
  <c r="F69" i="275" s="1"/>
  <c r="G69" i="275" s="1"/>
  <c r="G33" i="275"/>
  <c r="F66" i="275" a="1"/>
  <c r="F66" i="275" s="1"/>
  <c r="G66" i="275" s="1"/>
  <c r="G39" i="275"/>
  <c r="G9" i="275"/>
  <c r="G11" i="275"/>
  <c r="F44" i="275" a="1"/>
  <c r="F44" i="275" s="1"/>
  <c r="G44" i="275" s="1"/>
  <c r="G13" i="275"/>
  <c r="F63" i="275" a="1"/>
  <c r="F63" i="275" s="1"/>
  <c r="G63" i="275" s="1"/>
  <c r="G17" i="275"/>
  <c r="F76" i="275" a="1"/>
  <c r="F76" i="275" s="1"/>
  <c r="G76" i="275" s="1"/>
  <c r="F61" i="275" a="1"/>
  <c r="F61" i="275" s="1"/>
  <c r="G61" i="275" s="1"/>
  <c r="G4" i="275"/>
  <c r="F57" i="275" a="1"/>
  <c r="F57" i="275" s="1"/>
  <c r="G57" i="275" s="1"/>
  <c r="F77" i="275" a="1"/>
  <c r="F77" i="275" s="1"/>
  <c r="G77" i="275" s="1"/>
  <c r="F68" i="275" a="1"/>
  <c r="F68" i="275" s="1"/>
  <c r="G68" i="275" s="1"/>
  <c r="F82" i="275" a="1"/>
  <c r="F82" i="275" s="1"/>
  <c r="G82" i="275" s="1"/>
  <c r="F65" i="275" a="1"/>
  <c r="F65" i="275" s="1"/>
  <c r="G65" i="275" s="1"/>
  <c r="F58" i="275" a="1"/>
  <c r="F58" i="275" s="1"/>
  <c r="G58" i="275" s="1"/>
  <c r="G41" i="275"/>
  <c r="G12" i="275"/>
  <c r="F74" i="275" a="1"/>
  <c r="F74" i="275" s="1"/>
  <c r="G74" i="275" s="1"/>
  <c r="F51" i="275" a="1"/>
  <c r="F51" i="275" s="1"/>
  <c r="G51" i="275" s="1"/>
  <c r="G36" i="275"/>
  <c r="I36" i="275" s="1"/>
  <c r="F84" i="275" a="1"/>
  <c r="F84" i="275" s="1"/>
  <c r="G84" i="275" s="1"/>
  <c r="G15" i="275"/>
  <c r="G40" i="275"/>
  <c r="F70" i="275" a="1"/>
  <c r="F70" i="275" s="1"/>
  <c r="G70" i="275" s="1"/>
  <c r="G27" i="275"/>
  <c r="F50" i="275" a="1"/>
  <c r="F50" i="275" s="1"/>
  <c r="G50" i="275" s="1"/>
  <c r="G18" i="275"/>
  <c r="G5" i="275"/>
  <c r="F52" i="275" a="1"/>
  <c r="F52" i="275" s="1"/>
  <c r="G52" i="275" s="1"/>
  <c r="G19" i="275"/>
  <c r="F80" i="275" a="1"/>
  <c r="F80" i="275" s="1"/>
  <c r="G80" i="275" s="1"/>
  <c r="G37" i="275"/>
  <c r="I37" i="275" s="1"/>
  <c r="G35" i="275"/>
  <c r="F59" i="275" a="1"/>
  <c r="F59" i="275" s="1"/>
  <c r="G59" i="275" s="1"/>
  <c r="F78" i="275" a="1"/>
  <c r="F78" i="275" s="1"/>
  <c r="G78" i="275" s="1"/>
  <c r="F60" i="275" a="1"/>
  <c r="F60" i="275" s="1"/>
  <c r="G60" i="275" s="1"/>
  <c r="F79" i="275" a="1"/>
  <c r="F79" i="275" s="1"/>
  <c r="G79" i="275" s="1"/>
  <c r="G21" i="275"/>
  <c r="F54" i="275" a="1"/>
  <c r="F54" i="275" s="1"/>
  <c r="G54" i="275" s="1"/>
  <c r="F48" i="275" a="1"/>
  <c r="F48" i="275" s="1"/>
  <c r="G48" i="275" s="1"/>
  <c r="G38" i="275"/>
  <c r="I38" i="275" s="1"/>
  <c r="F43" i="275" a="1"/>
  <c r="F43" i="275" s="1"/>
  <c r="G43" i="275" s="1"/>
  <c r="F73" i="275" a="1"/>
  <c r="F73" i="275" s="1"/>
  <c r="G73" i="275" s="1"/>
  <c r="G16" i="275"/>
  <c r="G14" i="275"/>
  <c r="F53" i="275" a="1"/>
  <c r="F53" i="275" s="1"/>
  <c r="G53" i="275" s="1"/>
  <c r="O218" i="146"/>
  <c r="S218" i="146"/>
  <c r="G219" i="146"/>
  <c r="A219" i="146"/>
  <c r="K219" i="146"/>
  <c r="P219" i="146" s="1"/>
  <c r="Q219" i="146" s="1"/>
  <c r="F219" i="146"/>
  <c r="S219" i="146"/>
  <c r="L219" i="146"/>
  <c r="O219" i="146" s="1"/>
  <c r="D220" i="146" a="1"/>
  <c r="D220" i="146" s="1"/>
  <c r="A220" i="146" s="1"/>
  <c r="L227" i="284" l="1"/>
  <c r="K227" i="284"/>
  <c r="P227" i="284" s="1"/>
  <c r="Q227" i="284" s="1"/>
  <c r="E227" i="284" a="1"/>
  <c r="E227" i="284" s="1"/>
  <c r="M227" i="284" s="1"/>
  <c r="G227" i="284"/>
  <c r="F227" i="284"/>
  <c r="A227" i="284"/>
  <c r="D228" i="284" a="1"/>
  <c r="D228" i="284" s="1"/>
  <c r="S226" i="284"/>
  <c r="O226" i="284"/>
  <c r="G227" i="283"/>
  <c r="F227" i="283"/>
  <c r="A227" i="283"/>
  <c r="L227" i="283"/>
  <c r="K227" i="283"/>
  <c r="P227" i="283" s="1"/>
  <c r="Q227" i="283" s="1"/>
  <c r="E227" i="283" a="1"/>
  <c r="E227" i="283" s="1"/>
  <c r="M227" i="283" s="1"/>
  <c r="D228" i="283" a="1"/>
  <c r="D228" i="283" s="1"/>
  <c r="O226" i="283"/>
  <c r="S226" i="283"/>
  <c r="F229" i="282"/>
  <c r="A229" i="282"/>
  <c r="L229" i="282"/>
  <c r="K229" i="282"/>
  <c r="P229" i="282" s="1"/>
  <c r="Q229" i="282" s="1"/>
  <c r="E229" i="282" a="1"/>
  <c r="E229" i="282" s="1"/>
  <c r="M229" i="282" s="1"/>
  <c r="G229" i="282"/>
  <c r="D230" i="282" a="1"/>
  <c r="D230" i="282" s="1"/>
  <c r="O228" i="282"/>
  <c r="S228" i="282"/>
  <c r="S224" i="281"/>
  <c r="O224" i="281"/>
  <c r="L225" i="281"/>
  <c r="K225" i="281"/>
  <c r="P225" i="281" s="1"/>
  <c r="Q225" i="281" s="1"/>
  <c r="E225" i="281" a="1"/>
  <c r="E225" i="281" s="1"/>
  <c r="M225" i="281" s="1"/>
  <c r="G225" i="281"/>
  <c r="F225" i="281"/>
  <c r="A225" i="281"/>
  <c r="D226" i="281" a="1"/>
  <c r="D226" i="281" s="1"/>
  <c r="L227" i="280"/>
  <c r="K227" i="280"/>
  <c r="P227" i="280" s="1"/>
  <c r="Q227" i="280" s="1"/>
  <c r="E227" i="280" a="1"/>
  <c r="E227" i="280" s="1"/>
  <c r="M227" i="280" s="1"/>
  <c r="G227" i="280"/>
  <c r="F227" i="280"/>
  <c r="A227" i="280"/>
  <c r="D228" i="280" a="1"/>
  <c r="D228" i="280" s="1"/>
  <c r="S226" i="280"/>
  <c r="O226" i="280"/>
  <c r="S224" i="279"/>
  <c r="O224" i="279"/>
  <c r="L225" i="279"/>
  <c r="E225" i="279" a="1"/>
  <c r="E225" i="279" s="1"/>
  <c r="M225" i="279" s="1"/>
  <c r="K225" i="279"/>
  <c r="P225" i="279" s="1"/>
  <c r="Q225" i="279" s="1"/>
  <c r="A225" i="279"/>
  <c r="G225" i="279"/>
  <c r="F225" i="279"/>
  <c r="D226" i="279" a="1"/>
  <c r="D226" i="279" s="1"/>
  <c r="G227" i="278"/>
  <c r="F227" i="278"/>
  <c r="A227" i="278"/>
  <c r="L227" i="278"/>
  <c r="K227" i="278"/>
  <c r="P227" i="278" s="1"/>
  <c r="Q227" i="278" s="1"/>
  <c r="E227" i="278" a="1"/>
  <c r="E227" i="278" s="1"/>
  <c r="M227" i="278" s="1"/>
  <c r="D228" i="278" a="1"/>
  <c r="D228" i="278" s="1"/>
  <c r="O226" i="278"/>
  <c r="S226" i="278"/>
  <c r="L226" i="277"/>
  <c r="K226" i="277"/>
  <c r="P226" i="277" s="1"/>
  <c r="Q226" i="277" s="1"/>
  <c r="E226" i="277" a="1"/>
  <c r="E226" i="277" s="1"/>
  <c r="M226" i="277" s="1"/>
  <c r="G226" i="277"/>
  <c r="F226" i="277"/>
  <c r="A226" i="277"/>
  <c r="D227" i="277" a="1"/>
  <c r="D227" i="277" s="1"/>
  <c r="S225" i="277"/>
  <c r="O225" i="277"/>
  <c r="H14" i="275"/>
  <c r="I14" i="275"/>
  <c r="H16" i="275"/>
  <c r="I16" i="275"/>
  <c r="H21" i="275"/>
  <c r="I21" i="275"/>
  <c r="H35" i="275"/>
  <c r="I35" i="275"/>
  <c r="H19" i="275"/>
  <c r="I19" i="275"/>
  <c r="H5" i="275"/>
  <c r="I5" i="275"/>
  <c r="H18" i="275"/>
  <c r="I18" i="275"/>
  <c r="H27" i="275"/>
  <c r="I27" i="275"/>
  <c r="H15" i="275"/>
  <c r="I15" i="275"/>
  <c r="H12" i="275"/>
  <c r="I12" i="275"/>
  <c r="H4" i="275"/>
  <c r="I4" i="275"/>
  <c r="H17" i="275"/>
  <c r="I17" i="275"/>
  <c r="H13" i="275"/>
  <c r="I13" i="275"/>
  <c r="H11" i="275"/>
  <c r="I11" i="275"/>
  <c r="H9" i="275"/>
  <c r="I9" i="275"/>
  <c r="H33" i="275"/>
  <c r="I33" i="275"/>
  <c r="H7" i="275"/>
  <c r="I7" i="275"/>
  <c r="H8" i="275"/>
  <c r="I8" i="275"/>
  <c r="H22" i="275"/>
  <c r="I22" i="275"/>
  <c r="H10" i="275"/>
  <c r="I10" i="275"/>
  <c r="H34" i="275"/>
  <c r="I34" i="275"/>
  <c r="H24" i="275"/>
  <c r="I24" i="275"/>
  <c r="H23" i="275"/>
  <c r="I23" i="275"/>
  <c r="H26" i="275"/>
  <c r="I26" i="275"/>
  <c r="H29" i="275"/>
  <c r="I29" i="275"/>
  <c r="H6" i="275"/>
  <c r="I6" i="275"/>
  <c r="H31" i="275"/>
  <c r="I31" i="275"/>
  <c r="H25" i="275"/>
  <c r="I25" i="275"/>
  <c r="H3" i="275"/>
  <c r="I3" i="275"/>
  <c r="H28" i="275"/>
  <c r="I28" i="275"/>
  <c r="H30" i="275"/>
  <c r="I30" i="275"/>
  <c r="H20" i="275"/>
  <c r="I20" i="275"/>
  <c r="H32" i="275"/>
  <c r="I32" i="275"/>
  <c r="H2" i="275"/>
  <c r="D221" i="146" a="1"/>
  <c r="D221" i="146" s="1"/>
  <c r="K221" i="146" s="1"/>
  <c r="P221" i="146" s="1"/>
  <c r="Q221" i="146" s="1"/>
  <c r="K220" i="146"/>
  <c r="P220" i="146" s="1"/>
  <c r="Q220" i="146" s="1"/>
  <c r="G220" i="146"/>
  <c r="E220" i="146" a="1"/>
  <c r="E220" i="146" s="1"/>
  <c r="M220" i="146" s="1"/>
  <c r="F220" i="146"/>
  <c r="L220" i="146"/>
  <c r="O227" i="284" l="1"/>
  <c r="S227" i="284"/>
  <c r="K228" i="284"/>
  <c r="P228" i="284" s="1"/>
  <c r="Q228" i="284" s="1"/>
  <c r="E228" i="284" a="1"/>
  <c r="E228" i="284" s="1"/>
  <c r="M228" i="284" s="1"/>
  <c r="G228" i="284"/>
  <c r="F228" i="284"/>
  <c r="A228" i="284"/>
  <c r="L228" i="284"/>
  <c r="D229" i="284" a="1"/>
  <c r="D229" i="284" s="1"/>
  <c r="F228" i="283"/>
  <c r="A228" i="283"/>
  <c r="L228" i="283"/>
  <c r="K228" i="283"/>
  <c r="P228" i="283" s="1"/>
  <c r="Q228" i="283" s="1"/>
  <c r="E228" i="283" a="1"/>
  <c r="E228" i="283" s="1"/>
  <c r="M228" i="283" s="1"/>
  <c r="G228" i="283"/>
  <c r="D229" i="283" a="1"/>
  <c r="D229" i="283" s="1"/>
  <c r="O227" i="283"/>
  <c r="S227" i="283"/>
  <c r="L230" i="282"/>
  <c r="K230" i="282"/>
  <c r="P230" i="282" s="1"/>
  <c r="Q230" i="282" s="1"/>
  <c r="E230" i="282" a="1"/>
  <c r="E230" i="282" s="1"/>
  <c r="M230" i="282" s="1"/>
  <c r="G230" i="282"/>
  <c r="F230" i="282"/>
  <c r="A230" i="282"/>
  <c r="D231" i="282" a="1"/>
  <c r="D231" i="282" s="1"/>
  <c r="S229" i="282"/>
  <c r="O229" i="282"/>
  <c r="K226" i="281"/>
  <c r="P226" i="281" s="1"/>
  <c r="Q226" i="281" s="1"/>
  <c r="E226" i="281" a="1"/>
  <c r="E226" i="281" s="1"/>
  <c r="M226" i="281" s="1"/>
  <c r="G226" i="281"/>
  <c r="F226" i="281"/>
  <c r="A226" i="281"/>
  <c r="L226" i="281"/>
  <c r="D227" i="281" a="1"/>
  <c r="D227" i="281" s="1"/>
  <c r="O225" i="281"/>
  <c r="S225" i="281"/>
  <c r="O227" i="280"/>
  <c r="S227" i="280"/>
  <c r="K228" i="280"/>
  <c r="P228" i="280" s="1"/>
  <c r="Q228" i="280" s="1"/>
  <c r="E228" i="280" a="1"/>
  <c r="E228" i="280" s="1"/>
  <c r="M228" i="280" s="1"/>
  <c r="G228" i="280"/>
  <c r="F228" i="280"/>
  <c r="A228" i="280"/>
  <c r="L228" i="280"/>
  <c r="D229" i="280" a="1"/>
  <c r="D229" i="280" s="1"/>
  <c r="S225" i="279"/>
  <c r="O225" i="279"/>
  <c r="F226" i="279"/>
  <c r="K226" i="279"/>
  <c r="P226" i="279" s="1"/>
  <c r="Q226" i="279" s="1"/>
  <c r="E226" i="279" a="1"/>
  <c r="E226" i="279" s="1"/>
  <c r="M226" i="279" s="1"/>
  <c r="A226" i="279"/>
  <c r="L226" i="279"/>
  <c r="G226" i="279"/>
  <c r="D227" i="279" a="1"/>
  <c r="D227" i="279" s="1"/>
  <c r="F228" i="278"/>
  <c r="A228" i="278"/>
  <c r="L228" i="278"/>
  <c r="K228" i="278"/>
  <c r="P228" i="278" s="1"/>
  <c r="Q228" i="278" s="1"/>
  <c r="E228" i="278" a="1"/>
  <c r="E228" i="278" s="1"/>
  <c r="M228" i="278" s="1"/>
  <c r="G228" i="278"/>
  <c r="D229" i="278" a="1"/>
  <c r="D229" i="278" s="1"/>
  <c r="O227" i="278"/>
  <c r="S227" i="278"/>
  <c r="K227" i="277"/>
  <c r="P227" i="277" s="1"/>
  <c r="Q227" i="277" s="1"/>
  <c r="E227" i="277" a="1"/>
  <c r="E227" i="277" s="1"/>
  <c r="M227" i="277" s="1"/>
  <c r="G227" i="277"/>
  <c r="F227" i="277"/>
  <c r="A227" i="277"/>
  <c r="L227" i="277"/>
  <c r="D228" i="277" a="1"/>
  <c r="D228" i="277" s="1"/>
  <c r="O226" i="277"/>
  <c r="S226" i="277"/>
  <c r="O220" i="146"/>
  <c r="S220" i="146"/>
  <c r="L221" i="146"/>
  <c r="G221" i="146"/>
  <c r="D222" i="146" a="1"/>
  <c r="D222" i="146" s="1"/>
  <c r="L222" i="146" s="1"/>
  <c r="A221" i="146"/>
  <c r="E221" i="146" a="1"/>
  <c r="E221" i="146" s="1"/>
  <c r="M221" i="146" s="1"/>
  <c r="O221" i="146" s="1"/>
  <c r="F221" i="146"/>
  <c r="O228" i="284" l="1"/>
  <c r="S228" i="284"/>
  <c r="G229" i="284"/>
  <c r="F229" i="284"/>
  <c r="A229" i="284"/>
  <c r="L229" i="284"/>
  <c r="K229" i="284"/>
  <c r="P229" i="284" s="1"/>
  <c r="Q229" i="284" s="1"/>
  <c r="E229" i="284" a="1"/>
  <c r="E229" i="284" s="1"/>
  <c r="M229" i="284" s="1"/>
  <c r="D230" i="284" a="1"/>
  <c r="D230" i="284" s="1"/>
  <c r="S228" i="283"/>
  <c r="O228" i="283"/>
  <c r="L229" i="283"/>
  <c r="K229" i="283"/>
  <c r="P229" i="283" s="1"/>
  <c r="Q229" i="283" s="1"/>
  <c r="E229" i="283" a="1"/>
  <c r="E229" i="283" s="1"/>
  <c r="M229" i="283" s="1"/>
  <c r="G229" i="283"/>
  <c r="F229" i="283"/>
  <c r="A229" i="283"/>
  <c r="D230" i="283" a="1"/>
  <c r="D230" i="283" s="1"/>
  <c r="O230" i="282"/>
  <c r="S230" i="282"/>
  <c r="K231" i="282"/>
  <c r="P231" i="282" s="1"/>
  <c r="Q231" i="282" s="1"/>
  <c r="E231" i="282" a="1"/>
  <c r="E231" i="282" s="1"/>
  <c r="M231" i="282" s="1"/>
  <c r="G231" i="282"/>
  <c r="F231" i="282"/>
  <c r="A231" i="282"/>
  <c r="L231" i="282"/>
  <c r="D232" i="282" a="1"/>
  <c r="D232" i="282" s="1"/>
  <c r="G227" i="281"/>
  <c r="F227" i="281"/>
  <c r="A227" i="281"/>
  <c r="L227" i="281"/>
  <c r="K227" i="281"/>
  <c r="P227" i="281" s="1"/>
  <c r="Q227" i="281" s="1"/>
  <c r="E227" i="281" a="1"/>
  <c r="E227" i="281" s="1"/>
  <c r="M227" i="281" s="1"/>
  <c r="D228" i="281" a="1"/>
  <c r="D228" i="281" s="1"/>
  <c r="O226" i="281"/>
  <c r="S226" i="281"/>
  <c r="O228" i="280"/>
  <c r="S228" i="280"/>
  <c r="G229" i="280"/>
  <c r="F229" i="280"/>
  <c r="A229" i="280"/>
  <c r="L229" i="280"/>
  <c r="K229" i="280"/>
  <c r="P229" i="280" s="1"/>
  <c r="Q229" i="280" s="1"/>
  <c r="E229" i="280" a="1"/>
  <c r="E229" i="280" s="1"/>
  <c r="M229" i="280" s="1"/>
  <c r="D230" i="280" a="1"/>
  <c r="D230" i="280" s="1"/>
  <c r="F227" i="279"/>
  <c r="L227" i="279"/>
  <c r="G227" i="279"/>
  <c r="E227" i="279" a="1"/>
  <c r="E227" i="279" s="1"/>
  <c r="M227" i="279" s="1"/>
  <c r="K227" i="279"/>
  <c r="P227" i="279" s="1"/>
  <c r="Q227" i="279" s="1"/>
  <c r="A227" i="279"/>
  <c r="D228" i="279" a="1"/>
  <c r="D228" i="279" s="1"/>
  <c r="S226" i="279"/>
  <c r="O226" i="279"/>
  <c r="L229" i="278"/>
  <c r="K229" i="278"/>
  <c r="P229" i="278" s="1"/>
  <c r="Q229" i="278" s="1"/>
  <c r="E229" i="278" a="1"/>
  <c r="E229" i="278" s="1"/>
  <c r="M229" i="278" s="1"/>
  <c r="G229" i="278"/>
  <c r="F229" i="278"/>
  <c r="A229" i="278"/>
  <c r="D230" i="278" a="1"/>
  <c r="D230" i="278" s="1"/>
  <c r="S228" i="278"/>
  <c r="O228" i="278"/>
  <c r="G228" i="277"/>
  <c r="F228" i="277"/>
  <c r="A228" i="277"/>
  <c r="L228" i="277"/>
  <c r="K228" i="277"/>
  <c r="P228" i="277" s="1"/>
  <c r="Q228" i="277" s="1"/>
  <c r="E228" i="277" a="1"/>
  <c r="E228" i="277" s="1"/>
  <c r="M228" i="277" s="1"/>
  <c r="D229" i="277" a="1"/>
  <c r="D229" i="277" s="1"/>
  <c r="O227" i="277"/>
  <c r="S227" i="277"/>
  <c r="G222" i="146"/>
  <c r="F222" i="146"/>
  <c r="K222" i="146"/>
  <c r="P222" i="146" s="1"/>
  <c r="Q222" i="146" s="1"/>
  <c r="S221" i="146"/>
  <c r="A222" i="146"/>
  <c r="E222" i="146" a="1"/>
  <c r="E222" i="146" s="1"/>
  <c r="M222" i="146" s="1"/>
  <c r="O222" i="146" s="1"/>
  <c r="D223" i="146" a="1"/>
  <c r="D223" i="146" s="1"/>
  <c r="E223" i="146" s="1" a="1"/>
  <c r="E223" i="146" s="1"/>
  <c r="M223" i="146" s="1"/>
  <c r="O229" i="284" l="1"/>
  <c r="S229" i="284"/>
  <c r="F230" i="284"/>
  <c r="A230" i="284"/>
  <c r="L230" i="284"/>
  <c r="K230" i="284"/>
  <c r="P230" i="284" s="1"/>
  <c r="Q230" i="284" s="1"/>
  <c r="E230" i="284" a="1"/>
  <c r="E230" i="284" s="1"/>
  <c r="M230" i="284" s="1"/>
  <c r="G230" i="284"/>
  <c r="D231" i="284" a="1"/>
  <c r="D231" i="284" s="1"/>
  <c r="K230" i="283"/>
  <c r="P230" i="283" s="1"/>
  <c r="Q230" i="283" s="1"/>
  <c r="E230" i="283" a="1"/>
  <c r="E230" i="283" s="1"/>
  <c r="M230" i="283" s="1"/>
  <c r="G230" i="283"/>
  <c r="F230" i="283"/>
  <c r="A230" i="283"/>
  <c r="L230" i="283"/>
  <c r="D231" i="283" a="1"/>
  <c r="D231" i="283" s="1"/>
  <c r="O229" i="283"/>
  <c r="S229" i="283"/>
  <c r="O231" i="282"/>
  <c r="S231" i="282"/>
  <c r="G232" i="282"/>
  <c r="F232" i="282"/>
  <c r="A232" i="282"/>
  <c r="L232" i="282"/>
  <c r="K232" i="282"/>
  <c r="P232" i="282" s="1"/>
  <c r="Q232" i="282" s="1"/>
  <c r="E232" i="282" a="1"/>
  <c r="E232" i="282" s="1"/>
  <c r="M232" i="282" s="1"/>
  <c r="D233" i="282" a="1"/>
  <c r="D233" i="282" s="1"/>
  <c r="F228" i="281"/>
  <c r="A228" i="281"/>
  <c r="L228" i="281"/>
  <c r="K228" i="281"/>
  <c r="P228" i="281" s="1"/>
  <c r="Q228" i="281" s="1"/>
  <c r="E228" i="281" a="1"/>
  <c r="E228" i="281" s="1"/>
  <c r="M228" i="281" s="1"/>
  <c r="G228" i="281"/>
  <c r="D229" i="281" a="1"/>
  <c r="D229" i="281" s="1"/>
  <c r="O227" i="281"/>
  <c r="S227" i="281"/>
  <c r="O229" i="280"/>
  <c r="S229" i="280"/>
  <c r="F230" i="280"/>
  <c r="A230" i="280"/>
  <c r="L230" i="280"/>
  <c r="K230" i="280"/>
  <c r="P230" i="280" s="1"/>
  <c r="Q230" i="280" s="1"/>
  <c r="E230" i="280" a="1"/>
  <c r="E230" i="280" s="1"/>
  <c r="M230" i="280" s="1"/>
  <c r="G230" i="280"/>
  <c r="D231" i="280" a="1"/>
  <c r="D231" i="280" s="1"/>
  <c r="S227" i="279"/>
  <c r="O227" i="279"/>
  <c r="L228" i="279"/>
  <c r="K228" i="279"/>
  <c r="P228" i="279" s="1"/>
  <c r="Q228" i="279" s="1"/>
  <c r="E228" i="279" a="1"/>
  <c r="E228" i="279" s="1"/>
  <c r="M228" i="279" s="1"/>
  <c r="F228" i="279"/>
  <c r="A228" i="279"/>
  <c r="G228" i="279"/>
  <c r="D229" i="279" a="1"/>
  <c r="D229" i="279" s="1"/>
  <c r="K230" i="278"/>
  <c r="P230" i="278" s="1"/>
  <c r="Q230" i="278" s="1"/>
  <c r="E230" i="278" a="1"/>
  <c r="E230" i="278" s="1"/>
  <c r="M230" i="278" s="1"/>
  <c r="G230" i="278"/>
  <c r="F230" i="278"/>
  <c r="A230" i="278"/>
  <c r="L230" i="278"/>
  <c r="D231" i="278" a="1"/>
  <c r="D231" i="278" s="1"/>
  <c r="O229" i="278"/>
  <c r="S229" i="278"/>
  <c r="L229" i="277"/>
  <c r="K229" i="277"/>
  <c r="P229" i="277" s="1"/>
  <c r="Q229" i="277" s="1"/>
  <c r="A229" i="277"/>
  <c r="G229" i="277"/>
  <c r="F229" i="277"/>
  <c r="E229" i="277" a="1"/>
  <c r="E229" i="277" s="1"/>
  <c r="M229" i="277" s="1"/>
  <c r="D230" i="277" a="1"/>
  <c r="D230" i="277" s="1"/>
  <c r="O228" i="277"/>
  <c r="S228" i="277"/>
  <c r="K223" i="146"/>
  <c r="P223" i="146" s="1"/>
  <c r="Q223" i="146" s="1"/>
  <c r="F223" i="146"/>
  <c r="G223" i="146"/>
  <c r="A223" i="146"/>
  <c r="S222" i="146"/>
  <c r="L223" i="146"/>
  <c r="O223" i="146" s="1"/>
  <c r="D224" i="146" a="1"/>
  <c r="D224" i="146" s="1"/>
  <c r="K224" i="146" s="1"/>
  <c r="P224" i="146" s="1"/>
  <c r="Q224" i="146" s="1"/>
  <c r="S223" i="146"/>
  <c r="S230" i="284" l="1"/>
  <c r="O230" i="284"/>
  <c r="L231" i="284"/>
  <c r="K231" i="284"/>
  <c r="P231" i="284" s="1"/>
  <c r="Q231" i="284" s="1"/>
  <c r="E231" i="284" a="1"/>
  <c r="E231" i="284" s="1"/>
  <c r="M231" i="284" s="1"/>
  <c r="G231" i="284"/>
  <c r="F231" i="284"/>
  <c r="A231" i="284"/>
  <c r="D232" i="284" a="1"/>
  <c r="D232" i="284" s="1"/>
  <c r="G231" i="283"/>
  <c r="F231" i="283"/>
  <c r="A231" i="283"/>
  <c r="L231" i="283"/>
  <c r="K231" i="283"/>
  <c r="P231" i="283" s="1"/>
  <c r="Q231" i="283" s="1"/>
  <c r="E231" i="283" a="1"/>
  <c r="E231" i="283" s="1"/>
  <c r="M231" i="283" s="1"/>
  <c r="D232" i="283" a="1"/>
  <c r="D232" i="283" s="1"/>
  <c r="O230" i="283"/>
  <c r="S230" i="283"/>
  <c r="O232" i="282"/>
  <c r="S232" i="282"/>
  <c r="F233" i="282"/>
  <c r="A233" i="282"/>
  <c r="L233" i="282"/>
  <c r="K233" i="282"/>
  <c r="P233" i="282" s="1"/>
  <c r="Q233" i="282" s="1"/>
  <c r="E233" i="282" a="1"/>
  <c r="E233" i="282" s="1"/>
  <c r="M233" i="282" s="1"/>
  <c r="G233" i="282"/>
  <c r="D234" i="282" a="1"/>
  <c r="D234" i="282" s="1"/>
  <c r="L229" i="281"/>
  <c r="K229" i="281"/>
  <c r="P229" i="281" s="1"/>
  <c r="Q229" i="281" s="1"/>
  <c r="E229" i="281" a="1"/>
  <c r="E229" i="281" s="1"/>
  <c r="M229" i="281" s="1"/>
  <c r="G229" i="281"/>
  <c r="F229" i="281"/>
  <c r="A229" i="281"/>
  <c r="D230" i="281" a="1"/>
  <c r="D230" i="281" s="1"/>
  <c r="S228" i="281"/>
  <c r="O228" i="281"/>
  <c r="S230" i="280"/>
  <c r="O230" i="280"/>
  <c r="L231" i="280"/>
  <c r="K231" i="280"/>
  <c r="P231" i="280" s="1"/>
  <c r="Q231" i="280" s="1"/>
  <c r="E231" i="280" a="1"/>
  <c r="E231" i="280" s="1"/>
  <c r="M231" i="280" s="1"/>
  <c r="G231" i="280"/>
  <c r="F231" i="280"/>
  <c r="A231" i="280"/>
  <c r="D232" i="280" a="1"/>
  <c r="D232" i="280" s="1"/>
  <c r="K229" i="279"/>
  <c r="P229" i="279" s="1"/>
  <c r="Q229" i="279" s="1"/>
  <c r="E229" i="279" a="1"/>
  <c r="E229" i="279" s="1"/>
  <c r="M229" i="279" s="1"/>
  <c r="G229" i="279"/>
  <c r="L229" i="279"/>
  <c r="F229" i="279"/>
  <c r="A229" i="279"/>
  <c r="D230" i="279" a="1"/>
  <c r="D230" i="279" s="1"/>
  <c r="S228" i="279"/>
  <c r="O228" i="279"/>
  <c r="G231" i="278"/>
  <c r="F231" i="278"/>
  <c r="A231" i="278"/>
  <c r="L231" i="278"/>
  <c r="K231" i="278"/>
  <c r="P231" i="278" s="1"/>
  <c r="Q231" i="278" s="1"/>
  <c r="E231" i="278" a="1"/>
  <c r="E231" i="278" s="1"/>
  <c r="M231" i="278" s="1"/>
  <c r="D232" i="278" a="1"/>
  <c r="D232" i="278" s="1"/>
  <c r="O230" i="278"/>
  <c r="S230" i="278"/>
  <c r="K230" i="277"/>
  <c r="P230" i="277" s="1"/>
  <c r="Q230" i="277" s="1"/>
  <c r="E230" i="277" a="1"/>
  <c r="E230" i="277" s="1"/>
  <c r="M230" i="277" s="1"/>
  <c r="G230" i="277"/>
  <c r="L230" i="277"/>
  <c r="F230" i="277"/>
  <c r="A230" i="277"/>
  <c r="D231" i="277" a="1"/>
  <c r="D231" i="277" s="1"/>
  <c r="S229" i="277"/>
  <c r="O229" i="277"/>
  <c r="E224" i="146" a="1"/>
  <c r="E224" i="146" s="1"/>
  <c r="M224" i="146" s="1"/>
  <c r="F224" i="146"/>
  <c r="G224" i="146"/>
  <c r="L224" i="146"/>
  <c r="A224" i="146"/>
  <c r="D225" i="146" a="1"/>
  <c r="D225" i="146" s="1"/>
  <c r="K232" i="284" l="1"/>
  <c r="P232" i="284" s="1"/>
  <c r="Q232" i="284" s="1"/>
  <c r="E232" i="284" a="1"/>
  <c r="E232" i="284" s="1"/>
  <c r="M232" i="284" s="1"/>
  <c r="G232" i="284"/>
  <c r="F232" i="284"/>
  <c r="A232" i="284"/>
  <c r="L232" i="284"/>
  <c r="D233" i="284" a="1"/>
  <c r="D233" i="284" s="1"/>
  <c r="O231" i="284"/>
  <c r="S231" i="284"/>
  <c r="F232" i="283"/>
  <c r="A232" i="283"/>
  <c r="L232" i="283"/>
  <c r="K232" i="283"/>
  <c r="P232" i="283" s="1"/>
  <c r="Q232" i="283" s="1"/>
  <c r="E232" i="283" a="1"/>
  <c r="E232" i="283" s="1"/>
  <c r="M232" i="283" s="1"/>
  <c r="G232" i="283"/>
  <c r="D233" i="283" a="1"/>
  <c r="D233" i="283" s="1"/>
  <c r="O231" i="283"/>
  <c r="S231" i="283"/>
  <c r="L234" i="282"/>
  <c r="K234" i="282"/>
  <c r="P234" i="282" s="1"/>
  <c r="Q234" i="282" s="1"/>
  <c r="E234" i="282" a="1"/>
  <c r="E234" i="282" s="1"/>
  <c r="M234" i="282" s="1"/>
  <c r="G234" i="282"/>
  <c r="F234" i="282"/>
  <c r="A234" i="282"/>
  <c r="D235" i="282" a="1"/>
  <c r="D235" i="282" s="1"/>
  <c r="S233" i="282"/>
  <c r="O233" i="282"/>
  <c r="O229" i="281"/>
  <c r="S229" i="281"/>
  <c r="K230" i="281"/>
  <c r="P230" i="281" s="1"/>
  <c r="Q230" i="281" s="1"/>
  <c r="E230" i="281" a="1"/>
  <c r="E230" i="281" s="1"/>
  <c r="M230" i="281" s="1"/>
  <c r="G230" i="281"/>
  <c r="F230" i="281"/>
  <c r="A230" i="281"/>
  <c r="L230" i="281"/>
  <c r="D231" i="281" a="1"/>
  <c r="D231" i="281" s="1"/>
  <c r="K232" i="280"/>
  <c r="P232" i="280" s="1"/>
  <c r="Q232" i="280" s="1"/>
  <c r="E232" i="280" a="1"/>
  <c r="E232" i="280" s="1"/>
  <c r="M232" i="280" s="1"/>
  <c r="G232" i="280"/>
  <c r="F232" i="280"/>
  <c r="A232" i="280"/>
  <c r="L232" i="280"/>
  <c r="D233" i="280" a="1"/>
  <c r="D233" i="280" s="1"/>
  <c r="O231" i="280"/>
  <c r="S231" i="280"/>
  <c r="G230" i="279"/>
  <c r="F230" i="279"/>
  <c r="A230" i="279"/>
  <c r="K230" i="279"/>
  <c r="P230" i="279" s="1"/>
  <c r="Q230" i="279" s="1"/>
  <c r="E230" i="279" a="1"/>
  <c r="E230" i="279" s="1"/>
  <c r="M230" i="279" s="1"/>
  <c r="L230" i="279"/>
  <c r="D231" i="279" a="1"/>
  <c r="D231" i="279" s="1"/>
  <c r="O229" i="279"/>
  <c r="S229" i="279"/>
  <c r="F232" i="278"/>
  <c r="A232" i="278"/>
  <c r="L232" i="278"/>
  <c r="K232" i="278"/>
  <c r="P232" i="278" s="1"/>
  <c r="Q232" i="278" s="1"/>
  <c r="E232" i="278" a="1"/>
  <c r="E232" i="278" s="1"/>
  <c r="M232" i="278" s="1"/>
  <c r="G232" i="278"/>
  <c r="D233" i="278" a="1"/>
  <c r="D233" i="278" s="1"/>
  <c r="O231" i="278"/>
  <c r="S231" i="278"/>
  <c r="G231" i="277"/>
  <c r="F231" i="277"/>
  <c r="A231" i="277"/>
  <c r="K231" i="277"/>
  <c r="P231" i="277" s="1"/>
  <c r="Q231" i="277" s="1"/>
  <c r="E231" i="277" a="1"/>
  <c r="E231" i="277" s="1"/>
  <c r="M231" i="277" s="1"/>
  <c r="L231" i="277"/>
  <c r="D232" i="277" a="1"/>
  <c r="D232" i="277" s="1"/>
  <c r="O230" i="277"/>
  <c r="S230" i="277"/>
  <c r="O224" i="146"/>
  <c r="S224" i="146"/>
  <c r="F225" i="146"/>
  <c r="G225" i="146"/>
  <c r="A225" i="146"/>
  <c r="K225" i="146"/>
  <c r="P225" i="146" s="1"/>
  <c r="Q225" i="146" s="1"/>
  <c r="L225" i="146"/>
  <c r="E225" i="146" a="1"/>
  <c r="E225" i="146" s="1"/>
  <c r="M225" i="146" s="1"/>
  <c r="D226" i="146" a="1"/>
  <c r="D226" i="146" s="1"/>
  <c r="K233" i="284" l="1"/>
  <c r="P233" i="284" s="1"/>
  <c r="Q233" i="284" s="1"/>
  <c r="E233" i="284" a="1"/>
  <c r="E233" i="284" s="1"/>
  <c r="M233" i="284" s="1"/>
  <c r="F233" i="284"/>
  <c r="L233" i="284"/>
  <c r="G233" i="284"/>
  <c r="A233" i="284"/>
  <c r="D234" i="284" a="1"/>
  <c r="D234" i="284" s="1"/>
  <c r="O232" i="284"/>
  <c r="S232" i="284"/>
  <c r="L233" i="283"/>
  <c r="K233" i="283"/>
  <c r="P233" i="283" s="1"/>
  <c r="Q233" i="283" s="1"/>
  <c r="E233" i="283" a="1"/>
  <c r="E233" i="283" s="1"/>
  <c r="M233" i="283" s="1"/>
  <c r="G233" i="283"/>
  <c r="F233" i="283"/>
  <c r="A233" i="283"/>
  <c r="D234" i="283" a="1"/>
  <c r="D234" i="283" s="1"/>
  <c r="S232" i="283"/>
  <c r="O232" i="283"/>
  <c r="K235" i="282"/>
  <c r="P235" i="282" s="1"/>
  <c r="Q235" i="282" s="1"/>
  <c r="E235" i="282" a="1"/>
  <c r="E235" i="282" s="1"/>
  <c r="M235" i="282" s="1"/>
  <c r="G235" i="282"/>
  <c r="F235" i="282"/>
  <c r="A235" i="282"/>
  <c r="L235" i="282"/>
  <c r="D236" i="282" a="1"/>
  <c r="D236" i="282" s="1"/>
  <c r="O234" i="282"/>
  <c r="S234" i="282"/>
  <c r="O230" i="281"/>
  <c r="S230" i="281"/>
  <c r="G231" i="281"/>
  <c r="F231" i="281"/>
  <c r="A231" i="281"/>
  <c r="L231" i="281"/>
  <c r="K231" i="281"/>
  <c r="P231" i="281" s="1"/>
  <c r="Q231" i="281" s="1"/>
  <c r="E231" i="281" a="1"/>
  <c r="E231" i="281" s="1"/>
  <c r="M231" i="281" s="1"/>
  <c r="D232" i="281" a="1"/>
  <c r="D232" i="281" s="1"/>
  <c r="G233" i="280"/>
  <c r="F233" i="280"/>
  <c r="A233" i="280"/>
  <c r="L233" i="280"/>
  <c r="K233" i="280"/>
  <c r="P233" i="280" s="1"/>
  <c r="Q233" i="280" s="1"/>
  <c r="E233" i="280" a="1"/>
  <c r="E233" i="280" s="1"/>
  <c r="M233" i="280" s="1"/>
  <c r="D234" i="280" a="1"/>
  <c r="D234" i="280" s="1"/>
  <c r="O232" i="280"/>
  <c r="S232" i="280"/>
  <c r="F231" i="279"/>
  <c r="A231" i="279"/>
  <c r="L231" i="279"/>
  <c r="G231" i="279"/>
  <c r="K231" i="279"/>
  <c r="P231" i="279" s="1"/>
  <c r="Q231" i="279" s="1"/>
  <c r="E231" i="279" a="1"/>
  <c r="E231" i="279" s="1"/>
  <c r="M231" i="279" s="1"/>
  <c r="D232" i="279" a="1"/>
  <c r="D232" i="279" s="1"/>
  <c r="O230" i="279"/>
  <c r="S230" i="279"/>
  <c r="L233" i="278"/>
  <c r="K233" i="278"/>
  <c r="P233" i="278" s="1"/>
  <c r="Q233" i="278" s="1"/>
  <c r="E233" i="278" a="1"/>
  <c r="E233" i="278" s="1"/>
  <c r="M233" i="278" s="1"/>
  <c r="G233" i="278"/>
  <c r="F233" i="278"/>
  <c r="A233" i="278"/>
  <c r="D234" i="278" a="1"/>
  <c r="D234" i="278" s="1"/>
  <c r="S232" i="278"/>
  <c r="O232" i="278"/>
  <c r="G232" i="277"/>
  <c r="F232" i="277"/>
  <c r="A232" i="277"/>
  <c r="L232" i="277"/>
  <c r="K232" i="277"/>
  <c r="P232" i="277" s="1"/>
  <c r="Q232" i="277" s="1"/>
  <c r="E232" i="277" a="1"/>
  <c r="E232" i="277" s="1"/>
  <c r="M232" i="277" s="1"/>
  <c r="D233" i="277" a="1"/>
  <c r="D233" i="277" s="1"/>
  <c r="O231" i="277"/>
  <c r="S231" i="277"/>
  <c r="O225" i="146"/>
  <c r="F226" i="146"/>
  <c r="K226" i="146"/>
  <c r="P226" i="146" s="1"/>
  <c r="Q226" i="146" s="1"/>
  <c r="S225" i="146"/>
  <c r="A226" i="146"/>
  <c r="E226" i="146" a="1"/>
  <c r="E226" i="146" s="1"/>
  <c r="M226" i="146" s="1"/>
  <c r="L226" i="146"/>
  <c r="D227" i="146" a="1"/>
  <c r="D227" i="146" s="1"/>
  <c r="F227" i="146" s="1"/>
  <c r="G226" i="146"/>
  <c r="G234" i="284" l="1"/>
  <c r="L234" i="284"/>
  <c r="K234" i="284"/>
  <c r="P234" i="284" s="1"/>
  <c r="Q234" i="284" s="1"/>
  <c r="E234" i="284" a="1"/>
  <c r="E234" i="284" s="1"/>
  <c r="M234" i="284" s="1"/>
  <c r="F234" i="284"/>
  <c r="A234" i="284"/>
  <c r="D235" i="284" a="1"/>
  <c r="D235" i="284" s="1"/>
  <c r="S233" i="284"/>
  <c r="O233" i="284"/>
  <c r="K234" i="283"/>
  <c r="P234" i="283" s="1"/>
  <c r="Q234" i="283" s="1"/>
  <c r="E234" i="283" a="1"/>
  <c r="E234" i="283" s="1"/>
  <c r="M234" i="283" s="1"/>
  <c r="G234" i="283"/>
  <c r="F234" i="283"/>
  <c r="A234" i="283"/>
  <c r="L234" i="283"/>
  <c r="D235" i="283" a="1"/>
  <c r="D235" i="283" s="1"/>
  <c r="O233" i="283"/>
  <c r="S233" i="283"/>
  <c r="G236" i="282"/>
  <c r="F236" i="282"/>
  <c r="A236" i="282"/>
  <c r="L236" i="282"/>
  <c r="K236" i="282"/>
  <c r="P236" i="282" s="1"/>
  <c r="Q236" i="282" s="1"/>
  <c r="E236" i="282" a="1"/>
  <c r="E236" i="282" s="1"/>
  <c r="M236" i="282" s="1"/>
  <c r="D237" i="282" a="1"/>
  <c r="D237" i="282" s="1"/>
  <c r="O235" i="282"/>
  <c r="S235" i="282"/>
  <c r="O231" i="281"/>
  <c r="S231" i="281"/>
  <c r="F232" i="281"/>
  <c r="A232" i="281"/>
  <c r="L232" i="281"/>
  <c r="K232" i="281"/>
  <c r="P232" i="281" s="1"/>
  <c r="Q232" i="281" s="1"/>
  <c r="E232" i="281" a="1"/>
  <c r="E232" i="281" s="1"/>
  <c r="M232" i="281" s="1"/>
  <c r="G232" i="281"/>
  <c r="D233" i="281" a="1"/>
  <c r="D233" i="281" s="1"/>
  <c r="F234" i="280"/>
  <c r="A234" i="280"/>
  <c r="L234" i="280"/>
  <c r="K234" i="280"/>
  <c r="P234" i="280" s="1"/>
  <c r="Q234" i="280" s="1"/>
  <c r="E234" i="280" a="1"/>
  <c r="E234" i="280" s="1"/>
  <c r="M234" i="280" s="1"/>
  <c r="G234" i="280"/>
  <c r="D235" i="280" a="1"/>
  <c r="D235" i="280" s="1"/>
  <c r="O233" i="280"/>
  <c r="S233" i="280"/>
  <c r="L232" i="279"/>
  <c r="K232" i="279"/>
  <c r="P232" i="279" s="1"/>
  <c r="Q232" i="279" s="1"/>
  <c r="E232" i="279" a="1"/>
  <c r="E232" i="279" s="1"/>
  <c r="M232" i="279" s="1"/>
  <c r="F232" i="279"/>
  <c r="A232" i="279"/>
  <c r="G232" i="279"/>
  <c r="D233" i="279" a="1"/>
  <c r="D233" i="279" s="1"/>
  <c r="S231" i="279"/>
  <c r="O231" i="279"/>
  <c r="K234" i="278"/>
  <c r="P234" i="278" s="1"/>
  <c r="Q234" i="278" s="1"/>
  <c r="E234" i="278" a="1"/>
  <c r="E234" i="278" s="1"/>
  <c r="M234" i="278" s="1"/>
  <c r="G234" i="278"/>
  <c r="F234" i="278"/>
  <c r="A234" i="278"/>
  <c r="L234" i="278"/>
  <c r="D235" i="278" a="1"/>
  <c r="D235" i="278" s="1"/>
  <c r="O233" i="278"/>
  <c r="S233" i="278"/>
  <c r="F233" i="277"/>
  <c r="A233" i="277"/>
  <c r="L233" i="277"/>
  <c r="K233" i="277"/>
  <c r="P233" i="277" s="1"/>
  <c r="Q233" i="277" s="1"/>
  <c r="E233" i="277" a="1"/>
  <c r="E233" i="277" s="1"/>
  <c r="M233" i="277" s="1"/>
  <c r="G233" i="277"/>
  <c r="D234" i="277" a="1"/>
  <c r="D234" i="277" s="1"/>
  <c r="O232" i="277"/>
  <c r="S232" i="277"/>
  <c r="O226" i="146"/>
  <c r="A227" i="146"/>
  <c r="S226" i="146"/>
  <c r="E227" i="146" a="1"/>
  <c r="E227" i="146" s="1"/>
  <c r="M227" i="146" s="1"/>
  <c r="L227" i="146"/>
  <c r="D228" i="146" a="1"/>
  <c r="D228" i="146" s="1"/>
  <c r="F228" i="146" s="1"/>
  <c r="K227" i="146"/>
  <c r="P227" i="146" s="1"/>
  <c r="Q227" i="146" s="1"/>
  <c r="G227" i="146"/>
  <c r="O234" i="284" l="1"/>
  <c r="S234" i="284"/>
  <c r="F235" i="284"/>
  <c r="A235" i="284"/>
  <c r="K235" i="284"/>
  <c r="P235" i="284" s="1"/>
  <c r="Q235" i="284" s="1"/>
  <c r="E235" i="284" a="1"/>
  <c r="E235" i="284" s="1"/>
  <c r="M235" i="284" s="1"/>
  <c r="G235" i="284"/>
  <c r="L235" i="284"/>
  <c r="D236" i="284" a="1"/>
  <c r="D236" i="284" s="1"/>
  <c r="G235" i="283"/>
  <c r="F235" i="283"/>
  <c r="A235" i="283"/>
  <c r="L235" i="283"/>
  <c r="K235" i="283"/>
  <c r="P235" i="283" s="1"/>
  <c r="Q235" i="283" s="1"/>
  <c r="E235" i="283" a="1"/>
  <c r="E235" i="283" s="1"/>
  <c r="M235" i="283" s="1"/>
  <c r="D236" i="283" a="1"/>
  <c r="D236" i="283" s="1"/>
  <c r="O234" i="283"/>
  <c r="S234" i="283"/>
  <c r="F237" i="282"/>
  <c r="A237" i="282"/>
  <c r="L237" i="282"/>
  <c r="K237" i="282"/>
  <c r="P237" i="282" s="1"/>
  <c r="Q237" i="282" s="1"/>
  <c r="E237" i="282" a="1"/>
  <c r="E237" i="282" s="1"/>
  <c r="M237" i="282" s="1"/>
  <c r="G237" i="282"/>
  <c r="D238" i="282" a="1"/>
  <c r="D238" i="282" s="1"/>
  <c r="O236" i="282"/>
  <c r="S236" i="282"/>
  <c r="S232" i="281"/>
  <c r="O232" i="281"/>
  <c r="L233" i="281"/>
  <c r="K233" i="281"/>
  <c r="P233" i="281" s="1"/>
  <c r="Q233" i="281" s="1"/>
  <c r="E233" i="281" a="1"/>
  <c r="E233" i="281" s="1"/>
  <c r="M233" i="281" s="1"/>
  <c r="G233" i="281"/>
  <c r="F233" i="281"/>
  <c r="A233" i="281"/>
  <c r="D234" i="281" a="1"/>
  <c r="D234" i="281" s="1"/>
  <c r="L235" i="280"/>
  <c r="K235" i="280"/>
  <c r="P235" i="280" s="1"/>
  <c r="Q235" i="280" s="1"/>
  <c r="E235" i="280" a="1"/>
  <c r="E235" i="280" s="1"/>
  <c r="M235" i="280" s="1"/>
  <c r="G235" i="280"/>
  <c r="F235" i="280"/>
  <c r="A235" i="280"/>
  <c r="D236" i="280" a="1"/>
  <c r="D236" i="280" s="1"/>
  <c r="S234" i="280"/>
  <c r="O234" i="280"/>
  <c r="S232" i="279"/>
  <c r="O232" i="279"/>
  <c r="K233" i="279"/>
  <c r="P233" i="279" s="1"/>
  <c r="Q233" i="279" s="1"/>
  <c r="E233" i="279" a="1"/>
  <c r="E233" i="279" s="1"/>
  <c r="M233" i="279" s="1"/>
  <c r="G233" i="279"/>
  <c r="F233" i="279"/>
  <c r="L233" i="279"/>
  <c r="A233" i="279"/>
  <c r="D234" i="279" a="1"/>
  <c r="D234" i="279" s="1"/>
  <c r="L235" i="278"/>
  <c r="F235" i="278"/>
  <c r="E235" i="278" a="1"/>
  <c r="E235" i="278" s="1"/>
  <c r="M235" i="278" s="1"/>
  <c r="K235" i="278"/>
  <c r="P235" i="278" s="1"/>
  <c r="Q235" i="278" s="1"/>
  <c r="A235" i="278"/>
  <c r="G235" i="278"/>
  <c r="D236" i="278" a="1"/>
  <c r="D236" i="278" s="1"/>
  <c r="S234" i="278"/>
  <c r="O234" i="278"/>
  <c r="F234" i="277"/>
  <c r="L234" i="277"/>
  <c r="K234" i="277"/>
  <c r="P234" i="277" s="1"/>
  <c r="Q234" i="277" s="1"/>
  <c r="E234" i="277" a="1"/>
  <c r="E234" i="277" s="1"/>
  <c r="M234" i="277" s="1"/>
  <c r="G234" i="277"/>
  <c r="A234" i="277"/>
  <c r="D235" i="277" a="1"/>
  <c r="D235" i="277" s="1"/>
  <c r="S233" i="277"/>
  <c r="O233" i="277"/>
  <c r="O227" i="146"/>
  <c r="S227" i="146"/>
  <c r="A228" i="146"/>
  <c r="E228" i="146" a="1"/>
  <c r="E228" i="146" s="1"/>
  <c r="M228" i="146" s="1"/>
  <c r="D229" i="146" a="1"/>
  <c r="D229" i="146" s="1"/>
  <c r="L228" i="146"/>
  <c r="G228" i="146"/>
  <c r="K228" i="146"/>
  <c r="P228" i="146" s="1"/>
  <c r="Q228" i="146" s="1"/>
  <c r="S235" i="284" l="1"/>
  <c r="O235" i="284"/>
  <c r="L236" i="284"/>
  <c r="K236" i="284"/>
  <c r="P236" i="284" s="1"/>
  <c r="Q236" i="284" s="1"/>
  <c r="E236" i="284" a="1"/>
  <c r="E236" i="284" s="1"/>
  <c r="M236" i="284" s="1"/>
  <c r="G236" i="284"/>
  <c r="F236" i="284"/>
  <c r="A236" i="284"/>
  <c r="D237" i="284" a="1"/>
  <c r="D237" i="284" s="1"/>
  <c r="F236" i="283"/>
  <c r="K236" i="283"/>
  <c r="P236" i="283" s="1"/>
  <c r="Q236" i="283" s="1"/>
  <c r="A236" i="283"/>
  <c r="G236" i="283"/>
  <c r="L236" i="283"/>
  <c r="E236" i="283" a="1"/>
  <c r="E236" i="283" s="1"/>
  <c r="M236" i="283" s="1"/>
  <c r="D237" i="283" a="1"/>
  <c r="D237" i="283" s="1"/>
  <c r="O235" i="283"/>
  <c r="S235" i="283"/>
  <c r="L238" i="282"/>
  <c r="K238" i="282"/>
  <c r="P238" i="282" s="1"/>
  <c r="Q238" i="282" s="1"/>
  <c r="E238" i="282" a="1"/>
  <c r="E238" i="282" s="1"/>
  <c r="M238" i="282" s="1"/>
  <c r="G238" i="282"/>
  <c r="F238" i="282"/>
  <c r="A238" i="282"/>
  <c r="D239" i="282" a="1"/>
  <c r="D239" i="282" s="1"/>
  <c r="S237" i="282"/>
  <c r="O237" i="282"/>
  <c r="K234" i="281"/>
  <c r="P234" i="281" s="1"/>
  <c r="Q234" i="281" s="1"/>
  <c r="E234" i="281" a="1"/>
  <c r="E234" i="281" s="1"/>
  <c r="M234" i="281" s="1"/>
  <c r="G234" i="281"/>
  <c r="F234" i="281"/>
  <c r="A234" i="281"/>
  <c r="L234" i="281"/>
  <c r="D235" i="281" a="1"/>
  <c r="D235" i="281" s="1"/>
  <c r="O233" i="281"/>
  <c r="S233" i="281"/>
  <c r="K236" i="280"/>
  <c r="P236" i="280" s="1"/>
  <c r="Q236" i="280" s="1"/>
  <c r="E236" i="280" a="1"/>
  <c r="E236" i="280" s="1"/>
  <c r="M236" i="280" s="1"/>
  <c r="G236" i="280"/>
  <c r="F236" i="280"/>
  <c r="A236" i="280"/>
  <c r="L236" i="280"/>
  <c r="D237" i="280" a="1"/>
  <c r="D237" i="280" s="1"/>
  <c r="O235" i="280"/>
  <c r="S235" i="280"/>
  <c r="O233" i="279"/>
  <c r="S233" i="279"/>
  <c r="G234" i="279"/>
  <c r="F234" i="279"/>
  <c r="A234" i="279"/>
  <c r="L234" i="279"/>
  <c r="K234" i="279"/>
  <c r="P234" i="279" s="1"/>
  <c r="Q234" i="279" s="1"/>
  <c r="E234" i="279" a="1"/>
  <c r="E234" i="279" s="1"/>
  <c r="M234" i="279" s="1"/>
  <c r="D235" i="279" a="1"/>
  <c r="D235" i="279" s="1"/>
  <c r="O235" i="278"/>
  <c r="S235" i="278"/>
  <c r="K236" i="278"/>
  <c r="P236" i="278" s="1"/>
  <c r="Q236" i="278" s="1"/>
  <c r="E236" i="278" a="1"/>
  <c r="E236" i="278" s="1"/>
  <c r="M236" i="278" s="1"/>
  <c r="L236" i="278"/>
  <c r="A236" i="278"/>
  <c r="G236" i="278"/>
  <c r="F236" i="278"/>
  <c r="D237" i="278" a="1"/>
  <c r="D237" i="278" s="1"/>
  <c r="S234" i="277"/>
  <c r="O234" i="277"/>
  <c r="L235" i="277"/>
  <c r="K235" i="277"/>
  <c r="P235" i="277" s="1"/>
  <c r="Q235" i="277" s="1"/>
  <c r="E235" i="277" a="1"/>
  <c r="E235" i="277" s="1"/>
  <c r="M235" i="277" s="1"/>
  <c r="G235" i="277"/>
  <c r="F235" i="277"/>
  <c r="A235" i="277"/>
  <c r="D236" i="277" a="1"/>
  <c r="D236" i="277" s="1"/>
  <c r="O228" i="146"/>
  <c r="A229" i="146"/>
  <c r="K229" i="146"/>
  <c r="P229" i="146" s="1"/>
  <c r="Q229" i="146" s="1"/>
  <c r="L229" i="146"/>
  <c r="E229" i="146" a="1"/>
  <c r="E229" i="146" s="1"/>
  <c r="M229" i="146" s="1"/>
  <c r="S229" i="146" s="1"/>
  <c r="S228" i="146"/>
  <c r="F229" i="146"/>
  <c r="G229" i="146"/>
  <c r="D230" i="146" a="1"/>
  <c r="D230" i="146" s="1"/>
  <c r="E230" i="146" s="1" a="1"/>
  <c r="E230" i="146" s="1"/>
  <c r="M230" i="146" s="1"/>
  <c r="K237" i="284" l="1"/>
  <c r="P237" i="284" s="1"/>
  <c r="Q237" i="284" s="1"/>
  <c r="E237" i="284" a="1"/>
  <c r="E237" i="284" s="1"/>
  <c r="M237" i="284" s="1"/>
  <c r="G237" i="284"/>
  <c r="F237" i="284"/>
  <c r="A237" i="284"/>
  <c r="L237" i="284"/>
  <c r="D238" i="284" a="1"/>
  <c r="D238" i="284" s="1"/>
  <c r="O236" i="284"/>
  <c r="S236" i="284"/>
  <c r="L237" i="283"/>
  <c r="G237" i="283"/>
  <c r="F237" i="283"/>
  <c r="E237" i="283" a="1"/>
  <c r="E237" i="283" s="1"/>
  <c r="M237" i="283" s="1"/>
  <c r="K237" i="283"/>
  <c r="P237" i="283" s="1"/>
  <c r="Q237" i="283" s="1"/>
  <c r="A237" i="283"/>
  <c r="D238" i="283" a="1"/>
  <c r="D238" i="283" s="1"/>
  <c r="S236" i="283"/>
  <c r="O236" i="283"/>
  <c r="O238" i="282"/>
  <c r="S238" i="282"/>
  <c r="K239" i="282"/>
  <c r="P239" i="282" s="1"/>
  <c r="Q239" i="282" s="1"/>
  <c r="E239" i="282" a="1"/>
  <c r="E239" i="282" s="1"/>
  <c r="M239" i="282" s="1"/>
  <c r="G239" i="282"/>
  <c r="F239" i="282"/>
  <c r="A239" i="282"/>
  <c r="L239" i="282"/>
  <c r="D240" i="282" a="1"/>
  <c r="D240" i="282" s="1"/>
  <c r="G235" i="281"/>
  <c r="F235" i="281"/>
  <c r="A235" i="281"/>
  <c r="L235" i="281"/>
  <c r="K235" i="281"/>
  <c r="P235" i="281" s="1"/>
  <c r="Q235" i="281" s="1"/>
  <c r="E235" i="281" a="1"/>
  <c r="E235" i="281" s="1"/>
  <c r="M235" i="281" s="1"/>
  <c r="D236" i="281" a="1"/>
  <c r="D236" i="281" s="1"/>
  <c r="O234" i="281"/>
  <c r="S234" i="281"/>
  <c r="G237" i="280"/>
  <c r="F237" i="280"/>
  <c r="A237" i="280"/>
  <c r="L237" i="280"/>
  <c r="K237" i="280"/>
  <c r="P237" i="280" s="1"/>
  <c r="Q237" i="280" s="1"/>
  <c r="E237" i="280" a="1"/>
  <c r="E237" i="280" s="1"/>
  <c r="M237" i="280" s="1"/>
  <c r="D238" i="280" a="1"/>
  <c r="D238" i="280" s="1"/>
  <c r="O236" i="280"/>
  <c r="S236" i="280"/>
  <c r="O234" i="279"/>
  <c r="S234" i="279"/>
  <c r="F235" i="279"/>
  <c r="A235" i="279"/>
  <c r="L235" i="279"/>
  <c r="K235" i="279"/>
  <c r="P235" i="279" s="1"/>
  <c r="Q235" i="279" s="1"/>
  <c r="E235" i="279" a="1"/>
  <c r="E235" i="279" s="1"/>
  <c r="M235" i="279" s="1"/>
  <c r="G235" i="279"/>
  <c r="D236" i="279" a="1"/>
  <c r="D236" i="279" s="1"/>
  <c r="S236" i="278"/>
  <c r="O236" i="278"/>
  <c r="G237" i="278"/>
  <c r="K237" i="278"/>
  <c r="P237" i="278" s="1"/>
  <c r="Q237" i="278" s="1"/>
  <c r="A237" i="278"/>
  <c r="F237" i="278"/>
  <c r="L237" i="278"/>
  <c r="E237" i="278" a="1"/>
  <c r="E237" i="278" s="1"/>
  <c r="M237" i="278" s="1"/>
  <c r="D238" i="278" a="1"/>
  <c r="D238" i="278" s="1"/>
  <c r="K236" i="277"/>
  <c r="P236" i="277" s="1"/>
  <c r="Q236" i="277" s="1"/>
  <c r="E236" i="277" a="1"/>
  <c r="E236" i="277" s="1"/>
  <c r="M236" i="277" s="1"/>
  <c r="G236" i="277"/>
  <c r="F236" i="277"/>
  <c r="A236" i="277"/>
  <c r="L236" i="277"/>
  <c r="D237" i="277" a="1"/>
  <c r="D237" i="277" s="1"/>
  <c r="O235" i="277"/>
  <c r="S235" i="277"/>
  <c r="D231" i="146" a="1"/>
  <c r="D231" i="146" s="1"/>
  <c r="F231" i="146" s="1"/>
  <c r="L230" i="146"/>
  <c r="O230" i="146" s="1"/>
  <c r="O229" i="146"/>
  <c r="G230" i="146"/>
  <c r="S230" i="146"/>
  <c r="F230" i="146"/>
  <c r="K230" i="146"/>
  <c r="P230" i="146" s="1"/>
  <c r="Q230" i="146" s="1"/>
  <c r="A230" i="146"/>
  <c r="G238" i="284" l="1"/>
  <c r="F238" i="284"/>
  <c r="A238" i="284"/>
  <c r="L238" i="284"/>
  <c r="K238" i="284"/>
  <c r="P238" i="284" s="1"/>
  <c r="Q238" i="284" s="1"/>
  <c r="E238" i="284" a="1"/>
  <c r="E238" i="284" s="1"/>
  <c r="M238" i="284" s="1"/>
  <c r="D239" i="284" a="1"/>
  <c r="D239" i="284" s="1"/>
  <c r="O237" i="284"/>
  <c r="S237" i="284"/>
  <c r="O237" i="283"/>
  <c r="S237" i="283"/>
  <c r="K238" i="283"/>
  <c r="P238" i="283" s="1"/>
  <c r="Q238" i="283" s="1"/>
  <c r="E238" i="283" a="1"/>
  <c r="E238" i="283" s="1"/>
  <c r="M238" i="283" s="1"/>
  <c r="F238" i="283"/>
  <c r="L238" i="283"/>
  <c r="A238" i="283"/>
  <c r="G238" i="283"/>
  <c r="D239" i="283" a="1"/>
  <c r="D239" i="283" s="1"/>
  <c r="O239" i="282"/>
  <c r="S239" i="282"/>
  <c r="G240" i="282"/>
  <c r="F240" i="282"/>
  <c r="A240" i="282"/>
  <c r="L240" i="282"/>
  <c r="K240" i="282"/>
  <c r="P240" i="282" s="1"/>
  <c r="Q240" i="282" s="1"/>
  <c r="E240" i="282" a="1"/>
  <c r="E240" i="282" s="1"/>
  <c r="M240" i="282" s="1"/>
  <c r="D241" i="282" a="1"/>
  <c r="D241" i="282" s="1"/>
  <c r="F236" i="281"/>
  <c r="A236" i="281"/>
  <c r="L236" i="281"/>
  <c r="K236" i="281"/>
  <c r="P236" i="281" s="1"/>
  <c r="Q236" i="281" s="1"/>
  <c r="E236" i="281" a="1"/>
  <c r="E236" i="281" s="1"/>
  <c r="M236" i="281" s="1"/>
  <c r="G236" i="281"/>
  <c r="D237" i="281" a="1"/>
  <c r="D237" i="281" s="1"/>
  <c r="O235" i="281"/>
  <c r="S235" i="281"/>
  <c r="F238" i="280"/>
  <c r="A238" i="280"/>
  <c r="L238" i="280"/>
  <c r="K238" i="280"/>
  <c r="P238" i="280" s="1"/>
  <c r="Q238" i="280" s="1"/>
  <c r="E238" i="280" a="1"/>
  <c r="E238" i="280" s="1"/>
  <c r="M238" i="280" s="1"/>
  <c r="G238" i="280"/>
  <c r="D239" i="280" a="1"/>
  <c r="D239" i="280" s="1"/>
  <c r="O237" i="280"/>
  <c r="S237" i="280"/>
  <c r="S235" i="279"/>
  <c r="O235" i="279"/>
  <c r="L236" i="279"/>
  <c r="K236" i="279"/>
  <c r="P236" i="279" s="1"/>
  <c r="Q236" i="279" s="1"/>
  <c r="E236" i="279" a="1"/>
  <c r="E236" i="279" s="1"/>
  <c r="M236" i="279" s="1"/>
  <c r="G236" i="279"/>
  <c r="F236" i="279"/>
  <c r="A236" i="279"/>
  <c r="D237" i="279" a="1"/>
  <c r="D237" i="279" s="1"/>
  <c r="O237" i="278"/>
  <c r="S237" i="278"/>
  <c r="F238" i="278"/>
  <c r="A238" i="278"/>
  <c r="G238" i="278"/>
  <c r="L238" i="278"/>
  <c r="E238" i="278" a="1"/>
  <c r="E238" i="278" s="1"/>
  <c r="M238" i="278" s="1"/>
  <c r="K238" i="278"/>
  <c r="P238" i="278" s="1"/>
  <c r="Q238" i="278" s="1"/>
  <c r="D239" i="278" a="1"/>
  <c r="D239" i="278" s="1"/>
  <c r="G237" i="277"/>
  <c r="F237" i="277"/>
  <c r="A237" i="277"/>
  <c r="L237" i="277"/>
  <c r="K237" i="277"/>
  <c r="P237" i="277" s="1"/>
  <c r="Q237" i="277" s="1"/>
  <c r="E237" i="277" a="1"/>
  <c r="E237" i="277" s="1"/>
  <c r="M237" i="277" s="1"/>
  <c r="D238" i="277" a="1"/>
  <c r="D238" i="277" s="1"/>
  <c r="O236" i="277"/>
  <c r="S236" i="277"/>
  <c r="K231" i="146"/>
  <c r="P231" i="146" s="1"/>
  <c r="Q231" i="146" s="1"/>
  <c r="E231" i="146" a="1"/>
  <c r="E231" i="146" s="1"/>
  <c r="M231" i="146" s="1"/>
  <c r="S231" i="146" s="1"/>
  <c r="A231" i="146"/>
  <c r="L231" i="146"/>
  <c r="G231" i="146"/>
  <c r="D232" i="146" a="1"/>
  <c r="D232" i="146" s="1"/>
  <c r="G232" i="146" s="1"/>
  <c r="F239" i="284" l="1"/>
  <c r="A239" i="284"/>
  <c r="L239" i="284"/>
  <c r="K239" i="284"/>
  <c r="P239" i="284" s="1"/>
  <c r="Q239" i="284" s="1"/>
  <c r="E239" i="284" a="1"/>
  <c r="E239" i="284" s="1"/>
  <c r="M239" i="284" s="1"/>
  <c r="G239" i="284"/>
  <c r="D240" i="284" a="1"/>
  <c r="D240" i="284" s="1"/>
  <c r="O238" i="284"/>
  <c r="S238" i="284"/>
  <c r="O238" i="283"/>
  <c r="S238" i="283"/>
  <c r="G239" i="283"/>
  <c r="L239" i="283"/>
  <c r="E239" i="283" a="1"/>
  <c r="E239" i="283" s="1"/>
  <c r="M239" i="283" s="1"/>
  <c r="K239" i="283"/>
  <c r="P239" i="283" s="1"/>
  <c r="Q239" i="283" s="1"/>
  <c r="A239" i="283"/>
  <c r="F239" i="283"/>
  <c r="D240" i="283" a="1"/>
  <c r="D240" i="283" s="1"/>
  <c r="O240" i="282"/>
  <c r="S240" i="282"/>
  <c r="F241" i="282"/>
  <c r="A241" i="282"/>
  <c r="L241" i="282"/>
  <c r="K241" i="282"/>
  <c r="P241" i="282" s="1"/>
  <c r="Q241" i="282" s="1"/>
  <c r="E241" i="282" a="1"/>
  <c r="E241" i="282" s="1"/>
  <c r="M241" i="282" s="1"/>
  <c r="G241" i="282"/>
  <c r="D242" i="282" a="1"/>
  <c r="D242" i="282" s="1"/>
  <c r="L237" i="281"/>
  <c r="K237" i="281"/>
  <c r="P237" i="281" s="1"/>
  <c r="Q237" i="281" s="1"/>
  <c r="E237" i="281" a="1"/>
  <c r="E237" i="281" s="1"/>
  <c r="M237" i="281" s="1"/>
  <c r="G237" i="281"/>
  <c r="F237" i="281"/>
  <c r="A237" i="281"/>
  <c r="D238" i="281" a="1"/>
  <c r="D238" i="281" s="1"/>
  <c r="S236" i="281"/>
  <c r="O236" i="281"/>
  <c r="S238" i="280"/>
  <c r="O238" i="280"/>
  <c r="L239" i="280"/>
  <c r="K239" i="280"/>
  <c r="P239" i="280" s="1"/>
  <c r="Q239" i="280" s="1"/>
  <c r="E239" i="280" a="1"/>
  <c r="E239" i="280" s="1"/>
  <c r="M239" i="280" s="1"/>
  <c r="G239" i="280"/>
  <c r="F239" i="280"/>
  <c r="A239" i="280"/>
  <c r="D240" i="280" a="1"/>
  <c r="D240" i="280" s="1"/>
  <c r="K237" i="279"/>
  <c r="P237" i="279" s="1"/>
  <c r="Q237" i="279" s="1"/>
  <c r="E237" i="279" a="1"/>
  <c r="E237" i="279" s="1"/>
  <c r="M237" i="279" s="1"/>
  <c r="G237" i="279"/>
  <c r="F237" i="279"/>
  <c r="A237" i="279"/>
  <c r="L237" i="279"/>
  <c r="D238" i="279" a="1"/>
  <c r="D238" i="279" s="1"/>
  <c r="O236" i="279"/>
  <c r="S236" i="279"/>
  <c r="S238" i="278"/>
  <c r="O238" i="278"/>
  <c r="L239" i="278"/>
  <c r="F239" i="278"/>
  <c r="E239" i="278" a="1"/>
  <c r="E239" i="278" s="1"/>
  <c r="M239" i="278" s="1"/>
  <c r="K239" i="278"/>
  <c r="P239" i="278" s="1"/>
  <c r="Q239" i="278" s="1"/>
  <c r="A239" i="278"/>
  <c r="G239" i="278"/>
  <c r="D240" i="278" a="1"/>
  <c r="D240" i="278" s="1"/>
  <c r="F238" i="277"/>
  <c r="A238" i="277"/>
  <c r="L238" i="277"/>
  <c r="K238" i="277"/>
  <c r="P238" i="277" s="1"/>
  <c r="Q238" i="277" s="1"/>
  <c r="E238" i="277" a="1"/>
  <c r="E238" i="277" s="1"/>
  <c r="M238" i="277" s="1"/>
  <c r="G238" i="277"/>
  <c r="D239" i="277" a="1"/>
  <c r="D239" i="277" s="1"/>
  <c r="O237" i="277"/>
  <c r="S237" i="277"/>
  <c r="D233" i="146" a="1"/>
  <c r="D233" i="146" s="1"/>
  <c r="G233" i="146" s="1"/>
  <c r="L232" i="146"/>
  <c r="O231" i="146"/>
  <c r="K232" i="146"/>
  <c r="P232" i="146" s="1"/>
  <c r="Q232" i="146" s="1"/>
  <c r="F232" i="146"/>
  <c r="E232" i="146" a="1"/>
  <c r="E232" i="146" s="1"/>
  <c r="M232" i="146" s="1"/>
  <c r="O232" i="146" s="1"/>
  <c r="A232" i="146"/>
  <c r="L240" i="284" l="1"/>
  <c r="K240" i="284"/>
  <c r="P240" i="284" s="1"/>
  <c r="Q240" i="284" s="1"/>
  <c r="E240" i="284" a="1"/>
  <c r="E240" i="284" s="1"/>
  <c r="M240" i="284" s="1"/>
  <c r="G240" i="284"/>
  <c r="F240" i="284"/>
  <c r="A240" i="284"/>
  <c r="D241" i="284" a="1"/>
  <c r="D241" i="284" s="1"/>
  <c r="S239" i="284"/>
  <c r="O239" i="284"/>
  <c r="F240" i="283"/>
  <c r="A240" i="283"/>
  <c r="L240" i="283"/>
  <c r="G240" i="283"/>
  <c r="E240" i="283" a="1"/>
  <c r="E240" i="283" s="1"/>
  <c r="M240" i="283" s="1"/>
  <c r="K240" i="283"/>
  <c r="P240" i="283" s="1"/>
  <c r="Q240" i="283" s="1"/>
  <c r="D241" i="283" a="1"/>
  <c r="D241" i="283" s="1"/>
  <c r="O239" i="283"/>
  <c r="S239" i="283"/>
  <c r="S241" i="282"/>
  <c r="O241" i="282"/>
  <c r="L242" i="282"/>
  <c r="K242" i="282"/>
  <c r="P242" i="282" s="1"/>
  <c r="Q242" i="282" s="1"/>
  <c r="E242" i="282" a="1"/>
  <c r="E242" i="282" s="1"/>
  <c r="M242" i="282" s="1"/>
  <c r="G242" i="282"/>
  <c r="F242" i="282"/>
  <c r="A242" i="282"/>
  <c r="D243" i="282" a="1"/>
  <c r="D243" i="282" s="1"/>
  <c r="K238" i="281"/>
  <c r="P238" i="281" s="1"/>
  <c r="Q238" i="281" s="1"/>
  <c r="E238" i="281" a="1"/>
  <c r="E238" i="281" s="1"/>
  <c r="M238" i="281" s="1"/>
  <c r="G238" i="281"/>
  <c r="F238" i="281"/>
  <c r="A238" i="281"/>
  <c r="L238" i="281"/>
  <c r="D239" i="281" a="1"/>
  <c r="D239" i="281" s="1"/>
  <c r="O237" i="281"/>
  <c r="S237" i="281"/>
  <c r="K240" i="280"/>
  <c r="P240" i="280" s="1"/>
  <c r="Q240" i="280" s="1"/>
  <c r="E240" i="280" a="1"/>
  <c r="E240" i="280" s="1"/>
  <c r="M240" i="280" s="1"/>
  <c r="G240" i="280"/>
  <c r="F240" i="280"/>
  <c r="A240" i="280"/>
  <c r="L240" i="280"/>
  <c r="D241" i="280" a="1"/>
  <c r="D241" i="280" s="1"/>
  <c r="O239" i="280"/>
  <c r="S239" i="280"/>
  <c r="G238" i="279"/>
  <c r="F238" i="279"/>
  <c r="A238" i="279"/>
  <c r="L238" i="279"/>
  <c r="K238" i="279"/>
  <c r="P238" i="279" s="1"/>
  <c r="Q238" i="279" s="1"/>
  <c r="E238" i="279" a="1"/>
  <c r="E238" i="279" s="1"/>
  <c r="M238" i="279" s="1"/>
  <c r="D239" i="279" a="1"/>
  <c r="D239" i="279" s="1"/>
  <c r="O237" i="279"/>
  <c r="S237" i="279"/>
  <c r="K240" i="278"/>
  <c r="P240" i="278" s="1"/>
  <c r="Q240" i="278" s="1"/>
  <c r="E240" i="278" a="1"/>
  <c r="E240" i="278" s="1"/>
  <c r="M240" i="278" s="1"/>
  <c r="F240" i="278"/>
  <c r="G240" i="278"/>
  <c r="A240" i="278"/>
  <c r="L240" i="278"/>
  <c r="D241" i="278" a="1"/>
  <c r="D241" i="278" s="1"/>
  <c r="O239" i="278"/>
  <c r="S239" i="278"/>
  <c r="L239" i="277"/>
  <c r="K239" i="277"/>
  <c r="P239" i="277" s="1"/>
  <c r="Q239" i="277" s="1"/>
  <c r="E239" i="277" a="1"/>
  <c r="E239" i="277" s="1"/>
  <c r="M239" i="277" s="1"/>
  <c r="G239" i="277"/>
  <c r="F239" i="277"/>
  <c r="A239" i="277"/>
  <c r="D240" i="277" a="1"/>
  <c r="D240" i="277" s="1"/>
  <c r="S238" i="277"/>
  <c r="O238" i="277"/>
  <c r="S232" i="146"/>
  <c r="D234" i="146" a="1"/>
  <c r="D234" i="146" s="1"/>
  <c r="L234" i="146" s="1"/>
  <c r="L233" i="146"/>
  <c r="K233" i="146"/>
  <c r="P233" i="146" s="1"/>
  <c r="Q233" i="146" s="1"/>
  <c r="F233" i="146"/>
  <c r="E233" i="146" a="1"/>
  <c r="E233" i="146" s="1"/>
  <c r="M233" i="146" s="1"/>
  <c r="A233" i="146"/>
  <c r="K241" i="284" l="1"/>
  <c r="P241" i="284" s="1"/>
  <c r="Q241" i="284" s="1"/>
  <c r="E241" i="284" a="1"/>
  <c r="E241" i="284" s="1"/>
  <c r="M241" i="284" s="1"/>
  <c r="G241" i="284"/>
  <c r="F241" i="284"/>
  <c r="A241" i="284"/>
  <c r="L241" i="284"/>
  <c r="D242" i="284" a="1"/>
  <c r="D242" i="284" s="1"/>
  <c r="O240" i="284"/>
  <c r="S240" i="284"/>
  <c r="L241" i="283"/>
  <c r="K241" i="283"/>
  <c r="P241" i="283" s="1"/>
  <c r="Q241" i="283" s="1"/>
  <c r="E241" i="283" a="1"/>
  <c r="E241" i="283" s="1"/>
  <c r="M241" i="283" s="1"/>
  <c r="F241" i="283"/>
  <c r="A241" i="283"/>
  <c r="G241" i="283"/>
  <c r="D242" i="283" a="1"/>
  <c r="D242" i="283" s="1"/>
  <c r="S240" i="283"/>
  <c r="O240" i="283"/>
  <c r="F243" i="282"/>
  <c r="L243" i="282"/>
  <c r="E243" i="282" a="1"/>
  <c r="E243" i="282" s="1"/>
  <c r="M243" i="282" s="1"/>
  <c r="K243" i="282"/>
  <c r="P243" i="282" s="1"/>
  <c r="Q243" i="282" s="1"/>
  <c r="A243" i="282"/>
  <c r="G243" i="282"/>
  <c r="D244" i="282" a="1"/>
  <c r="D244" i="282" s="1"/>
  <c r="O242" i="282"/>
  <c r="S242" i="282"/>
  <c r="G239" i="281"/>
  <c r="F239" i="281"/>
  <c r="A239" i="281"/>
  <c r="L239" i="281"/>
  <c r="K239" i="281"/>
  <c r="P239" i="281" s="1"/>
  <c r="Q239" i="281" s="1"/>
  <c r="E239" i="281" a="1"/>
  <c r="E239" i="281" s="1"/>
  <c r="M239" i="281" s="1"/>
  <c r="D240" i="281" a="1"/>
  <c r="D240" i="281" s="1"/>
  <c r="O238" i="281"/>
  <c r="S238" i="281"/>
  <c r="G241" i="280"/>
  <c r="F241" i="280"/>
  <c r="A241" i="280"/>
  <c r="L241" i="280"/>
  <c r="K241" i="280"/>
  <c r="P241" i="280" s="1"/>
  <c r="Q241" i="280" s="1"/>
  <c r="E241" i="280" a="1"/>
  <c r="E241" i="280" s="1"/>
  <c r="M241" i="280" s="1"/>
  <c r="D242" i="280" a="1"/>
  <c r="D242" i="280" s="1"/>
  <c r="O240" i="280"/>
  <c r="S240" i="280"/>
  <c r="F239" i="279"/>
  <c r="A239" i="279"/>
  <c r="L239" i="279"/>
  <c r="K239" i="279"/>
  <c r="P239" i="279" s="1"/>
  <c r="Q239" i="279" s="1"/>
  <c r="E239" i="279" a="1"/>
  <c r="E239" i="279" s="1"/>
  <c r="M239" i="279" s="1"/>
  <c r="G239" i="279"/>
  <c r="D240" i="279" a="1"/>
  <c r="D240" i="279" s="1"/>
  <c r="O238" i="279"/>
  <c r="S238" i="279"/>
  <c r="G241" i="278"/>
  <c r="L241" i="278"/>
  <c r="E241" i="278" a="1"/>
  <c r="E241" i="278" s="1"/>
  <c r="M241" i="278" s="1"/>
  <c r="A241" i="278"/>
  <c r="K241" i="278"/>
  <c r="P241" i="278" s="1"/>
  <c r="Q241" i="278" s="1"/>
  <c r="F241" i="278"/>
  <c r="D242" i="278" a="1"/>
  <c r="D242" i="278" s="1"/>
  <c r="S240" i="278"/>
  <c r="O240" i="278"/>
  <c r="K240" i="277"/>
  <c r="P240" i="277" s="1"/>
  <c r="Q240" i="277" s="1"/>
  <c r="E240" i="277" a="1"/>
  <c r="E240" i="277" s="1"/>
  <c r="M240" i="277" s="1"/>
  <c r="G240" i="277"/>
  <c r="F240" i="277"/>
  <c r="A240" i="277"/>
  <c r="L240" i="277"/>
  <c r="D241" i="277" a="1"/>
  <c r="D241" i="277" s="1"/>
  <c r="O239" i="277"/>
  <c r="S239" i="277"/>
  <c r="O233" i="146"/>
  <c r="F234" i="146"/>
  <c r="A234" i="146"/>
  <c r="K234" i="146"/>
  <c r="P234" i="146" s="1"/>
  <c r="Q234" i="146" s="1"/>
  <c r="S233" i="146"/>
  <c r="G234" i="146"/>
  <c r="E234" i="146" a="1"/>
  <c r="E234" i="146" s="1"/>
  <c r="M234" i="146" s="1"/>
  <c r="O234" i="146" s="1"/>
  <c r="D235" i="146" a="1"/>
  <c r="D235" i="146" s="1"/>
  <c r="A235" i="146" s="1"/>
  <c r="G242" i="284" l="1"/>
  <c r="F242" i="284"/>
  <c r="A242" i="284"/>
  <c r="L242" i="284"/>
  <c r="K242" i="284"/>
  <c r="P242" i="284" s="1"/>
  <c r="Q242" i="284" s="1"/>
  <c r="E242" i="284" a="1"/>
  <c r="E242" i="284" s="1"/>
  <c r="M242" i="284" s="1"/>
  <c r="D243" i="284" a="1"/>
  <c r="D243" i="284" s="1"/>
  <c r="O241" i="284"/>
  <c r="S241" i="284"/>
  <c r="S241" i="283"/>
  <c r="O241" i="283"/>
  <c r="F242" i="283"/>
  <c r="K242" i="283"/>
  <c r="P242" i="283" s="1"/>
  <c r="Q242" i="283" s="1"/>
  <c r="E242" i="283" a="1"/>
  <c r="E242" i="283" s="1"/>
  <c r="M242" i="283" s="1"/>
  <c r="G242" i="283"/>
  <c r="L242" i="283"/>
  <c r="A242" i="283"/>
  <c r="D243" i="283" a="1"/>
  <c r="D243" i="283" s="1"/>
  <c r="S243" i="282"/>
  <c r="O243" i="282"/>
  <c r="G244" i="282"/>
  <c r="L244" i="282"/>
  <c r="E244" i="282" a="1"/>
  <c r="E244" i="282" s="1"/>
  <c r="M244" i="282" s="1"/>
  <c r="A244" i="282"/>
  <c r="K244" i="282"/>
  <c r="P244" i="282" s="1"/>
  <c r="Q244" i="282" s="1"/>
  <c r="F244" i="282"/>
  <c r="D245" i="282" a="1"/>
  <c r="D245" i="282" s="1"/>
  <c r="F240" i="281"/>
  <c r="A240" i="281"/>
  <c r="L240" i="281"/>
  <c r="K240" i="281"/>
  <c r="P240" i="281" s="1"/>
  <c r="Q240" i="281" s="1"/>
  <c r="E240" i="281" a="1"/>
  <c r="E240" i="281" s="1"/>
  <c r="M240" i="281" s="1"/>
  <c r="G240" i="281"/>
  <c r="D241" i="281" a="1"/>
  <c r="D241" i="281" s="1"/>
  <c r="O239" i="281"/>
  <c r="S239" i="281"/>
  <c r="F242" i="280"/>
  <c r="A242" i="280"/>
  <c r="L242" i="280"/>
  <c r="K242" i="280"/>
  <c r="P242" i="280" s="1"/>
  <c r="Q242" i="280" s="1"/>
  <c r="E242" i="280" a="1"/>
  <c r="E242" i="280" s="1"/>
  <c r="M242" i="280" s="1"/>
  <c r="G242" i="280"/>
  <c r="D243" i="280" a="1"/>
  <c r="D243" i="280" s="1"/>
  <c r="O241" i="280"/>
  <c r="S241" i="280"/>
  <c r="L240" i="279"/>
  <c r="K240" i="279"/>
  <c r="P240" i="279" s="1"/>
  <c r="Q240" i="279" s="1"/>
  <c r="E240" i="279" a="1"/>
  <c r="E240" i="279" s="1"/>
  <c r="M240" i="279" s="1"/>
  <c r="G240" i="279"/>
  <c r="F240" i="279"/>
  <c r="A240" i="279"/>
  <c r="D241" i="279" a="1"/>
  <c r="D241" i="279" s="1"/>
  <c r="S239" i="279"/>
  <c r="O239" i="279"/>
  <c r="O241" i="278"/>
  <c r="S241" i="278"/>
  <c r="G242" i="278"/>
  <c r="F242" i="278"/>
  <c r="A242" i="278"/>
  <c r="K242" i="278"/>
  <c r="P242" i="278" s="1"/>
  <c r="Q242" i="278" s="1"/>
  <c r="E242" i="278" a="1"/>
  <c r="E242" i="278" s="1"/>
  <c r="M242" i="278" s="1"/>
  <c r="L242" i="278"/>
  <c r="D243" i="278" a="1"/>
  <c r="D243" i="278" s="1"/>
  <c r="G241" i="277"/>
  <c r="F241" i="277"/>
  <c r="A241" i="277"/>
  <c r="L241" i="277"/>
  <c r="K241" i="277"/>
  <c r="P241" i="277" s="1"/>
  <c r="Q241" i="277" s="1"/>
  <c r="E241" i="277" a="1"/>
  <c r="E241" i="277" s="1"/>
  <c r="M241" i="277" s="1"/>
  <c r="D242" i="277" a="1"/>
  <c r="D242" i="277" s="1"/>
  <c r="O240" i="277"/>
  <c r="S240" i="277"/>
  <c r="S234" i="146"/>
  <c r="L235" i="146"/>
  <c r="E235" i="146" a="1"/>
  <c r="E235" i="146" s="1"/>
  <c r="M235" i="146" s="1"/>
  <c r="S235" i="146" s="1"/>
  <c r="K235" i="146"/>
  <c r="P235" i="146" s="1"/>
  <c r="Q235" i="146" s="1"/>
  <c r="F235" i="146"/>
  <c r="D236" i="146" a="1"/>
  <c r="D236" i="146" s="1"/>
  <c r="F236" i="146" s="1"/>
  <c r="G235" i="146"/>
  <c r="F243" i="284" l="1"/>
  <c r="A243" i="284"/>
  <c r="L243" i="284"/>
  <c r="K243" i="284"/>
  <c r="P243" i="284" s="1"/>
  <c r="Q243" i="284" s="1"/>
  <c r="E243" i="284" a="1"/>
  <c r="E243" i="284" s="1"/>
  <c r="M243" i="284" s="1"/>
  <c r="G243" i="284"/>
  <c r="D244" i="284" a="1"/>
  <c r="D244" i="284" s="1"/>
  <c r="O242" i="284"/>
  <c r="S242" i="284"/>
  <c r="L243" i="283"/>
  <c r="G243" i="283"/>
  <c r="F243" i="283"/>
  <c r="A243" i="283"/>
  <c r="K243" i="283"/>
  <c r="P243" i="283" s="1"/>
  <c r="Q243" i="283" s="1"/>
  <c r="E243" i="283" a="1"/>
  <c r="E243" i="283" s="1"/>
  <c r="M243" i="283" s="1"/>
  <c r="D244" i="283" a="1"/>
  <c r="D244" i="283" s="1"/>
  <c r="S242" i="283"/>
  <c r="O242" i="283"/>
  <c r="F245" i="282"/>
  <c r="A245" i="282"/>
  <c r="K245" i="282"/>
  <c r="P245" i="282" s="1"/>
  <c r="Q245" i="282" s="1"/>
  <c r="E245" i="282" a="1"/>
  <c r="E245" i="282" s="1"/>
  <c r="M245" i="282" s="1"/>
  <c r="L245" i="282"/>
  <c r="G245" i="282"/>
  <c r="D246" i="282" a="1"/>
  <c r="D246" i="282" s="1"/>
  <c r="O244" i="282"/>
  <c r="S244" i="282"/>
  <c r="L241" i="281"/>
  <c r="K241" i="281"/>
  <c r="P241" i="281" s="1"/>
  <c r="Q241" i="281" s="1"/>
  <c r="E241" i="281" a="1"/>
  <c r="E241" i="281" s="1"/>
  <c r="M241" i="281" s="1"/>
  <c r="G241" i="281"/>
  <c r="F241" i="281"/>
  <c r="A241" i="281"/>
  <c r="D242" i="281" a="1"/>
  <c r="D242" i="281" s="1"/>
  <c r="S240" i="281"/>
  <c r="O240" i="281"/>
  <c r="L243" i="280"/>
  <c r="K243" i="280"/>
  <c r="P243" i="280" s="1"/>
  <c r="Q243" i="280" s="1"/>
  <c r="E243" i="280" a="1"/>
  <c r="E243" i="280" s="1"/>
  <c r="M243" i="280" s="1"/>
  <c r="G243" i="280"/>
  <c r="F243" i="280"/>
  <c r="A243" i="280"/>
  <c r="D244" i="280" a="1"/>
  <c r="D244" i="280" s="1"/>
  <c r="S242" i="280"/>
  <c r="O242" i="280"/>
  <c r="K241" i="279"/>
  <c r="P241" i="279" s="1"/>
  <c r="Q241" i="279" s="1"/>
  <c r="E241" i="279" a="1"/>
  <c r="E241" i="279" s="1"/>
  <c r="M241" i="279" s="1"/>
  <c r="G241" i="279"/>
  <c r="F241" i="279"/>
  <c r="A241" i="279"/>
  <c r="L241" i="279"/>
  <c r="D242" i="279" a="1"/>
  <c r="D242" i="279" s="1"/>
  <c r="O240" i="279"/>
  <c r="S240" i="279"/>
  <c r="O242" i="278"/>
  <c r="S242" i="278"/>
  <c r="F243" i="278"/>
  <c r="A243" i="278"/>
  <c r="L243" i="278"/>
  <c r="G243" i="278"/>
  <c r="K243" i="278"/>
  <c r="P243" i="278" s="1"/>
  <c r="Q243" i="278" s="1"/>
  <c r="E243" i="278" a="1"/>
  <c r="E243" i="278" s="1"/>
  <c r="M243" i="278" s="1"/>
  <c r="D244" i="278" a="1"/>
  <c r="D244" i="278" s="1"/>
  <c r="F242" i="277"/>
  <c r="A242" i="277"/>
  <c r="L242" i="277"/>
  <c r="K242" i="277"/>
  <c r="P242" i="277" s="1"/>
  <c r="Q242" i="277" s="1"/>
  <c r="E242" i="277" a="1"/>
  <c r="E242" i="277" s="1"/>
  <c r="M242" i="277" s="1"/>
  <c r="G242" i="277"/>
  <c r="D243" i="277" a="1"/>
  <c r="D243" i="277" s="1"/>
  <c r="O241" i="277"/>
  <c r="S241" i="277"/>
  <c r="D237" i="146" a="1"/>
  <c r="D237" i="146" s="1"/>
  <c r="G237" i="146" s="1"/>
  <c r="K236" i="146"/>
  <c r="P236" i="146" s="1"/>
  <c r="Q236" i="146" s="1"/>
  <c r="O235" i="146"/>
  <c r="G236" i="146"/>
  <c r="L236" i="146"/>
  <c r="A236" i="146"/>
  <c r="E236" i="146" a="1"/>
  <c r="E236" i="146" s="1"/>
  <c r="M236" i="146" s="1"/>
  <c r="L244" i="284" l="1"/>
  <c r="K244" i="284"/>
  <c r="P244" i="284" s="1"/>
  <c r="Q244" i="284" s="1"/>
  <c r="E244" i="284" a="1"/>
  <c r="E244" i="284" s="1"/>
  <c r="M244" i="284" s="1"/>
  <c r="G244" i="284"/>
  <c r="F244" i="284"/>
  <c r="A244" i="284"/>
  <c r="D245" i="284" a="1"/>
  <c r="D245" i="284" s="1"/>
  <c r="S243" i="284"/>
  <c r="O243" i="284"/>
  <c r="K244" i="283"/>
  <c r="P244" i="283" s="1"/>
  <c r="Q244" i="283" s="1"/>
  <c r="E244" i="283" a="1"/>
  <c r="E244" i="283" s="1"/>
  <c r="M244" i="283" s="1"/>
  <c r="F244" i="283"/>
  <c r="A244" i="283"/>
  <c r="L244" i="283"/>
  <c r="G244" i="283"/>
  <c r="D245" i="283" a="1"/>
  <c r="D245" i="283" s="1"/>
  <c r="O243" i="283"/>
  <c r="S243" i="283"/>
  <c r="S245" i="282"/>
  <c r="O245" i="282"/>
  <c r="L246" i="282"/>
  <c r="G246" i="282"/>
  <c r="K246" i="282"/>
  <c r="P246" i="282" s="1"/>
  <c r="Q246" i="282" s="1"/>
  <c r="F246" i="282"/>
  <c r="E246" i="282" a="1"/>
  <c r="E246" i="282" s="1"/>
  <c r="M246" i="282" s="1"/>
  <c r="A246" i="282"/>
  <c r="D247" i="282" a="1"/>
  <c r="D247" i="282" s="1"/>
  <c r="O241" i="281"/>
  <c r="S241" i="281"/>
  <c r="K242" i="281"/>
  <c r="P242" i="281" s="1"/>
  <c r="Q242" i="281" s="1"/>
  <c r="E242" i="281" a="1"/>
  <c r="E242" i="281" s="1"/>
  <c r="M242" i="281" s="1"/>
  <c r="G242" i="281"/>
  <c r="F242" i="281"/>
  <c r="A242" i="281"/>
  <c r="L242" i="281"/>
  <c r="D243" i="281" a="1"/>
  <c r="D243" i="281" s="1"/>
  <c r="L244" i="280"/>
  <c r="G244" i="280"/>
  <c r="F244" i="280"/>
  <c r="E244" i="280" a="1"/>
  <c r="E244" i="280" s="1"/>
  <c r="M244" i="280" s="1"/>
  <c r="K244" i="280"/>
  <c r="P244" i="280" s="1"/>
  <c r="Q244" i="280" s="1"/>
  <c r="A244" i="280"/>
  <c r="D245" i="280" a="1"/>
  <c r="D245" i="280" s="1"/>
  <c r="S243" i="280"/>
  <c r="O243" i="280"/>
  <c r="G242" i="279"/>
  <c r="F242" i="279"/>
  <c r="A242" i="279"/>
  <c r="L242" i="279"/>
  <c r="K242" i="279"/>
  <c r="P242" i="279" s="1"/>
  <c r="Q242" i="279" s="1"/>
  <c r="E242" i="279" a="1"/>
  <c r="E242" i="279" s="1"/>
  <c r="M242" i="279" s="1"/>
  <c r="D243" i="279" a="1"/>
  <c r="D243" i="279" s="1"/>
  <c r="O241" i="279"/>
  <c r="S241" i="279"/>
  <c r="S243" i="278"/>
  <c r="O243" i="278"/>
  <c r="L244" i="278"/>
  <c r="K244" i="278"/>
  <c r="P244" i="278" s="1"/>
  <c r="Q244" i="278" s="1"/>
  <c r="E244" i="278" a="1"/>
  <c r="E244" i="278" s="1"/>
  <c r="M244" i="278" s="1"/>
  <c r="F244" i="278"/>
  <c r="A244" i="278"/>
  <c r="G244" i="278"/>
  <c r="D245" i="278" a="1"/>
  <c r="D245" i="278" s="1"/>
  <c r="L243" i="277"/>
  <c r="K243" i="277"/>
  <c r="P243" i="277" s="1"/>
  <c r="Q243" i="277" s="1"/>
  <c r="E243" i="277" a="1"/>
  <c r="E243" i="277" s="1"/>
  <c r="M243" i="277" s="1"/>
  <c r="G243" i="277"/>
  <c r="F243" i="277"/>
  <c r="A243" i="277"/>
  <c r="D244" i="277" a="1"/>
  <c r="D244" i="277" s="1"/>
  <c r="S242" i="277"/>
  <c r="O242" i="277"/>
  <c r="O236" i="146"/>
  <c r="S236" i="146"/>
  <c r="D238" i="146" a="1"/>
  <c r="D238" i="146" s="1"/>
  <c r="L238" i="146" s="1"/>
  <c r="F237" i="146"/>
  <c r="K237" i="146"/>
  <c r="P237" i="146" s="1"/>
  <c r="Q237" i="146" s="1"/>
  <c r="E237" i="146" a="1"/>
  <c r="E237" i="146" s="1"/>
  <c r="M237" i="146" s="1"/>
  <c r="A237" i="146"/>
  <c r="L237" i="146"/>
  <c r="K245" i="284" l="1"/>
  <c r="P245" i="284" s="1"/>
  <c r="Q245" i="284" s="1"/>
  <c r="E245" i="284" a="1"/>
  <c r="E245" i="284" s="1"/>
  <c r="M245" i="284" s="1"/>
  <c r="G245" i="284"/>
  <c r="F245" i="284"/>
  <c r="A245" i="284"/>
  <c r="L245" i="284"/>
  <c r="D246" i="284" a="1"/>
  <c r="D246" i="284" s="1"/>
  <c r="O244" i="284"/>
  <c r="S244" i="284"/>
  <c r="G245" i="283"/>
  <c r="L245" i="283"/>
  <c r="K245" i="283"/>
  <c r="P245" i="283" s="1"/>
  <c r="Q245" i="283" s="1"/>
  <c r="E245" i="283" a="1"/>
  <c r="E245" i="283" s="1"/>
  <c r="M245" i="283" s="1"/>
  <c r="A245" i="283"/>
  <c r="F245" i="283"/>
  <c r="D246" i="283" a="1"/>
  <c r="D246" i="283" s="1"/>
  <c r="S244" i="283"/>
  <c r="O244" i="283"/>
  <c r="O246" i="282"/>
  <c r="S246" i="282"/>
  <c r="K247" i="282"/>
  <c r="P247" i="282" s="1"/>
  <c r="Q247" i="282" s="1"/>
  <c r="E247" i="282" a="1"/>
  <c r="E247" i="282" s="1"/>
  <c r="M247" i="282" s="1"/>
  <c r="G247" i="282"/>
  <c r="F247" i="282"/>
  <c r="A247" i="282"/>
  <c r="L247" i="282"/>
  <c r="D248" i="282" a="1"/>
  <c r="D248" i="282" s="1"/>
  <c r="O242" i="281"/>
  <c r="S242" i="281"/>
  <c r="G243" i="281"/>
  <c r="F243" i="281"/>
  <c r="A243" i="281"/>
  <c r="L243" i="281"/>
  <c r="K243" i="281"/>
  <c r="P243" i="281" s="1"/>
  <c r="Q243" i="281" s="1"/>
  <c r="E243" i="281" a="1"/>
  <c r="E243" i="281" s="1"/>
  <c r="M243" i="281" s="1"/>
  <c r="D244" i="281" a="1"/>
  <c r="D244" i="281" s="1"/>
  <c r="O244" i="280"/>
  <c r="S244" i="280"/>
  <c r="K245" i="280"/>
  <c r="P245" i="280" s="1"/>
  <c r="Q245" i="280" s="1"/>
  <c r="E245" i="280" a="1"/>
  <c r="E245" i="280" s="1"/>
  <c r="M245" i="280" s="1"/>
  <c r="F245" i="280"/>
  <c r="L245" i="280"/>
  <c r="A245" i="280"/>
  <c r="G245" i="280"/>
  <c r="D246" i="280" a="1"/>
  <c r="D246" i="280" s="1"/>
  <c r="F243" i="279"/>
  <c r="A243" i="279"/>
  <c r="L243" i="279"/>
  <c r="K243" i="279"/>
  <c r="P243" i="279" s="1"/>
  <c r="Q243" i="279" s="1"/>
  <c r="E243" i="279" a="1"/>
  <c r="E243" i="279" s="1"/>
  <c r="M243" i="279" s="1"/>
  <c r="G243" i="279"/>
  <c r="D244" i="279" a="1"/>
  <c r="D244" i="279" s="1"/>
  <c r="O242" i="279"/>
  <c r="S242" i="279"/>
  <c r="K245" i="278"/>
  <c r="P245" i="278" s="1"/>
  <c r="Q245" i="278" s="1"/>
  <c r="E245" i="278" a="1"/>
  <c r="E245" i="278" s="1"/>
  <c r="M245" i="278" s="1"/>
  <c r="G245" i="278"/>
  <c r="L245" i="278"/>
  <c r="F245" i="278"/>
  <c r="A245" i="278"/>
  <c r="D246" i="278" a="1"/>
  <c r="D246" i="278" s="1"/>
  <c r="S244" i="278"/>
  <c r="O244" i="278"/>
  <c r="K244" i="277"/>
  <c r="P244" i="277" s="1"/>
  <c r="Q244" i="277" s="1"/>
  <c r="E244" i="277" a="1"/>
  <c r="E244" i="277" s="1"/>
  <c r="M244" i="277" s="1"/>
  <c r="G244" i="277"/>
  <c r="F244" i="277"/>
  <c r="A244" i="277"/>
  <c r="L244" i="277"/>
  <c r="D245" i="277" a="1"/>
  <c r="D245" i="277" s="1"/>
  <c r="O243" i="277"/>
  <c r="S243" i="277"/>
  <c r="O237" i="146"/>
  <c r="F238" i="146"/>
  <c r="K238" i="146"/>
  <c r="P238" i="146" s="1"/>
  <c r="Q238" i="146" s="1"/>
  <c r="G238" i="146"/>
  <c r="S237" i="146"/>
  <c r="A238" i="146"/>
  <c r="E238" i="146" a="1"/>
  <c r="E238" i="146" s="1"/>
  <c r="M238" i="146" s="1"/>
  <c r="O238" i="146" s="1"/>
  <c r="D239" i="146" a="1"/>
  <c r="D239" i="146" s="1"/>
  <c r="A239" i="146" s="1"/>
  <c r="G246" i="284" l="1"/>
  <c r="F246" i="284"/>
  <c r="A246" i="284"/>
  <c r="L246" i="284"/>
  <c r="K246" i="284"/>
  <c r="P246" i="284" s="1"/>
  <c r="Q246" i="284" s="1"/>
  <c r="E246" i="284" a="1"/>
  <c r="E246" i="284" s="1"/>
  <c r="M246" i="284" s="1"/>
  <c r="D247" i="284" a="1"/>
  <c r="D247" i="284" s="1"/>
  <c r="O245" i="284"/>
  <c r="S245" i="284"/>
  <c r="O245" i="283"/>
  <c r="S245" i="283"/>
  <c r="F246" i="283"/>
  <c r="A246" i="283"/>
  <c r="K246" i="283"/>
  <c r="P246" i="283" s="1"/>
  <c r="Q246" i="283" s="1"/>
  <c r="E246" i="283" a="1"/>
  <c r="E246" i="283" s="1"/>
  <c r="M246" i="283" s="1"/>
  <c r="G246" i="283"/>
  <c r="L246" i="283"/>
  <c r="D247" i="283" a="1"/>
  <c r="D247" i="283" s="1"/>
  <c r="O247" i="282"/>
  <c r="S247" i="282"/>
  <c r="G248" i="282"/>
  <c r="F248" i="282"/>
  <c r="A248" i="282"/>
  <c r="L248" i="282"/>
  <c r="K248" i="282"/>
  <c r="P248" i="282" s="1"/>
  <c r="Q248" i="282" s="1"/>
  <c r="E248" i="282" a="1"/>
  <c r="E248" i="282" s="1"/>
  <c r="M248" i="282" s="1"/>
  <c r="D249" i="282" a="1"/>
  <c r="D249" i="282" s="1"/>
  <c r="O243" i="281"/>
  <c r="S243" i="281"/>
  <c r="F244" i="281"/>
  <c r="A244" i="281"/>
  <c r="L244" i="281"/>
  <c r="K244" i="281"/>
  <c r="P244" i="281" s="1"/>
  <c r="Q244" i="281" s="1"/>
  <c r="E244" i="281" a="1"/>
  <c r="E244" i="281" s="1"/>
  <c r="M244" i="281" s="1"/>
  <c r="G244" i="281"/>
  <c r="D245" i="281" a="1"/>
  <c r="D245" i="281" s="1"/>
  <c r="O245" i="280"/>
  <c r="S245" i="280"/>
  <c r="G246" i="280"/>
  <c r="L246" i="280"/>
  <c r="E246" i="280" a="1"/>
  <c r="E246" i="280" s="1"/>
  <c r="M246" i="280" s="1"/>
  <c r="K246" i="280"/>
  <c r="P246" i="280" s="1"/>
  <c r="Q246" i="280" s="1"/>
  <c r="A246" i="280"/>
  <c r="F246" i="280"/>
  <c r="D247" i="280" a="1"/>
  <c r="D247" i="280" s="1"/>
  <c r="L244" i="279"/>
  <c r="K244" i="279"/>
  <c r="P244" i="279" s="1"/>
  <c r="Q244" i="279" s="1"/>
  <c r="E244" i="279" a="1"/>
  <c r="E244" i="279" s="1"/>
  <c r="M244" i="279" s="1"/>
  <c r="G244" i="279"/>
  <c r="F244" i="279"/>
  <c r="A244" i="279"/>
  <c r="D245" i="279" a="1"/>
  <c r="D245" i="279" s="1"/>
  <c r="S243" i="279"/>
  <c r="O243" i="279"/>
  <c r="G246" i="278"/>
  <c r="F246" i="278"/>
  <c r="A246" i="278"/>
  <c r="K246" i="278"/>
  <c r="P246" i="278" s="1"/>
  <c r="Q246" i="278" s="1"/>
  <c r="E246" i="278" a="1"/>
  <c r="E246" i="278" s="1"/>
  <c r="M246" i="278" s="1"/>
  <c r="L246" i="278"/>
  <c r="D247" i="278" a="1"/>
  <c r="D247" i="278" s="1"/>
  <c r="O245" i="278"/>
  <c r="S245" i="278"/>
  <c r="G245" i="277"/>
  <c r="F245" i="277"/>
  <c r="A245" i="277"/>
  <c r="L245" i="277"/>
  <c r="K245" i="277"/>
  <c r="P245" i="277" s="1"/>
  <c r="Q245" i="277" s="1"/>
  <c r="E245" i="277" a="1"/>
  <c r="E245" i="277" s="1"/>
  <c r="M245" i="277" s="1"/>
  <c r="D246" i="277" a="1"/>
  <c r="D246" i="277" s="1"/>
  <c r="O244" i="277"/>
  <c r="S244" i="277"/>
  <c r="D240" i="146" a="1"/>
  <c r="D240" i="146" s="1"/>
  <c r="K240" i="146" s="1"/>
  <c r="P240" i="146" s="1"/>
  <c r="Q240" i="146" s="1"/>
  <c r="S238" i="146"/>
  <c r="L239" i="146"/>
  <c r="E239" i="146" a="1"/>
  <c r="E239" i="146" s="1"/>
  <c r="M239" i="146" s="1"/>
  <c r="K239" i="146"/>
  <c r="P239" i="146" s="1"/>
  <c r="Q239" i="146" s="1"/>
  <c r="F239" i="146"/>
  <c r="G239" i="146"/>
  <c r="F247" i="284" l="1"/>
  <c r="A247" i="284"/>
  <c r="L247" i="284"/>
  <c r="K247" i="284"/>
  <c r="P247" i="284" s="1"/>
  <c r="Q247" i="284" s="1"/>
  <c r="E247" i="284" a="1"/>
  <c r="E247" i="284" s="1"/>
  <c r="M247" i="284" s="1"/>
  <c r="G247" i="284"/>
  <c r="D248" i="284" a="1"/>
  <c r="D248" i="284" s="1"/>
  <c r="O246" i="284"/>
  <c r="S246" i="284"/>
  <c r="S246" i="283"/>
  <c r="O246" i="283"/>
  <c r="L247" i="283"/>
  <c r="G247" i="283"/>
  <c r="F247" i="283"/>
  <c r="A247" i="283"/>
  <c r="K247" i="283"/>
  <c r="P247" i="283" s="1"/>
  <c r="Q247" i="283" s="1"/>
  <c r="E247" i="283" a="1"/>
  <c r="E247" i="283" s="1"/>
  <c r="M247" i="283" s="1"/>
  <c r="D248" i="283" a="1"/>
  <c r="D248" i="283" s="1"/>
  <c r="O248" i="282"/>
  <c r="S248" i="282"/>
  <c r="F249" i="282"/>
  <c r="A249" i="282"/>
  <c r="L249" i="282"/>
  <c r="K249" i="282"/>
  <c r="P249" i="282" s="1"/>
  <c r="Q249" i="282" s="1"/>
  <c r="E249" i="282" a="1"/>
  <c r="E249" i="282" s="1"/>
  <c r="M249" i="282" s="1"/>
  <c r="G249" i="282"/>
  <c r="D250" i="282" a="1"/>
  <c r="D250" i="282" s="1"/>
  <c r="S244" i="281"/>
  <c r="O244" i="281"/>
  <c r="L245" i="281"/>
  <c r="K245" i="281"/>
  <c r="P245" i="281" s="1"/>
  <c r="Q245" i="281" s="1"/>
  <c r="E245" i="281" a="1"/>
  <c r="E245" i="281" s="1"/>
  <c r="M245" i="281" s="1"/>
  <c r="G245" i="281"/>
  <c r="F245" i="281"/>
  <c r="A245" i="281"/>
  <c r="D246" i="281" a="1"/>
  <c r="D246" i="281" s="1"/>
  <c r="G247" i="280"/>
  <c r="F247" i="280"/>
  <c r="A247" i="280"/>
  <c r="E247" i="280" a="1"/>
  <c r="E247" i="280" s="1"/>
  <c r="M247" i="280" s="1"/>
  <c r="L247" i="280"/>
  <c r="K247" i="280"/>
  <c r="P247" i="280" s="1"/>
  <c r="Q247" i="280" s="1"/>
  <c r="D248" i="280" a="1"/>
  <c r="D248" i="280" s="1"/>
  <c r="O246" i="280"/>
  <c r="S246" i="280"/>
  <c r="O244" i="279"/>
  <c r="S244" i="279"/>
  <c r="K245" i="279"/>
  <c r="P245" i="279" s="1"/>
  <c r="Q245" i="279" s="1"/>
  <c r="E245" i="279" a="1"/>
  <c r="E245" i="279" s="1"/>
  <c r="M245" i="279" s="1"/>
  <c r="G245" i="279"/>
  <c r="F245" i="279"/>
  <c r="A245" i="279"/>
  <c r="L245" i="279"/>
  <c r="D246" i="279" a="1"/>
  <c r="D246" i="279" s="1"/>
  <c r="F247" i="278"/>
  <c r="A247" i="278"/>
  <c r="L247" i="278"/>
  <c r="G247" i="278"/>
  <c r="K247" i="278"/>
  <c r="P247" i="278" s="1"/>
  <c r="Q247" i="278" s="1"/>
  <c r="E247" i="278" a="1"/>
  <c r="E247" i="278" s="1"/>
  <c r="M247" i="278" s="1"/>
  <c r="D248" i="278" a="1"/>
  <c r="D248" i="278" s="1"/>
  <c r="O246" i="278"/>
  <c r="S246" i="278"/>
  <c r="F246" i="277"/>
  <c r="A246" i="277"/>
  <c r="L246" i="277"/>
  <c r="K246" i="277"/>
  <c r="P246" i="277" s="1"/>
  <c r="Q246" i="277" s="1"/>
  <c r="E246" i="277" a="1"/>
  <c r="E246" i="277" s="1"/>
  <c r="M246" i="277" s="1"/>
  <c r="G246" i="277"/>
  <c r="D247" i="277" a="1"/>
  <c r="D247" i="277" s="1"/>
  <c r="O245" i="277"/>
  <c r="S245" i="277"/>
  <c r="O239" i="146"/>
  <c r="G240" i="146"/>
  <c r="E240" i="146" a="1"/>
  <c r="E240" i="146" s="1"/>
  <c r="M240" i="146" s="1"/>
  <c r="S240" i="146" s="1"/>
  <c r="F240" i="146"/>
  <c r="S239" i="146"/>
  <c r="L240" i="146"/>
  <c r="A240" i="146"/>
  <c r="D241" i="146" a="1"/>
  <c r="D241" i="146" s="1"/>
  <c r="E241" i="146" s="1" a="1"/>
  <c r="E241" i="146" s="1"/>
  <c r="M241" i="146" s="1"/>
  <c r="L248" i="284" l="1"/>
  <c r="K248" i="284"/>
  <c r="P248" i="284" s="1"/>
  <c r="Q248" i="284" s="1"/>
  <c r="E248" i="284" a="1"/>
  <c r="E248" i="284" s="1"/>
  <c r="M248" i="284" s="1"/>
  <c r="G248" i="284"/>
  <c r="F248" i="284"/>
  <c r="A248" i="284"/>
  <c r="D249" i="284" a="1"/>
  <c r="D249" i="284" s="1"/>
  <c r="S247" i="284"/>
  <c r="O247" i="284"/>
  <c r="O247" i="283"/>
  <c r="S247" i="283"/>
  <c r="K248" i="283"/>
  <c r="P248" i="283" s="1"/>
  <c r="Q248" i="283" s="1"/>
  <c r="E248" i="283" a="1"/>
  <c r="E248" i="283" s="1"/>
  <c r="M248" i="283" s="1"/>
  <c r="F248" i="283"/>
  <c r="A248" i="283"/>
  <c r="L248" i="283"/>
  <c r="G248" i="283"/>
  <c r="D249" i="283" a="1"/>
  <c r="D249" i="283" s="1"/>
  <c r="S249" i="282"/>
  <c r="O249" i="282"/>
  <c r="L250" i="282"/>
  <c r="K250" i="282"/>
  <c r="P250" i="282" s="1"/>
  <c r="Q250" i="282" s="1"/>
  <c r="E250" i="282" a="1"/>
  <c r="E250" i="282" s="1"/>
  <c r="M250" i="282" s="1"/>
  <c r="G250" i="282"/>
  <c r="F250" i="282"/>
  <c r="A250" i="282"/>
  <c r="D251" i="282" a="1"/>
  <c r="D251" i="282" s="1"/>
  <c r="K246" i="281"/>
  <c r="P246" i="281" s="1"/>
  <c r="Q246" i="281" s="1"/>
  <c r="E246" i="281" a="1"/>
  <c r="E246" i="281" s="1"/>
  <c r="M246" i="281" s="1"/>
  <c r="G246" i="281"/>
  <c r="F246" i="281"/>
  <c r="A246" i="281"/>
  <c r="L246" i="281"/>
  <c r="D247" i="281" a="1"/>
  <c r="D247" i="281" s="1"/>
  <c r="O245" i="281"/>
  <c r="S245" i="281"/>
  <c r="O247" i="280"/>
  <c r="S247" i="280"/>
  <c r="F248" i="280"/>
  <c r="A248" i="280"/>
  <c r="L248" i="280"/>
  <c r="K248" i="280"/>
  <c r="P248" i="280" s="1"/>
  <c r="Q248" i="280" s="1"/>
  <c r="G248" i="280"/>
  <c r="E248" i="280" a="1"/>
  <c r="E248" i="280" s="1"/>
  <c r="M248" i="280" s="1"/>
  <c r="D249" i="280" a="1"/>
  <c r="D249" i="280" s="1"/>
  <c r="O245" i="279"/>
  <c r="S245" i="279"/>
  <c r="G246" i="279"/>
  <c r="F246" i="279"/>
  <c r="A246" i="279"/>
  <c r="L246" i="279"/>
  <c r="K246" i="279"/>
  <c r="P246" i="279" s="1"/>
  <c r="Q246" i="279" s="1"/>
  <c r="E246" i="279" a="1"/>
  <c r="E246" i="279" s="1"/>
  <c r="M246" i="279" s="1"/>
  <c r="D247" i="279" a="1"/>
  <c r="D247" i="279" s="1"/>
  <c r="L248" i="278"/>
  <c r="K248" i="278"/>
  <c r="P248" i="278" s="1"/>
  <c r="Q248" i="278" s="1"/>
  <c r="E248" i="278" a="1"/>
  <c r="E248" i="278" s="1"/>
  <c r="M248" i="278" s="1"/>
  <c r="F248" i="278"/>
  <c r="A248" i="278"/>
  <c r="G248" i="278"/>
  <c r="D249" i="278" a="1"/>
  <c r="D249" i="278" s="1"/>
  <c r="S247" i="278"/>
  <c r="O247" i="278"/>
  <c r="L247" i="277"/>
  <c r="K247" i="277"/>
  <c r="P247" i="277" s="1"/>
  <c r="Q247" i="277" s="1"/>
  <c r="E247" i="277" a="1"/>
  <c r="E247" i="277" s="1"/>
  <c r="M247" i="277" s="1"/>
  <c r="G247" i="277"/>
  <c r="F247" i="277"/>
  <c r="A247" i="277"/>
  <c r="D248" i="277" a="1"/>
  <c r="D248" i="277" s="1"/>
  <c r="S246" i="277"/>
  <c r="O246" i="277"/>
  <c r="D242" i="146" a="1"/>
  <c r="D242" i="146" s="1"/>
  <c r="O240" i="146"/>
  <c r="A241" i="146"/>
  <c r="F241" i="146"/>
  <c r="G241" i="146"/>
  <c r="K241" i="146"/>
  <c r="P241" i="146" s="1"/>
  <c r="Q241" i="146" s="1"/>
  <c r="L241" i="146"/>
  <c r="O241" i="146" s="1"/>
  <c r="S241" i="146"/>
  <c r="K249" i="284" l="1"/>
  <c r="P249" i="284" s="1"/>
  <c r="Q249" i="284" s="1"/>
  <c r="E249" i="284" a="1"/>
  <c r="E249" i="284" s="1"/>
  <c r="M249" i="284" s="1"/>
  <c r="G249" i="284"/>
  <c r="F249" i="284"/>
  <c r="A249" i="284"/>
  <c r="L249" i="284"/>
  <c r="D250" i="284" a="1"/>
  <c r="D250" i="284" s="1"/>
  <c r="O248" i="284"/>
  <c r="S248" i="284"/>
  <c r="S248" i="283"/>
  <c r="O248" i="283"/>
  <c r="G249" i="283"/>
  <c r="L249" i="283"/>
  <c r="K249" i="283"/>
  <c r="P249" i="283" s="1"/>
  <c r="Q249" i="283" s="1"/>
  <c r="E249" i="283" a="1"/>
  <c r="E249" i="283" s="1"/>
  <c r="M249" i="283" s="1"/>
  <c r="A249" i="283"/>
  <c r="F249" i="283"/>
  <c r="D250" i="283" a="1"/>
  <c r="D250" i="283" s="1"/>
  <c r="K251" i="282"/>
  <c r="P251" i="282" s="1"/>
  <c r="Q251" i="282" s="1"/>
  <c r="E251" i="282" a="1"/>
  <c r="E251" i="282" s="1"/>
  <c r="M251" i="282" s="1"/>
  <c r="G251" i="282"/>
  <c r="F251" i="282"/>
  <c r="A251" i="282"/>
  <c r="L251" i="282"/>
  <c r="D252" i="282" a="1"/>
  <c r="D252" i="282" s="1"/>
  <c r="O250" i="282"/>
  <c r="S250" i="282"/>
  <c r="G247" i="281"/>
  <c r="F247" i="281"/>
  <c r="A247" i="281"/>
  <c r="L247" i="281"/>
  <c r="K247" i="281"/>
  <c r="P247" i="281" s="1"/>
  <c r="Q247" i="281" s="1"/>
  <c r="E247" i="281" a="1"/>
  <c r="E247" i="281" s="1"/>
  <c r="M247" i="281" s="1"/>
  <c r="D248" i="281" a="1"/>
  <c r="D248" i="281" s="1"/>
  <c r="O246" i="281"/>
  <c r="S246" i="281"/>
  <c r="S248" i="280"/>
  <c r="O248" i="280"/>
  <c r="F249" i="280"/>
  <c r="L249" i="280"/>
  <c r="K249" i="280"/>
  <c r="P249" i="280" s="1"/>
  <c r="Q249" i="280" s="1"/>
  <c r="E249" i="280" a="1"/>
  <c r="E249" i="280" s="1"/>
  <c r="M249" i="280" s="1"/>
  <c r="G249" i="280"/>
  <c r="A249" i="280"/>
  <c r="D250" i="280" a="1"/>
  <c r="D250" i="280" s="1"/>
  <c r="O246" i="279"/>
  <c r="S246" i="279"/>
  <c r="F247" i="279"/>
  <c r="A247" i="279"/>
  <c r="L247" i="279"/>
  <c r="K247" i="279"/>
  <c r="P247" i="279" s="1"/>
  <c r="Q247" i="279" s="1"/>
  <c r="E247" i="279" a="1"/>
  <c r="E247" i="279" s="1"/>
  <c r="M247" i="279" s="1"/>
  <c r="G247" i="279"/>
  <c r="D248" i="279" a="1"/>
  <c r="D248" i="279" s="1"/>
  <c r="S248" i="278"/>
  <c r="O248" i="278"/>
  <c r="K249" i="278"/>
  <c r="P249" i="278" s="1"/>
  <c r="Q249" i="278" s="1"/>
  <c r="E249" i="278" a="1"/>
  <c r="E249" i="278" s="1"/>
  <c r="M249" i="278" s="1"/>
  <c r="G249" i="278"/>
  <c r="F249" i="278"/>
  <c r="L249" i="278"/>
  <c r="A249" i="278"/>
  <c r="D250" i="278" a="1"/>
  <c r="D250" i="278" s="1"/>
  <c r="K248" i="277"/>
  <c r="P248" i="277" s="1"/>
  <c r="Q248" i="277" s="1"/>
  <c r="E248" i="277" a="1"/>
  <c r="E248" i="277" s="1"/>
  <c r="M248" i="277" s="1"/>
  <c r="G248" i="277"/>
  <c r="F248" i="277"/>
  <c r="A248" i="277"/>
  <c r="L248" i="277"/>
  <c r="D249" i="277" a="1"/>
  <c r="D249" i="277" s="1"/>
  <c r="O247" i="277"/>
  <c r="S247" i="277"/>
  <c r="F242" i="146"/>
  <c r="K242" i="146"/>
  <c r="P242" i="146" s="1"/>
  <c r="Q242" i="146" s="1"/>
  <c r="A242" i="146"/>
  <c r="D243" i="146" a="1"/>
  <c r="D243" i="146" s="1"/>
  <c r="A243" i="146" s="1"/>
  <c r="E242" i="146" a="1"/>
  <c r="E242" i="146" s="1"/>
  <c r="M242" i="146" s="1"/>
  <c r="L242" i="146"/>
  <c r="G242" i="146"/>
  <c r="G250" i="284" l="1"/>
  <c r="F250" i="284"/>
  <c r="A250" i="284"/>
  <c r="L250" i="284"/>
  <c r="K250" i="284"/>
  <c r="P250" i="284" s="1"/>
  <c r="Q250" i="284" s="1"/>
  <c r="E250" i="284" a="1"/>
  <c r="E250" i="284" s="1"/>
  <c r="M250" i="284" s="1"/>
  <c r="D251" i="284" a="1"/>
  <c r="D251" i="284" s="1"/>
  <c r="O249" i="284"/>
  <c r="S249" i="284"/>
  <c r="F250" i="283"/>
  <c r="A250" i="283"/>
  <c r="K250" i="283"/>
  <c r="P250" i="283" s="1"/>
  <c r="Q250" i="283" s="1"/>
  <c r="E250" i="283" a="1"/>
  <c r="E250" i="283" s="1"/>
  <c r="M250" i="283" s="1"/>
  <c r="G250" i="283"/>
  <c r="L250" i="283"/>
  <c r="D251" i="283" a="1"/>
  <c r="D251" i="283" s="1"/>
  <c r="O249" i="283"/>
  <c r="S249" i="283"/>
  <c r="G252" i="282"/>
  <c r="F252" i="282"/>
  <c r="A252" i="282"/>
  <c r="L252" i="282"/>
  <c r="K252" i="282"/>
  <c r="P252" i="282" s="1"/>
  <c r="Q252" i="282" s="1"/>
  <c r="E252" i="282" a="1"/>
  <c r="E252" i="282" s="1"/>
  <c r="M252" i="282" s="1"/>
  <c r="D253" i="282" a="1"/>
  <c r="D253" i="282" s="1"/>
  <c r="O251" i="282"/>
  <c r="S251" i="282"/>
  <c r="F248" i="281"/>
  <c r="A248" i="281"/>
  <c r="L248" i="281"/>
  <c r="K248" i="281"/>
  <c r="P248" i="281" s="1"/>
  <c r="Q248" i="281" s="1"/>
  <c r="E248" i="281" a="1"/>
  <c r="E248" i="281" s="1"/>
  <c r="M248" i="281" s="1"/>
  <c r="G248" i="281"/>
  <c r="D249" i="281" a="1"/>
  <c r="D249" i="281" s="1"/>
  <c r="O247" i="281"/>
  <c r="S247" i="281"/>
  <c r="L250" i="280"/>
  <c r="K250" i="280"/>
  <c r="P250" i="280" s="1"/>
  <c r="Q250" i="280" s="1"/>
  <c r="E250" i="280" a="1"/>
  <c r="E250" i="280" s="1"/>
  <c r="M250" i="280" s="1"/>
  <c r="G250" i="280"/>
  <c r="F250" i="280"/>
  <c r="A250" i="280"/>
  <c r="D251" i="280" a="1"/>
  <c r="D251" i="280" s="1"/>
  <c r="S249" i="280"/>
  <c r="O249" i="280"/>
  <c r="S247" i="279"/>
  <c r="O247" i="279"/>
  <c r="L248" i="279"/>
  <c r="K248" i="279"/>
  <c r="P248" i="279" s="1"/>
  <c r="Q248" i="279" s="1"/>
  <c r="E248" i="279" a="1"/>
  <c r="E248" i="279" s="1"/>
  <c r="M248" i="279" s="1"/>
  <c r="G248" i="279"/>
  <c r="F248" i="279"/>
  <c r="A248" i="279"/>
  <c r="D249" i="279" a="1"/>
  <c r="D249" i="279" s="1"/>
  <c r="O249" i="278"/>
  <c r="S249" i="278"/>
  <c r="G250" i="278"/>
  <c r="F250" i="278"/>
  <c r="A250" i="278"/>
  <c r="L250" i="278"/>
  <c r="K250" i="278"/>
  <c r="P250" i="278" s="1"/>
  <c r="Q250" i="278" s="1"/>
  <c r="E250" i="278" a="1"/>
  <c r="E250" i="278" s="1"/>
  <c r="M250" i="278" s="1"/>
  <c r="D251" i="278" a="1"/>
  <c r="D251" i="278" s="1"/>
  <c r="G249" i="277"/>
  <c r="F249" i="277"/>
  <c r="A249" i="277"/>
  <c r="L249" i="277"/>
  <c r="K249" i="277"/>
  <c r="P249" i="277" s="1"/>
  <c r="Q249" i="277" s="1"/>
  <c r="E249" i="277" a="1"/>
  <c r="E249" i="277" s="1"/>
  <c r="M249" i="277" s="1"/>
  <c r="D250" i="277" a="1"/>
  <c r="D250" i="277" s="1"/>
  <c r="O248" i="277"/>
  <c r="S248" i="277"/>
  <c r="O242" i="146"/>
  <c r="D244" i="146" a="1"/>
  <c r="D244" i="146" s="1"/>
  <c r="G244" i="146" s="1"/>
  <c r="K243" i="146"/>
  <c r="P243" i="146" s="1"/>
  <c r="Q243" i="146" s="1"/>
  <c r="F243" i="146"/>
  <c r="S242" i="146"/>
  <c r="E243" i="146" a="1"/>
  <c r="E243" i="146" s="1"/>
  <c r="M243" i="146" s="1"/>
  <c r="L243" i="146"/>
  <c r="G243" i="146"/>
  <c r="F251" i="284" l="1"/>
  <c r="A251" i="284"/>
  <c r="L251" i="284"/>
  <c r="K251" i="284"/>
  <c r="P251" i="284" s="1"/>
  <c r="Q251" i="284" s="1"/>
  <c r="E251" i="284" a="1"/>
  <c r="E251" i="284" s="1"/>
  <c r="M251" i="284" s="1"/>
  <c r="G251" i="284"/>
  <c r="D252" i="284" a="1"/>
  <c r="D252" i="284" s="1"/>
  <c r="O250" i="284"/>
  <c r="S250" i="284"/>
  <c r="S250" i="283"/>
  <c r="O250" i="283"/>
  <c r="L251" i="283"/>
  <c r="G251" i="283"/>
  <c r="F251" i="283"/>
  <c r="A251" i="283"/>
  <c r="K251" i="283"/>
  <c r="P251" i="283" s="1"/>
  <c r="Q251" i="283" s="1"/>
  <c r="E251" i="283" a="1"/>
  <c r="E251" i="283" s="1"/>
  <c r="M251" i="283" s="1"/>
  <c r="D252" i="283" a="1"/>
  <c r="D252" i="283" s="1"/>
  <c r="F253" i="282"/>
  <c r="A253" i="282"/>
  <c r="L253" i="282"/>
  <c r="K253" i="282"/>
  <c r="P253" i="282" s="1"/>
  <c r="Q253" i="282" s="1"/>
  <c r="E253" i="282" a="1"/>
  <c r="E253" i="282" s="1"/>
  <c r="M253" i="282" s="1"/>
  <c r="G253" i="282"/>
  <c r="D254" i="282" a="1"/>
  <c r="D254" i="282" s="1"/>
  <c r="O252" i="282"/>
  <c r="S252" i="282"/>
  <c r="L249" i="281"/>
  <c r="K249" i="281"/>
  <c r="P249" i="281" s="1"/>
  <c r="Q249" i="281" s="1"/>
  <c r="E249" i="281" a="1"/>
  <c r="E249" i="281" s="1"/>
  <c r="M249" i="281" s="1"/>
  <c r="G249" i="281"/>
  <c r="F249" i="281"/>
  <c r="A249" i="281"/>
  <c r="D250" i="281" a="1"/>
  <c r="D250" i="281" s="1"/>
  <c r="S248" i="281"/>
  <c r="O248" i="281"/>
  <c r="O250" i="280"/>
  <c r="S250" i="280"/>
  <c r="K251" i="280"/>
  <c r="P251" i="280" s="1"/>
  <c r="Q251" i="280" s="1"/>
  <c r="E251" i="280" a="1"/>
  <c r="E251" i="280" s="1"/>
  <c r="M251" i="280" s="1"/>
  <c r="G251" i="280"/>
  <c r="F251" i="280"/>
  <c r="A251" i="280"/>
  <c r="L251" i="280"/>
  <c r="D252" i="280" a="1"/>
  <c r="D252" i="280" s="1"/>
  <c r="K249" i="279"/>
  <c r="P249" i="279" s="1"/>
  <c r="Q249" i="279" s="1"/>
  <c r="E249" i="279" a="1"/>
  <c r="E249" i="279" s="1"/>
  <c r="M249" i="279" s="1"/>
  <c r="G249" i="279"/>
  <c r="F249" i="279"/>
  <c r="A249" i="279"/>
  <c r="L249" i="279"/>
  <c r="D250" i="279" a="1"/>
  <c r="D250" i="279" s="1"/>
  <c r="O248" i="279"/>
  <c r="S248" i="279"/>
  <c r="O250" i="278"/>
  <c r="S250" i="278"/>
  <c r="F251" i="278"/>
  <c r="A251" i="278"/>
  <c r="L251" i="278"/>
  <c r="K251" i="278"/>
  <c r="P251" i="278" s="1"/>
  <c r="Q251" i="278" s="1"/>
  <c r="E251" i="278" a="1"/>
  <c r="E251" i="278" s="1"/>
  <c r="M251" i="278" s="1"/>
  <c r="G251" i="278"/>
  <c r="D252" i="278" a="1"/>
  <c r="D252" i="278" s="1"/>
  <c r="F250" i="277"/>
  <c r="A250" i="277"/>
  <c r="L250" i="277"/>
  <c r="K250" i="277"/>
  <c r="P250" i="277" s="1"/>
  <c r="Q250" i="277" s="1"/>
  <c r="E250" i="277" a="1"/>
  <c r="E250" i="277" s="1"/>
  <c r="M250" i="277" s="1"/>
  <c r="G250" i="277"/>
  <c r="D251" i="277" a="1"/>
  <c r="D251" i="277" s="1"/>
  <c r="O249" i="277"/>
  <c r="S249" i="277"/>
  <c r="O243" i="146"/>
  <c r="S243" i="146"/>
  <c r="A244" i="146"/>
  <c r="D245" i="146" a="1"/>
  <c r="D245" i="146" s="1"/>
  <c r="G245" i="146" s="1"/>
  <c r="E244" i="146" a="1"/>
  <c r="E244" i="146" s="1"/>
  <c r="M244" i="146" s="1"/>
  <c r="S244" i="146" s="1"/>
  <c r="K244" i="146"/>
  <c r="P244" i="146" s="1"/>
  <c r="Q244" i="146" s="1"/>
  <c r="F244" i="146"/>
  <c r="L244" i="146"/>
  <c r="L252" i="284" l="1"/>
  <c r="K252" i="284"/>
  <c r="P252" i="284" s="1"/>
  <c r="Q252" i="284" s="1"/>
  <c r="E252" i="284" a="1"/>
  <c r="E252" i="284" s="1"/>
  <c r="M252" i="284" s="1"/>
  <c r="G252" i="284"/>
  <c r="F252" i="284"/>
  <c r="A252" i="284"/>
  <c r="D253" i="284" a="1"/>
  <c r="D253" i="284" s="1"/>
  <c r="S251" i="284"/>
  <c r="O251" i="284"/>
  <c r="O251" i="283"/>
  <c r="S251" i="283"/>
  <c r="K252" i="283"/>
  <c r="P252" i="283" s="1"/>
  <c r="Q252" i="283" s="1"/>
  <c r="E252" i="283" a="1"/>
  <c r="E252" i="283" s="1"/>
  <c r="M252" i="283" s="1"/>
  <c r="F252" i="283"/>
  <c r="A252" i="283"/>
  <c r="L252" i="283"/>
  <c r="G252" i="283"/>
  <c r="D253" i="283" a="1"/>
  <c r="D253" i="283" s="1"/>
  <c r="L254" i="282"/>
  <c r="K254" i="282"/>
  <c r="P254" i="282" s="1"/>
  <c r="Q254" i="282" s="1"/>
  <c r="E254" i="282" a="1"/>
  <c r="E254" i="282" s="1"/>
  <c r="M254" i="282" s="1"/>
  <c r="G254" i="282"/>
  <c r="F254" i="282"/>
  <c r="A254" i="282"/>
  <c r="D255" i="282" a="1"/>
  <c r="D255" i="282" s="1"/>
  <c r="S253" i="282"/>
  <c r="O253" i="282"/>
  <c r="K250" i="281"/>
  <c r="P250" i="281" s="1"/>
  <c r="Q250" i="281" s="1"/>
  <c r="E250" i="281" a="1"/>
  <c r="E250" i="281" s="1"/>
  <c r="M250" i="281" s="1"/>
  <c r="G250" i="281"/>
  <c r="F250" i="281"/>
  <c r="A250" i="281"/>
  <c r="L250" i="281"/>
  <c r="D251" i="281" a="1"/>
  <c r="D251" i="281" s="1"/>
  <c r="O249" i="281"/>
  <c r="S249" i="281"/>
  <c r="O251" i="280"/>
  <c r="S251" i="280"/>
  <c r="G252" i="280"/>
  <c r="F252" i="280"/>
  <c r="A252" i="280"/>
  <c r="L252" i="280"/>
  <c r="K252" i="280"/>
  <c r="P252" i="280" s="1"/>
  <c r="Q252" i="280" s="1"/>
  <c r="E252" i="280" a="1"/>
  <c r="E252" i="280" s="1"/>
  <c r="M252" i="280" s="1"/>
  <c r="D253" i="280" a="1"/>
  <c r="D253" i="280" s="1"/>
  <c r="G250" i="279"/>
  <c r="F250" i="279"/>
  <c r="A250" i="279"/>
  <c r="L250" i="279"/>
  <c r="K250" i="279"/>
  <c r="P250" i="279" s="1"/>
  <c r="Q250" i="279" s="1"/>
  <c r="E250" i="279" a="1"/>
  <c r="E250" i="279" s="1"/>
  <c r="M250" i="279" s="1"/>
  <c r="D251" i="279" a="1"/>
  <c r="D251" i="279" s="1"/>
  <c r="O249" i="279"/>
  <c r="S249" i="279"/>
  <c r="S251" i="278"/>
  <c r="O251" i="278"/>
  <c r="L252" i="278"/>
  <c r="K252" i="278"/>
  <c r="P252" i="278" s="1"/>
  <c r="Q252" i="278" s="1"/>
  <c r="E252" i="278" a="1"/>
  <c r="E252" i="278" s="1"/>
  <c r="M252" i="278" s="1"/>
  <c r="G252" i="278"/>
  <c r="F252" i="278"/>
  <c r="A252" i="278"/>
  <c r="D253" i="278" a="1"/>
  <c r="D253" i="278" s="1"/>
  <c r="S250" i="277"/>
  <c r="O250" i="277"/>
  <c r="L251" i="277"/>
  <c r="K251" i="277"/>
  <c r="P251" i="277" s="1"/>
  <c r="Q251" i="277" s="1"/>
  <c r="E251" i="277" a="1"/>
  <c r="E251" i="277" s="1"/>
  <c r="M251" i="277" s="1"/>
  <c r="G251" i="277"/>
  <c r="F251" i="277"/>
  <c r="A251" i="277"/>
  <c r="D252" i="277" a="1"/>
  <c r="D252" i="277" s="1"/>
  <c r="L245" i="146"/>
  <c r="D246" i="146" a="1"/>
  <c r="D246" i="146" s="1"/>
  <c r="E246" i="146" s="1" a="1"/>
  <c r="E246" i="146" s="1"/>
  <c r="M246" i="146" s="1"/>
  <c r="O244" i="146"/>
  <c r="A245" i="146"/>
  <c r="K245" i="146"/>
  <c r="P245" i="146" s="1"/>
  <c r="Q245" i="146" s="1"/>
  <c r="E245" i="146" a="1"/>
  <c r="E245" i="146" s="1"/>
  <c r="M245" i="146" s="1"/>
  <c r="S245" i="146" s="1"/>
  <c r="F245" i="146"/>
  <c r="K253" i="284" l="1"/>
  <c r="P253" i="284" s="1"/>
  <c r="Q253" i="284" s="1"/>
  <c r="E253" i="284" a="1"/>
  <c r="E253" i="284" s="1"/>
  <c r="M253" i="284" s="1"/>
  <c r="G253" i="284"/>
  <c r="F253" i="284"/>
  <c r="A253" i="284"/>
  <c r="L253" i="284"/>
  <c r="D254" i="284" a="1"/>
  <c r="D254" i="284" s="1"/>
  <c r="O252" i="284"/>
  <c r="S252" i="284"/>
  <c r="S252" i="283"/>
  <c r="O252" i="283"/>
  <c r="G253" i="283"/>
  <c r="F253" i="283"/>
  <c r="L253" i="283"/>
  <c r="K253" i="283"/>
  <c r="P253" i="283" s="1"/>
  <c r="Q253" i="283" s="1"/>
  <c r="E253" i="283" a="1"/>
  <c r="E253" i="283" s="1"/>
  <c r="M253" i="283" s="1"/>
  <c r="A253" i="283"/>
  <c r="D254" i="283" a="1"/>
  <c r="D254" i="283" s="1"/>
  <c r="O254" i="282"/>
  <c r="S254" i="282"/>
  <c r="K255" i="282"/>
  <c r="P255" i="282" s="1"/>
  <c r="Q255" i="282" s="1"/>
  <c r="E255" i="282" a="1"/>
  <c r="E255" i="282" s="1"/>
  <c r="M255" i="282" s="1"/>
  <c r="G255" i="282"/>
  <c r="F255" i="282"/>
  <c r="A255" i="282"/>
  <c r="L255" i="282"/>
  <c r="D256" i="282" a="1"/>
  <c r="D256" i="282" s="1"/>
  <c r="G251" i="281"/>
  <c r="F251" i="281"/>
  <c r="A251" i="281"/>
  <c r="L251" i="281"/>
  <c r="K251" i="281"/>
  <c r="P251" i="281" s="1"/>
  <c r="Q251" i="281" s="1"/>
  <c r="E251" i="281" a="1"/>
  <c r="E251" i="281" s="1"/>
  <c r="M251" i="281" s="1"/>
  <c r="D252" i="281" a="1"/>
  <c r="D252" i="281" s="1"/>
  <c r="O250" i="281"/>
  <c r="S250" i="281"/>
  <c r="O252" i="280"/>
  <c r="S252" i="280"/>
  <c r="F253" i="280"/>
  <c r="A253" i="280"/>
  <c r="L253" i="280"/>
  <c r="K253" i="280"/>
  <c r="P253" i="280" s="1"/>
  <c r="Q253" i="280" s="1"/>
  <c r="E253" i="280" a="1"/>
  <c r="E253" i="280" s="1"/>
  <c r="M253" i="280" s="1"/>
  <c r="G253" i="280"/>
  <c r="D254" i="280" a="1"/>
  <c r="D254" i="280" s="1"/>
  <c r="F251" i="279"/>
  <c r="A251" i="279"/>
  <c r="L251" i="279"/>
  <c r="K251" i="279"/>
  <c r="P251" i="279" s="1"/>
  <c r="Q251" i="279" s="1"/>
  <c r="E251" i="279" a="1"/>
  <c r="E251" i="279" s="1"/>
  <c r="M251" i="279" s="1"/>
  <c r="G251" i="279"/>
  <c r="D252" i="279" a="1"/>
  <c r="D252" i="279" s="1"/>
  <c r="O250" i="279"/>
  <c r="S250" i="279"/>
  <c r="K253" i="278"/>
  <c r="P253" i="278" s="1"/>
  <c r="Q253" i="278" s="1"/>
  <c r="E253" i="278" a="1"/>
  <c r="E253" i="278" s="1"/>
  <c r="M253" i="278" s="1"/>
  <c r="G253" i="278"/>
  <c r="F253" i="278"/>
  <c r="A253" i="278"/>
  <c r="L253" i="278"/>
  <c r="D254" i="278" a="1"/>
  <c r="D254" i="278" s="1"/>
  <c r="O252" i="278"/>
  <c r="S252" i="278"/>
  <c r="K252" i="277"/>
  <c r="P252" i="277" s="1"/>
  <c r="Q252" i="277" s="1"/>
  <c r="E252" i="277" a="1"/>
  <c r="E252" i="277" s="1"/>
  <c r="M252" i="277" s="1"/>
  <c r="G252" i="277"/>
  <c r="F252" i="277"/>
  <c r="A252" i="277"/>
  <c r="L252" i="277"/>
  <c r="D253" i="277" a="1"/>
  <c r="D253" i="277" s="1"/>
  <c r="O251" i="277"/>
  <c r="S251" i="277"/>
  <c r="D247" i="146" a="1"/>
  <c r="D247" i="146" s="1"/>
  <c r="F247" i="146" s="1"/>
  <c r="L246" i="146"/>
  <c r="O246" i="146" s="1"/>
  <c r="O245" i="146"/>
  <c r="G246" i="146"/>
  <c r="S246" i="146"/>
  <c r="F246" i="146"/>
  <c r="K246" i="146"/>
  <c r="P246" i="146" s="1"/>
  <c r="Q246" i="146" s="1"/>
  <c r="A246" i="146"/>
  <c r="G254" i="284" l="1"/>
  <c r="F254" i="284"/>
  <c r="A254" i="284"/>
  <c r="L254" i="284"/>
  <c r="K254" i="284"/>
  <c r="P254" i="284" s="1"/>
  <c r="Q254" i="284" s="1"/>
  <c r="E254" i="284" a="1"/>
  <c r="E254" i="284" s="1"/>
  <c r="M254" i="284" s="1"/>
  <c r="D255" i="284" a="1"/>
  <c r="D255" i="284" s="1"/>
  <c r="O253" i="284"/>
  <c r="S253" i="284"/>
  <c r="O253" i="283"/>
  <c r="S253" i="283"/>
  <c r="F254" i="283"/>
  <c r="A254" i="283"/>
  <c r="L254" i="283"/>
  <c r="K254" i="283"/>
  <c r="P254" i="283" s="1"/>
  <c r="Q254" i="283" s="1"/>
  <c r="E254" i="283" a="1"/>
  <c r="E254" i="283" s="1"/>
  <c r="M254" i="283" s="1"/>
  <c r="G254" i="283"/>
  <c r="D255" i="283" a="1"/>
  <c r="D255" i="283" s="1"/>
  <c r="O255" i="282"/>
  <c r="S255" i="282"/>
  <c r="G256" i="282"/>
  <c r="F256" i="282"/>
  <c r="A256" i="282"/>
  <c r="L256" i="282"/>
  <c r="K256" i="282"/>
  <c r="P256" i="282" s="1"/>
  <c r="Q256" i="282" s="1"/>
  <c r="E256" i="282" a="1"/>
  <c r="E256" i="282" s="1"/>
  <c r="M256" i="282" s="1"/>
  <c r="D257" i="282" a="1"/>
  <c r="D257" i="282" s="1"/>
  <c r="F252" i="281"/>
  <c r="A252" i="281"/>
  <c r="L252" i="281"/>
  <c r="K252" i="281"/>
  <c r="P252" i="281" s="1"/>
  <c r="Q252" i="281" s="1"/>
  <c r="E252" i="281" a="1"/>
  <c r="E252" i="281" s="1"/>
  <c r="M252" i="281" s="1"/>
  <c r="G252" i="281"/>
  <c r="D253" i="281" a="1"/>
  <c r="D253" i="281" s="1"/>
  <c r="O251" i="281"/>
  <c r="S251" i="281"/>
  <c r="S253" i="280"/>
  <c r="O253" i="280"/>
  <c r="L254" i="280"/>
  <c r="K254" i="280"/>
  <c r="P254" i="280" s="1"/>
  <c r="Q254" i="280" s="1"/>
  <c r="E254" i="280" a="1"/>
  <c r="E254" i="280" s="1"/>
  <c r="M254" i="280" s="1"/>
  <c r="G254" i="280"/>
  <c r="F254" i="280"/>
  <c r="A254" i="280"/>
  <c r="D255" i="280" a="1"/>
  <c r="D255" i="280" s="1"/>
  <c r="L252" i="279"/>
  <c r="K252" i="279"/>
  <c r="P252" i="279" s="1"/>
  <c r="Q252" i="279" s="1"/>
  <c r="E252" i="279" a="1"/>
  <c r="E252" i="279" s="1"/>
  <c r="M252" i="279" s="1"/>
  <c r="G252" i="279"/>
  <c r="F252" i="279"/>
  <c r="A252" i="279"/>
  <c r="D253" i="279" a="1"/>
  <c r="D253" i="279" s="1"/>
  <c r="S251" i="279"/>
  <c r="O251" i="279"/>
  <c r="G254" i="278"/>
  <c r="F254" i="278"/>
  <c r="A254" i="278"/>
  <c r="L254" i="278"/>
  <c r="K254" i="278"/>
  <c r="P254" i="278" s="1"/>
  <c r="Q254" i="278" s="1"/>
  <c r="E254" i="278" a="1"/>
  <c r="E254" i="278" s="1"/>
  <c r="M254" i="278" s="1"/>
  <c r="D255" i="278" a="1"/>
  <c r="D255" i="278" s="1"/>
  <c r="O253" i="278"/>
  <c r="S253" i="278"/>
  <c r="G253" i="277"/>
  <c r="F253" i="277"/>
  <c r="A253" i="277"/>
  <c r="L253" i="277"/>
  <c r="K253" i="277"/>
  <c r="P253" i="277" s="1"/>
  <c r="Q253" i="277" s="1"/>
  <c r="E253" i="277" a="1"/>
  <c r="E253" i="277" s="1"/>
  <c r="M253" i="277" s="1"/>
  <c r="D254" i="277" a="1"/>
  <c r="D254" i="277" s="1"/>
  <c r="O252" i="277"/>
  <c r="S252" i="277"/>
  <c r="E247" i="146" a="1"/>
  <c r="E247" i="146" s="1"/>
  <c r="M247" i="146" s="1"/>
  <c r="S247" i="146" s="1"/>
  <c r="A247" i="146"/>
  <c r="K247" i="146"/>
  <c r="P247" i="146" s="1"/>
  <c r="Q247" i="146" s="1"/>
  <c r="D248" i="146" a="1"/>
  <c r="D248" i="146" s="1"/>
  <c r="G248" i="146" s="1"/>
  <c r="G247" i="146"/>
  <c r="L247" i="146"/>
  <c r="F255" i="284" l="1"/>
  <c r="A255" i="284"/>
  <c r="L255" i="284"/>
  <c r="K255" i="284"/>
  <c r="P255" i="284" s="1"/>
  <c r="Q255" i="284" s="1"/>
  <c r="E255" i="284" a="1"/>
  <c r="E255" i="284" s="1"/>
  <c r="M255" i="284" s="1"/>
  <c r="G255" i="284"/>
  <c r="D256" i="284" a="1"/>
  <c r="D256" i="284" s="1"/>
  <c r="O254" i="284"/>
  <c r="S254" i="284"/>
  <c r="S254" i="283"/>
  <c r="O254" i="283"/>
  <c r="L255" i="283"/>
  <c r="K255" i="283"/>
  <c r="P255" i="283" s="1"/>
  <c r="Q255" i="283" s="1"/>
  <c r="E255" i="283" a="1"/>
  <c r="E255" i="283" s="1"/>
  <c r="M255" i="283" s="1"/>
  <c r="G255" i="283"/>
  <c r="F255" i="283"/>
  <c r="A255" i="283"/>
  <c r="D256" i="283" a="1"/>
  <c r="D256" i="283" s="1"/>
  <c r="O256" i="282"/>
  <c r="S256" i="282"/>
  <c r="F257" i="282"/>
  <c r="A257" i="282"/>
  <c r="L257" i="282"/>
  <c r="K257" i="282"/>
  <c r="P257" i="282" s="1"/>
  <c r="Q257" i="282" s="1"/>
  <c r="E257" i="282" a="1"/>
  <c r="E257" i="282" s="1"/>
  <c r="M257" i="282" s="1"/>
  <c r="G257" i="282"/>
  <c r="D258" i="282" a="1"/>
  <c r="D258" i="282" s="1"/>
  <c r="L253" i="281"/>
  <c r="K253" i="281"/>
  <c r="P253" i="281" s="1"/>
  <c r="Q253" i="281" s="1"/>
  <c r="E253" i="281" a="1"/>
  <c r="E253" i="281" s="1"/>
  <c r="M253" i="281" s="1"/>
  <c r="G253" i="281"/>
  <c r="F253" i="281"/>
  <c r="A253" i="281"/>
  <c r="D254" i="281" a="1"/>
  <c r="D254" i="281" s="1"/>
  <c r="S252" i="281"/>
  <c r="O252" i="281"/>
  <c r="K255" i="280"/>
  <c r="P255" i="280" s="1"/>
  <c r="Q255" i="280" s="1"/>
  <c r="E255" i="280" a="1"/>
  <c r="E255" i="280" s="1"/>
  <c r="M255" i="280" s="1"/>
  <c r="G255" i="280"/>
  <c r="F255" i="280"/>
  <c r="A255" i="280"/>
  <c r="L255" i="280"/>
  <c r="D256" i="280" a="1"/>
  <c r="D256" i="280" s="1"/>
  <c r="O254" i="280"/>
  <c r="S254" i="280"/>
  <c r="K253" i="279"/>
  <c r="P253" i="279" s="1"/>
  <c r="Q253" i="279" s="1"/>
  <c r="E253" i="279" a="1"/>
  <c r="E253" i="279" s="1"/>
  <c r="M253" i="279" s="1"/>
  <c r="G253" i="279"/>
  <c r="F253" i="279"/>
  <c r="A253" i="279"/>
  <c r="L253" i="279"/>
  <c r="D254" i="279" a="1"/>
  <c r="D254" i="279" s="1"/>
  <c r="O252" i="279"/>
  <c r="S252" i="279"/>
  <c r="F255" i="278"/>
  <c r="A255" i="278"/>
  <c r="L255" i="278"/>
  <c r="K255" i="278"/>
  <c r="P255" i="278" s="1"/>
  <c r="Q255" i="278" s="1"/>
  <c r="E255" i="278" a="1"/>
  <c r="E255" i="278" s="1"/>
  <c r="M255" i="278" s="1"/>
  <c r="G255" i="278"/>
  <c r="D256" i="278" a="1"/>
  <c r="D256" i="278" s="1"/>
  <c r="O254" i="278"/>
  <c r="S254" i="278"/>
  <c r="F254" i="277"/>
  <c r="A254" i="277"/>
  <c r="L254" i="277"/>
  <c r="K254" i="277"/>
  <c r="P254" i="277" s="1"/>
  <c r="Q254" i="277" s="1"/>
  <c r="E254" i="277" a="1"/>
  <c r="E254" i="277" s="1"/>
  <c r="M254" i="277" s="1"/>
  <c r="G254" i="277"/>
  <c r="D255" i="277" a="1"/>
  <c r="D255" i="277" s="1"/>
  <c r="O253" i="277"/>
  <c r="S253" i="277"/>
  <c r="D249" i="146" a="1"/>
  <c r="D249" i="146" s="1"/>
  <c r="L248" i="146"/>
  <c r="O247" i="146"/>
  <c r="F248" i="146"/>
  <c r="E248" i="146" a="1"/>
  <c r="E248" i="146" s="1"/>
  <c r="M248" i="146" s="1"/>
  <c r="A248" i="146"/>
  <c r="K248" i="146"/>
  <c r="P248" i="146" s="1"/>
  <c r="Q248" i="146" s="1"/>
  <c r="L256" i="284" l="1"/>
  <c r="K256" i="284"/>
  <c r="P256" i="284" s="1"/>
  <c r="Q256" i="284" s="1"/>
  <c r="E256" i="284" a="1"/>
  <c r="E256" i="284" s="1"/>
  <c r="M256" i="284" s="1"/>
  <c r="G256" i="284"/>
  <c r="F256" i="284"/>
  <c r="A256" i="284"/>
  <c r="D257" i="284" a="1"/>
  <c r="D257" i="284" s="1"/>
  <c r="S255" i="284"/>
  <c r="O255" i="284"/>
  <c r="K256" i="283"/>
  <c r="P256" i="283" s="1"/>
  <c r="Q256" i="283" s="1"/>
  <c r="E256" i="283" a="1"/>
  <c r="E256" i="283" s="1"/>
  <c r="M256" i="283" s="1"/>
  <c r="G256" i="283"/>
  <c r="F256" i="283"/>
  <c r="A256" i="283"/>
  <c r="L256" i="283"/>
  <c r="D257" i="283" a="1"/>
  <c r="D257" i="283" s="1"/>
  <c r="O255" i="283"/>
  <c r="S255" i="283"/>
  <c r="S257" i="282"/>
  <c r="O257" i="282"/>
  <c r="L258" i="282"/>
  <c r="K258" i="282"/>
  <c r="P258" i="282" s="1"/>
  <c r="Q258" i="282" s="1"/>
  <c r="E258" i="282" a="1"/>
  <c r="E258" i="282" s="1"/>
  <c r="M258" i="282" s="1"/>
  <c r="G258" i="282"/>
  <c r="F258" i="282"/>
  <c r="A258" i="282"/>
  <c r="D259" i="282" a="1"/>
  <c r="D259" i="282" s="1"/>
  <c r="O253" i="281"/>
  <c r="S253" i="281"/>
  <c r="G254" i="281"/>
  <c r="L254" i="281"/>
  <c r="E254" i="281" a="1"/>
  <c r="E254" i="281" s="1"/>
  <c r="M254" i="281" s="1"/>
  <c r="K254" i="281"/>
  <c r="P254" i="281" s="1"/>
  <c r="Q254" i="281" s="1"/>
  <c r="A254" i="281"/>
  <c r="F254" i="281"/>
  <c r="D255" i="281" a="1"/>
  <c r="D255" i="281" s="1"/>
  <c r="G256" i="280"/>
  <c r="F256" i="280"/>
  <c r="A256" i="280"/>
  <c r="L256" i="280"/>
  <c r="K256" i="280"/>
  <c r="P256" i="280" s="1"/>
  <c r="Q256" i="280" s="1"/>
  <c r="E256" i="280" a="1"/>
  <c r="E256" i="280" s="1"/>
  <c r="M256" i="280" s="1"/>
  <c r="D257" i="280" a="1"/>
  <c r="D257" i="280" s="1"/>
  <c r="O255" i="280"/>
  <c r="S255" i="280"/>
  <c r="G254" i="279"/>
  <c r="F254" i="279"/>
  <c r="A254" i="279"/>
  <c r="L254" i="279"/>
  <c r="K254" i="279"/>
  <c r="P254" i="279" s="1"/>
  <c r="Q254" i="279" s="1"/>
  <c r="E254" i="279" a="1"/>
  <c r="E254" i="279" s="1"/>
  <c r="M254" i="279" s="1"/>
  <c r="D255" i="279" a="1"/>
  <c r="D255" i="279" s="1"/>
  <c r="O253" i="279"/>
  <c r="S253" i="279"/>
  <c r="L256" i="278"/>
  <c r="K256" i="278"/>
  <c r="P256" i="278" s="1"/>
  <c r="Q256" i="278" s="1"/>
  <c r="E256" i="278" a="1"/>
  <c r="E256" i="278" s="1"/>
  <c r="M256" i="278" s="1"/>
  <c r="G256" i="278"/>
  <c r="F256" i="278"/>
  <c r="A256" i="278"/>
  <c r="D257" i="278" a="1"/>
  <c r="D257" i="278" s="1"/>
  <c r="S255" i="278"/>
  <c r="O255" i="278"/>
  <c r="S254" i="277"/>
  <c r="O254" i="277"/>
  <c r="L255" i="277"/>
  <c r="K255" i="277"/>
  <c r="P255" i="277" s="1"/>
  <c r="Q255" i="277" s="1"/>
  <c r="E255" i="277" a="1"/>
  <c r="E255" i="277" s="1"/>
  <c r="M255" i="277" s="1"/>
  <c r="G255" i="277"/>
  <c r="F255" i="277"/>
  <c r="A255" i="277"/>
  <c r="D256" i="277" a="1"/>
  <c r="D256" i="277" s="1"/>
  <c r="O248" i="146"/>
  <c r="L249" i="146"/>
  <c r="K249" i="146"/>
  <c r="P249" i="146" s="1"/>
  <c r="Q249" i="146" s="1"/>
  <c r="F249" i="146"/>
  <c r="E249" i="146" a="1"/>
  <c r="E249" i="146" s="1"/>
  <c r="M249" i="146" s="1"/>
  <c r="S248" i="146"/>
  <c r="A249" i="146"/>
  <c r="G249" i="146"/>
  <c r="D250" i="146" a="1"/>
  <c r="D250" i="146" s="1"/>
  <c r="L250" i="146" s="1"/>
  <c r="O256" i="284" l="1"/>
  <c r="S256" i="284"/>
  <c r="K257" i="284"/>
  <c r="P257" i="284" s="1"/>
  <c r="Q257" i="284" s="1"/>
  <c r="E257" i="284" a="1"/>
  <c r="E257" i="284" s="1"/>
  <c r="M257" i="284" s="1"/>
  <c r="G257" i="284"/>
  <c r="F257" i="284"/>
  <c r="A257" i="284"/>
  <c r="L257" i="284"/>
  <c r="D258" i="284" a="1"/>
  <c r="D258" i="284" s="1"/>
  <c r="G257" i="283"/>
  <c r="F257" i="283"/>
  <c r="A257" i="283"/>
  <c r="L257" i="283"/>
  <c r="K257" i="283"/>
  <c r="P257" i="283" s="1"/>
  <c r="Q257" i="283" s="1"/>
  <c r="E257" i="283" a="1"/>
  <c r="E257" i="283" s="1"/>
  <c r="M257" i="283" s="1"/>
  <c r="D258" i="283" a="1"/>
  <c r="D258" i="283" s="1"/>
  <c r="O256" i="283"/>
  <c r="S256" i="283"/>
  <c r="K259" i="282"/>
  <c r="P259" i="282" s="1"/>
  <c r="Q259" i="282" s="1"/>
  <c r="E259" i="282" a="1"/>
  <c r="E259" i="282" s="1"/>
  <c r="M259" i="282" s="1"/>
  <c r="G259" i="282"/>
  <c r="F259" i="282"/>
  <c r="A259" i="282"/>
  <c r="L259" i="282"/>
  <c r="D260" i="282" a="1"/>
  <c r="D260" i="282" s="1"/>
  <c r="O258" i="282"/>
  <c r="S258" i="282"/>
  <c r="F255" i="281"/>
  <c r="A255" i="281"/>
  <c r="L255" i="281"/>
  <c r="E255" i="281" a="1"/>
  <c r="E255" i="281" s="1"/>
  <c r="M255" i="281" s="1"/>
  <c r="K255" i="281"/>
  <c r="P255" i="281" s="1"/>
  <c r="Q255" i="281" s="1"/>
  <c r="G255" i="281"/>
  <c r="D256" i="281" a="1"/>
  <c r="D256" i="281" s="1"/>
  <c r="O254" i="281"/>
  <c r="S254" i="281"/>
  <c r="F257" i="280"/>
  <c r="A257" i="280"/>
  <c r="L257" i="280"/>
  <c r="K257" i="280"/>
  <c r="P257" i="280" s="1"/>
  <c r="Q257" i="280" s="1"/>
  <c r="E257" i="280" a="1"/>
  <c r="E257" i="280" s="1"/>
  <c r="M257" i="280" s="1"/>
  <c r="G257" i="280"/>
  <c r="D258" i="280" a="1"/>
  <c r="D258" i="280" s="1"/>
  <c r="O256" i="280"/>
  <c r="S256" i="280"/>
  <c r="F255" i="279"/>
  <c r="A255" i="279"/>
  <c r="L255" i="279"/>
  <c r="K255" i="279"/>
  <c r="P255" i="279" s="1"/>
  <c r="Q255" i="279" s="1"/>
  <c r="E255" i="279" a="1"/>
  <c r="E255" i="279" s="1"/>
  <c r="M255" i="279" s="1"/>
  <c r="G255" i="279"/>
  <c r="D256" i="279" a="1"/>
  <c r="D256" i="279" s="1"/>
  <c r="O254" i="279"/>
  <c r="S254" i="279"/>
  <c r="O256" i="278"/>
  <c r="S256" i="278"/>
  <c r="K257" i="278"/>
  <c r="P257" i="278" s="1"/>
  <c r="Q257" i="278" s="1"/>
  <c r="E257" i="278" a="1"/>
  <c r="E257" i="278" s="1"/>
  <c r="M257" i="278" s="1"/>
  <c r="G257" i="278"/>
  <c r="F257" i="278"/>
  <c r="A257" i="278"/>
  <c r="L257" i="278"/>
  <c r="D258" i="278" a="1"/>
  <c r="D258" i="278" s="1"/>
  <c r="K256" i="277"/>
  <c r="P256" i="277" s="1"/>
  <c r="Q256" i="277" s="1"/>
  <c r="E256" i="277" a="1"/>
  <c r="E256" i="277" s="1"/>
  <c r="M256" i="277" s="1"/>
  <c r="G256" i="277"/>
  <c r="F256" i="277"/>
  <c r="A256" i="277"/>
  <c r="L256" i="277"/>
  <c r="D257" i="277" a="1"/>
  <c r="D257" i="277" s="1"/>
  <c r="O255" i="277"/>
  <c r="S255" i="277"/>
  <c r="O249" i="146"/>
  <c r="A250" i="146"/>
  <c r="K250" i="146"/>
  <c r="P250" i="146" s="1"/>
  <c r="Q250" i="146" s="1"/>
  <c r="F250" i="146"/>
  <c r="S249" i="146"/>
  <c r="G250" i="146"/>
  <c r="E250" i="146" a="1"/>
  <c r="E250" i="146" s="1"/>
  <c r="M250" i="146" s="1"/>
  <c r="O250" i="146" s="1"/>
  <c r="D251" i="146" a="1"/>
  <c r="D251" i="146" s="1"/>
  <c r="E251" i="146" s="1" a="1"/>
  <c r="E251" i="146" s="1"/>
  <c r="M251" i="146" s="1"/>
  <c r="O257" i="284" l="1"/>
  <c r="S257" i="284"/>
  <c r="G258" i="284"/>
  <c r="F258" i="284"/>
  <c r="A258" i="284"/>
  <c r="L258" i="284"/>
  <c r="K258" i="284"/>
  <c r="P258" i="284" s="1"/>
  <c r="Q258" i="284" s="1"/>
  <c r="E258" i="284" a="1"/>
  <c r="E258" i="284" s="1"/>
  <c r="M258" i="284" s="1"/>
  <c r="D259" i="284" a="1"/>
  <c r="D259" i="284" s="1"/>
  <c r="F258" i="283"/>
  <c r="A258" i="283"/>
  <c r="L258" i="283"/>
  <c r="K258" i="283"/>
  <c r="P258" i="283" s="1"/>
  <c r="Q258" i="283" s="1"/>
  <c r="E258" i="283" a="1"/>
  <c r="E258" i="283" s="1"/>
  <c r="M258" i="283" s="1"/>
  <c r="G258" i="283"/>
  <c r="D259" i="283" a="1"/>
  <c r="D259" i="283" s="1"/>
  <c r="O257" i="283"/>
  <c r="S257" i="283"/>
  <c r="G260" i="282"/>
  <c r="F260" i="282"/>
  <c r="A260" i="282"/>
  <c r="L260" i="282"/>
  <c r="K260" i="282"/>
  <c r="P260" i="282" s="1"/>
  <c r="Q260" i="282" s="1"/>
  <c r="E260" i="282" a="1"/>
  <c r="E260" i="282" s="1"/>
  <c r="M260" i="282" s="1"/>
  <c r="D261" i="282" a="1"/>
  <c r="D261" i="282" s="1"/>
  <c r="O259" i="282"/>
  <c r="S259" i="282"/>
  <c r="S255" i="281"/>
  <c r="O255" i="281"/>
  <c r="L256" i="281"/>
  <c r="K256" i="281"/>
  <c r="P256" i="281" s="1"/>
  <c r="Q256" i="281" s="1"/>
  <c r="E256" i="281" a="1"/>
  <c r="E256" i="281" s="1"/>
  <c r="M256" i="281" s="1"/>
  <c r="F256" i="281"/>
  <c r="G256" i="281"/>
  <c r="A256" i="281"/>
  <c r="D257" i="281" a="1"/>
  <c r="D257" i="281" s="1"/>
  <c r="L258" i="280"/>
  <c r="K258" i="280"/>
  <c r="P258" i="280" s="1"/>
  <c r="Q258" i="280" s="1"/>
  <c r="E258" i="280" a="1"/>
  <c r="E258" i="280" s="1"/>
  <c r="M258" i="280" s="1"/>
  <c r="G258" i="280"/>
  <c r="F258" i="280"/>
  <c r="A258" i="280"/>
  <c r="D259" i="280" a="1"/>
  <c r="D259" i="280" s="1"/>
  <c r="S257" i="280"/>
  <c r="O257" i="280"/>
  <c r="L256" i="279"/>
  <c r="K256" i="279"/>
  <c r="P256" i="279" s="1"/>
  <c r="Q256" i="279" s="1"/>
  <c r="E256" i="279" a="1"/>
  <c r="E256" i="279" s="1"/>
  <c r="M256" i="279" s="1"/>
  <c r="G256" i="279"/>
  <c r="F256" i="279"/>
  <c r="A256" i="279"/>
  <c r="D257" i="279" a="1"/>
  <c r="D257" i="279" s="1"/>
  <c r="S255" i="279"/>
  <c r="O255" i="279"/>
  <c r="O257" i="278"/>
  <c r="S257" i="278"/>
  <c r="G258" i="278"/>
  <c r="F258" i="278"/>
  <c r="A258" i="278"/>
  <c r="L258" i="278"/>
  <c r="K258" i="278"/>
  <c r="P258" i="278" s="1"/>
  <c r="Q258" i="278" s="1"/>
  <c r="E258" i="278" a="1"/>
  <c r="E258" i="278" s="1"/>
  <c r="M258" i="278" s="1"/>
  <c r="D259" i="278" a="1"/>
  <c r="D259" i="278" s="1"/>
  <c r="G257" i="277"/>
  <c r="F257" i="277"/>
  <c r="A257" i="277"/>
  <c r="L257" i="277"/>
  <c r="K257" i="277"/>
  <c r="P257" i="277" s="1"/>
  <c r="Q257" i="277" s="1"/>
  <c r="E257" i="277" a="1"/>
  <c r="E257" i="277" s="1"/>
  <c r="M257" i="277" s="1"/>
  <c r="D258" i="277" a="1"/>
  <c r="D258" i="277" s="1"/>
  <c r="O256" i="277"/>
  <c r="S256" i="277"/>
  <c r="D252" i="146" a="1"/>
  <c r="D252" i="146" s="1"/>
  <c r="A252" i="146" s="1"/>
  <c r="K251" i="146"/>
  <c r="P251" i="146" s="1"/>
  <c r="Q251" i="146" s="1"/>
  <c r="F251" i="146"/>
  <c r="G251" i="146"/>
  <c r="A251" i="146"/>
  <c r="S250" i="146"/>
  <c r="S251" i="146"/>
  <c r="L251" i="146"/>
  <c r="O251" i="146" s="1"/>
  <c r="O258" i="284" l="1"/>
  <c r="S258" i="284"/>
  <c r="F259" i="284"/>
  <c r="A259" i="284"/>
  <c r="L259" i="284"/>
  <c r="K259" i="284"/>
  <c r="P259" i="284" s="1"/>
  <c r="Q259" i="284" s="1"/>
  <c r="E259" i="284" a="1"/>
  <c r="E259" i="284" s="1"/>
  <c r="M259" i="284" s="1"/>
  <c r="G259" i="284"/>
  <c r="D260" i="284" a="1"/>
  <c r="D260" i="284" s="1"/>
  <c r="L259" i="283"/>
  <c r="K259" i="283"/>
  <c r="P259" i="283" s="1"/>
  <c r="Q259" i="283" s="1"/>
  <c r="E259" i="283" a="1"/>
  <c r="E259" i="283" s="1"/>
  <c r="M259" i="283" s="1"/>
  <c r="G259" i="283"/>
  <c r="F259" i="283"/>
  <c r="A259" i="283"/>
  <c r="D260" i="283" a="1"/>
  <c r="D260" i="283" s="1"/>
  <c r="S258" i="283"/>
  <c r="O258" i="283"/>
  <c r="F261" i="282"/>
  <c r="A261" i="282"/>
  <c r="L261" i="282"/>
  <c r="K261" i="282"/>
  <c r="P261" i="282" s="1"/>
  <c r="Q261" i="282" s="1"/>
  <c r="E261" i="282" a="1"/>
  <c r="E261" i="282" s="1"/>
  <c r="M261" i="282" s="1"/>
  <c r="G261" i="282"/>
  <c r="D262" i="282" a="1"/>
  <c r="D262" i="282" s="1"/>
  <c r="O260" i="282"/>
  <c r="S260" i="282"/>
  <c r="K257" i="281"/>
  <c r="P257" i="281" s="1"/>
  <c r="Q257" i="281" s="1"/>
  <c r="E257" i="281" a="1"/>
  <c r="E257" i="281" s="1"/>
  <c r="M257" i="281" s="1"/>
  <c r="G257" i="281"/>
  <c r="L257" i="281"/>
  <c r="A257" i="281"/>
  <c r="F257" i="281"/>
  <c r="D258" i="281" a="1"/>
  <c r="D258" i="281" s="1"/>
  <c r="S256" i="281"/>
  <c r="O256" i="281"/>
  <c r="O258" i="280"/>
  <c r="S258" i="280"/>
  <c r="K259" i="280"/>
  <c r="P259" i="280" s="1"/>
  <c r="Q259" i="280" s="1"/>
  <c r="E259" i="280" a="1"/>
  <c r="E259" i="280" s="1"/>
  <c r="M259" i="280" s="1"/>
  <c r="G259" i="280"/>
  <c r="F259" i="280"/>
  <c r="A259" i="280"/>
  <c r="L259" i="280"/>
  <c r="D260" i="280" a="1"/>
  <c r="D260" i="280" s="1"/>
  <c r="K257" i="279"/>
  <c r="P257" i="279" s="1"/>
  <c r="Q257" i="279" s="1"/>
  <c r="E257" i="279" a="1"/>
  <c r="E257" i="279" s="1"/>
  <c r="M257" i="279" s="1"/>
  <c r="G257" i="279"/>
  <c r="F257" i="279"/>
  <c r="A257" i="279"/>
  <c r="L257" i="279"/>
  <c r="D258" i="279" a="1"/>
  <c r="D258" i="279" s="1"/>
  <c r="O256" i="279"/>
  <c r="S256" i="279"/>
  <c r="O258" i="278"/>
  <c r="S258" i="278"/>
  <c r="F259" i="278"/>
  <c r="A259" i="278"/>
  <c r="L259" i="278"/>
  <c r="K259" i="278"/>
  <c r="P259" i="278" s="1"/>
  <c r="Q259" i="278" s="1"/>
  <c r="E259" i="278" a="1"/>
  <c r="E259" i="278" s="1"/>
  <c r="M259" i="278" s="1"/>
  <c r="G259" i="278"/>
  <c r="D260" i="278" a="1"/>
  <c r="D260" i="278" s="1"/>
  <c r="F258" i="277"/>
  <c r="A258" i="277"/>
  <c r="L258" i="277"/>
  <c r="K258" i="277"/>
  <c r="P258" i="277" s="1"/>
  <c r="Q258" i="277" s="1"/>
  <c r="E258" i="277" a="1"/>
  <c r="E258" i="277" s="1"/>
  <c r="M258" i="277" s="1"/>
  <c r="G258" i="277"/>
  <c r="D259" i="277" a="1"/>
  <c r="D259" i="277" s="1"/>
  <c r="O257" i="277"/>
  <c r="S257" i="277"/>
  <c r="G252" i="146"/>
  <c r="E252" i="146" a="1"/>
  <c r="E252" i="146" s="1"/>
  <c r="M252" i="146" s="1"/>
  <c r="S252" i="146" s="1"/>
  <c r="F252" i="146"/>
  <c r="D253" i="146" a="1"/>
  <c r="D253" i="146" s="1"/>
  <c r="G253" i="146" s="1"/>
  <c r="K252" i="146"/>
  <c r="P252" i="146" s="1"/>
  <c r="Q252" i="146" s="1"/>
  <c r="L252" i="146"/>
  <c r="L260" i="284" l="1"/>
  <c r="K260" i="284"/>
  <c r="P260" i="284" s="1"/>
  <c r="Q260" i="284" s="1"/>
  <c r="E260" i="284" a="1"/>
  <c r="E260" i="284" s="1"/>
  <c r="M260" i="284" s="1"/>
  <c r="G260" i="284"/>
  <c r="F260" i="284"/>
  <c r="A260" i="284"/>
  <c r="D261" i="284" a="1"/>
  <c r="D261" i="284" s="1"/>
  <c r="S259" i="284"/>
  <c r="O259" i="284"/>
  <c r="K260" i="283"/>
  <c r="P260" i="283" s="1"/>
  <c r="Q260" i="283" s="1"/>
  <c r="E260" i="283" a="1"/>
  <c r="E260" i="283" s="1"/>
  <c r="M260" i="283" s="1"/>
  <c r="G260" i="283"/>
  <c r="F260" i="283"/>
  <c r="A260" i="283"/>
  <c r="L260" i="283"/>
  <c r="D261" i="283" a="1"/>
  <c r="D261" i="283" s="1"/>
  <c r="O259" i="283"/>
  <c r="S259" i="283"/>
  <c r="L262" i="282"/>
  <c r="K262" i="282"/>
  <c r="P262" i="282" s="1"/>
  <c r="Q262" i="282" s="1"/>
  <c r="E262" i="282" a="1"/>
  <c r="E262" i="282" s="1"/>
  <c r="M262" i="282" s="1"/>
  <c r="G262" i="282"/>
  <c r="F262" i="282"/>
  <c r="A262" i="282"/>
  <c r="D263" i="282" a="1"/>
  <c r="D263" i="282" s="1"/>
  <c r="S261" i="282"/>
  <c r="O261" i="282"/>
  <c r="G258" i="281"/>
  <c r="F258" i="281"/>
  <c r="A258" i="281"/>
  <c r="K258" i="281"/>
  <c r="P258" i="281" s="1"/>
  <c r="Q258" i="281" s="1"/>
  <c r="E258" i="281" a="1"/>
  <c r="E258" i="281" s="1"/>
  <c r="M258" i="281" s="1"/>
  <c r="L258" i="281"/>
  <c r="D259" i="281" a="1"/>
  <c r="D259" i="281" s="1"/>
  <c r="O257" i="281"/>
  <c r="S257" i="281"/>
  <c r="O259" i="280"/>
  <c r="S259" i="280"/>
  <c r="G260" i="280"/>
  <c r="F260" i="280"/>
  <c r="A260" i="280"/>
  <c r="L260" i="280"/>
  <c r="K260" i="280"/>
  <c r="P260" i="280" s="1"/>
  <c r="Q260" i="280" s="1"/>
  <c r="E260" i="280" a="1"/>
  <c r="E260" i="280" s="1"/>
  <c r="M260" i="280" s="1"/>
  <c r="D261" i="280" a="1"/>
  <c r="D261" i="280" s="1"/>
  <c r="G258" i="279"/>
  <c r="F258" i="279"/>
  <c r="A258" i="279"/>
  <c r="L258" i="279"/>
  <c r="K258" i="279"/>
  <c r="P258" i="279" s="1"/>
  <c r="Q258" i="279" s="1"/>
  <c r="E258" i="279" a="1"/>
  <c r="E258" i="279" s="1"/>
  <c r="M258" i="279" s="1"/>
  <c r="D259" i="279" a="1"/>
  <c r="D259" i="279" s="1"/>
  <c r="O257" i="279"/>
  <c r="S257" i="279"/>
  <c r="S259" i="278"/>
  <c r="O259" i="278"/>
  <c r="L260" i="278"/>
  <c r="K260" i="278"/>
  <c r="P260" i="278" s="1"/>
  <c r="Q260" i="278" s="1"/>
  <c r="E260" i="278" a="1"/>
  <c r="E260" i="278" s="1"/>
  <c r="M260" i="278" s="1"/>
  <c r="G260" i="278"/>
  <c r="F260" i="278"/>
  <c r="A260" i="278"/>
  <c r="D261" i="278" a="1"/>
  <c r="D261" i="278" s="1"/>
  <c r="L259" i="277"/>
  <c r="K259" i="277"/>
  <c r="P259" i="277" s="1"/>
  <c r="Q259" i="277" s="1"/>
  <c r="E259" i="277" a="1"/>
  <c r="E259" i="277" s="1"/>
  <c r="M259" i="277" s="1"/>
  <c r="G259" i="277"/>
  <c r="F259" i="277"/>
  <c r="A259" i="277"/>
  <c r="D260" i="277" a="1"/>
  <c r="D260" i="277" s="1"/>
  <c r="S258" i="277"/>
  <c r="O258" i="277"/>
  <c r="D254" i="146" a="1"/>
  <c r="D254" i="146" s="1"/>
  <c r="K254" i="146" s="1"/>
  <c r="P254" i="146" s="1"/>
  <c r="Q254" i="146" s="1"/>
  <c r="O252" i="146"/>
  <c r="F253" i="146"/>
  <c r="K253" i="146"/>
  <c r="P253" i="146" s="1"/>
  <c r="Q253" i="146" s="1"/>
  <c r="A253" i="146"/>
  <c r="E253" i="146" a="1"/>
  <c r="E253" i="146" s="1"/>
  <c r="M253" i="146" s="1"/>
  <c r="L253" i="146"/>
  <c r="O260" i="284" l="1"/>
  <c r="S260" i="284"/>
  <c r="K261" i="284"/>
  <c r="P261" i="284" s="1"/>
  <c r="Q261" i="284" s="1"/>
  <c r="E261" i="284" a="1"/>
  <c r="E261" i="284" s="1"/>
  <c r="M261" i="284" s="1"/>
  <c r="G261" i="284"/>
  <c r="F261" i="284"/>
  <c r="A261" i="284"/>
  <c r="L261" i="284"/>
  <c r="D262" i="284" a="1"/>
  <c r="D262" i="284" s="1"/>
  <c r="G261" i="283"/>
  <c r="F261" i="283"/>
  <c r="A261" i="283"/>
  <c r="L261" i="283"/>
  <c r="K261" i="283"/>
  <c r="P261" i="283" s="1"/>
  <c r="Q261" i="283" s="1"/>
  <c r="E261" i="283" a="1"/>
  <c r="E261" i="283" s="1"/>
  <c r="M261" i="283" s="1"/>
  <c r="D262" i="283" a="1"/>
  <c r="D262" i="283" s="1"/>
  <c r="O260" i="283"/>
  <c r="S260" i="283"/>
  <c r="K263" i="282"/>
  <c r="P263" i="282" s="1"/>
  <c r="Q263" i="282" s="1"/>
  <c r="E263" i="282" a="1"/>
  <c r="E263" i="282" s="1"/>
  <c r="M263" i="282" s="1"/>
  <c r="G263" i="282"/>
  <c r="F263" i="282"/>
  <c r="A263" i="282"/>
  <c r="L263" i="282"/>
  <c r="D264" i="282" a="1"/>
  <c r="D264" i="282" s="1"/>
  <c r="O262" i="282"/>
  <c r="S262" i="282"/>
  <c r="F259" i="281"/>
  <c r="A259" i="281"/>
  <c r="L259" i="281"/>
  <c r="G259" i="281"/>
  <c r="E259" i="281" a="1"/>
  <c r="E259" i="281" s="1"/>
  <c r="M259" i="281" s="1"/>
  <c r="K259" i="281"/>
  <c r="P259" i="281" s="1"/>
  <c r="Q259" i="281" s="1"/>
  <c r="D260" i="281" a="1"/>
  <c r="D260" i="281" s="1"/>
  <c r="O258" i="281"/>
  <c r="S258" i="281"/>
  <c r="O260" i="280"/>
  <c r="S260" i="280"/>
  <c r="F261" i="280"/>
  <c r="A261" i="280"/>
  <c r="L261" i="280"/>
  <c r="K261" i="280"/>
  <c r="P261" i="280" s="1"/>
  <c r="Q261" i="280" s="1"/>
  <c r="E261" i="280" a="1"/>
  <c r="E261" i="280" s="1"/>
  <c r="M261" i="280" s="1"/>
  <c r="G261" i="280"/>
  <c r="D262" i="280" a="1"/>
  <c r="D262" i="280" s="1"/>
  <c r="L259" i="279"/>
  <c r="F259" i="279"/>
  <c r="A259" i="279"/>
  <c r="K259" i="279"/>
  <c r="P259" i="279" s="1"/>
  <c r="Q259" i="279" s="1"/>
  <c r="E259" i="279" a="1"/>
  <c r="E259" i="279" s="1"/>
  <c r="M259" i="279" s="1"/>
  <c r="G259" i="279"/>
  <c r="D260" i="279" a="1"/>
  <c r="D260" i="279" s="1"/>
  <c r="O258" i="279"/>
  <c r="S258" i="279"/>
  <c r="K261" i="278"/>
  <c r="P261" i="278" s="1"/>
  <c r="Q261" i="278" s="1"/>
  <c r="E261" i="278" a="1"/>
  <c r="E261" i="278" s="1"/>
  <c r="M261" i="278" s="1"/>
  <c r="G261" i="278"/>
  <c r="F261" i="278"/>
  <c r="A261" i="278"/>
  <c r="L261" i="278"/>
  <c r="D262" i="278" a="1"/>
  <c r="D262" i="278" s="1"/>
  <c r="O260" i="278"/>
  <c r="S260" i="278"/>
  <c r="K260" i="277"/>
  <c r="P260" i="277" s="1"/>
  <c r="Q260" i="277" s="1"/>
  <c r="E260" i="277" a="1"/>
  <c r="E260" i="277" s="1"/>
  <c r="M260" i="277" s="1"/>
  <c r="G260" i="277"/>
  <c r="F260" i="277"/>
  <c r="A260" i="277"/>
  <c r="L260" i="277"/>
  <c r="D261" i="277" a="1"/>
  <c r="D261" i="277" s="1"/>
  <c r="O259" i="277"/>
  <c r="S259" i="277"/>
  <c r="O253" i="146"/>
  <c r="S253" i="146"/>
  <c r="A254" i="146"/>
  <c r="E254" i="146" a="1"/>
  <c r="E254" i="146" s="1"/>
  <c r="M254" i="146" s="1"/>
  <c r="D255" i="146" a="1"/>
  <c r="D255" i="146" s="1"/>
  <c r="L255" i="146" s="1"/>
  <c r="L254" i="146"/>
  <c r="G254" i="146"/>
  <c r="F254" i="146"/>
  <c r="O261" i="284" l="1"/>
  <c r="S261" i="284"/>
  <c r="G262" i="284"/>
  <c r="F262" i="284"/>
  <c r="A262" i="284"/>
  <c r="L262" i="284"/>
  <c r="K262" i="284"/>
  <c r="P262" i="284" s="1"/>
  <c r="Q262" i="284" s="1"/>
  <c r="E262" i="284" a="1"/>
  <c r="E262" i="284" s="1"/>
  <c r="M262" i="284" s="1"/>
  <c r="D263" i="284" a="1"/>
  <c r="D263" i="284" s="1"/>
  <c r="F262" i="283"/>
  <c r="A262" i="283"/>
  <c r="L262" i="283"/>
  <c r="K262" i="283"/>
  <c r="P262" i="283" s="1"/>
  <c r="Q262" i="283" s="1"/>
  <c r="E262" i="283" a="1"/>
  <c r="E262" i="283" s="1"/>
  <c r="M262" i="283" s="1"/>
  <c r="G262" i="283"/>
  <c r="D263" i="283" a="1"/>
  <c r="D263" i="283" s="1"/>
  <c r="O261" i="283"/>
  <c r="S261" i="283"/>
  <c r="G264" i="282"/>
  <c r="F264" i="282"/>
  <c r="A264" i="282"/>
  <c r="L264" i="282"/>
  <c r="K264" i="282"/>
  <c r="P264" i="282" s="1"/>
  <c r="Q264" i="282" s="1"/>
  <c r="E264" i="282" a="1"/>
  <c r="E264" i="282" s="1"/>
  <c r="M264" i="282" s="1"/>
  <c r="D265" i="282" a="1"/>
  <c r="D265" i="282" s="1"/>
  <c r="O263" i="282"/>
  <c r="S263" i="282"/>
  <c r="S259" i="281"/>
  <c r="O259" i="281"/>
  <c r="L260" i="281"/>
  <c r="K260" i="281"/>
  <c r="P260" i="281" s="1"/>
  <c r="Q260" i="281" s="1"/>
  <c r="E260" i="281" a="1"/>
  <c r="E260" i="281" s="1"/>
  <c r="M260" i="281" s="1"/>
  <c r="F260" i="281"/>
  <c r="A260" i="281"/>
  <c r="G260" i="281"/>
  <c r="D261" i="281" a="1"/>
  <c r="D261" i="281" s="1"/>
  <c r="S261" i="280"/>
  <c r="O261" i="280"/>
  <c r="L262" i="280"/>
  <c r="K262" i="280"/>
  <c r="P262" i="280" s="1"/>
  <c r="Q262" i="280" s="1"/>
  <c r="E262" i="280" a="1"/>
  <c r="E262" i="280" s="1"/>
  <c r="M262" i="280" s="1"/>
  <c r="G262" i="280"/>
  <c r="F262" i="280"/>
  <c r="A262" i="280"/>
  <c r="D263" i="280" a="1"/>
  <c r="D263" i="280" s="1"/>
  <c r="K260" i="279"/>
  <c r="P260" i="279" s="1"/>
  <c r="Q260" i="279" s="1"/>
  <c r="E260" i="279" a="1"/>
  <c r="E260" i="279" s="1"/>
  <c r="M260" i="279" s="1"/>
  <c r="L260" i="279"/>
  <c r="A260" i="279"/>
  <c r="G260" i="279"/>
  <c r="F260" i="279"/>
  <c r="D261" i="279" a="1"/>
  <c r="D261" i="279" s="1"/>
  <c r="O259" i="279"/>
  <c r="S259" i="279"/>
  <c r="G262" i="278"/>
  <c r="F262" i="278"/>
  <c r="A262" i="278"/>
  <c r="L262" i="278"/>
  <c r="K262" i="278"/>
  <c r="P262" i="278" s="1"/>
  <c r="Q262" i="278" s="1"/>
  <c r="E262" i="278" a="1"/>
  <c r="E262" i="278" s="1"/>
  <c r="M262" i="278" s="1"/>
  <c r="D263" i="278" a="1"/>
  <c r="D263" i="278" s="1"/>
  <c r="O261" i="278"/>
  <c r="S261" i="278"/>
  <c r="G261" i="277"/>
  <c r="F261" i="277"/>
  <c r="A261" i="277"/>
  <c r="L261" i="277"/>
  <c r="K261" i="277"/>
  <c r="P261" i="277" s="1"/>
  <c r="Q261" i="277" s="1"/>
  <c r="E261" i="277" a="1"/>
  <c r="E261" i="277" s="1"/>
  <c r="M261" i="277" s="1"/>
  <c r="D262" i="277" a="1"/>
  <c r="D262" i="277" s="1"/>
  <c r="O260" i="277"/>
  <c r="S260" i="277"/>
  <c r="O254" i="146"/>
  <c r="S254" i="146"/>
  <c r="D256" i="146" a="1"/>
  <c r="D256" i="146" s="1"/>
  <c r="G256" i="146" s="1"/>
  <c r="G255" i="146"/>
  <c r="F255" i="146"/>
  <c r="E255" i="146" a="1"/>
  <c r="E255" i="146" s="1"/>
  <c r="M255" i="146" s="1"/>
  <c r="S255" i="146" s="1"/>
  <c r="A255" i="146"/>
  <c r="K255" i="146"/>
  <c r="P255" i="146" s="1"/>
  <c r="Q255" i="146" s="1"/>
  <c r="O262" i="284" l="1"/>
  <c r="S262" i="284"/>
  <c r="F263" i="284"/>
  <c r="A263" i="284"/>
  <c r="L263" i="284"/>
  <c r="K263" i="284"/>
  <c r="P263" i="284" s="1"/>
  <c r="Q263" i="284" s="1"/>
  <c r="E263" i="284" a="1"/>
  <c r="E263" i="284" s="1"/>
  <c r="M263" i="284" s="1"/>
  <c r="G263" i="284"/>
  <c r="D264" i="284" a="1"/>
  <c r="D264" i="284" s="1"/>
  <c r="L263" i="283"/>
  <c r="K263" i="283"/>
  <c r="P263" i="283" s="1"/>
  <c r="Q263" i="283" s="1"/>
  <c r="E263" i="283" a="1"/>
  <c r="E263" i="283" s="1"/>
  <c r="M263" i="283" s="1"/>
  <c r="G263" i="283"/>
  <c r="F263" i="283"/>
  <c r="A263" i="283"/>
  <c r="D264" i="283" a="1"/>
  <c r="D264" i="283" s="1"/>
  <c r="S262" i="283"/>
  <c r="O262" i="283"/>
  <c r="F265" i="282"/>
  <c r="A265" i="282"/>
  <c r="L265" i="282"/>
  <c r="K265" i="282"/>
  <c r="P265" i="282" s="1"/>
  <c r="Q265" i="282" s="1"/>
  <c r="E265" i="282" a="1"/>
  <c r="E265" i="282" s="1"/>
  <c r="M265" i="282" s="1"/>
  <c r="G265" i="282"/>
  <c r="D266" i="282" a="1"/>
  <c r="D266" i="282" s="1"/>
  <c r="O264" i="282"/>
  <c r="S264" i="282"/>
  <c r="K261" i="281"/>
  <c r="P261" i="281" s="1"/>
  <c r="Q261" i="281" s="1"/>
  <c r="E261" i="281" a="1"/>
  <c r="E261" i="281" s="1"/>
  <c r="M261" i="281" s="1"/>
  <c r="G261" i="281"/>
  <c r="L261" i="281"/>
  <c r="A261" i="281"/>
  <c r="F261" i="281"/>
  <c r="D262" i="281" a="1"/>
  <c r="D262" i="281" s="1"/>
  <c r="S260" i="281"/>
  <c r="O260" i="281"/>
  <c r="K263" i="280"/>
  <c r="P263" i="280" s="1"/>
  <c r="Q263" i="280" s="1"/>
  <c r="E263" i="280" a="1"/>
  <c r="E263" i="280" s="1"/>
  <c r="M263" i="280" s="1"/>
  <c r="G263" i="280"/>
  <c r="F263" i="280"/>
  <c r="A263" i="280"/>
  <c r="L263" i="280"/>
  <c r="D264" i="280" a="1"/>
  <c r="D264" i="280" s="1"/>
  <c r="O262" i="280"/>
  <c r="S262" i="280"/>
  <c r="G261" i="279"/>
  <c r="F261" i="279"/>
  <c r="E261" i="279" a="1"/>
  <c r="E261" i="279" s="1"/>
  <c r="M261" i="279" s="1"/>
  <c r="A261" i="279"/>
  <c r="L261" i="279"/>
  <c r="K261" i="279"/>
  <c r="P261" i="279" s="1"/>
  <c r="Q261" i="279" s="1"/>
  <c r="D262" i="279" a="1"/>
  <c r="D262" i="279" s="1"/>
  <c r="S260" i="279"/>
  <c r="O260" i="279"/>
  <c r="F263" i="278"/>
  <c r="A263" i="278"/>
  <c r="L263" i="278"/>
  <c r="K263" i="278"/>
  <c r="P263" i="278" s="1"/>
  <c r="Q263" i="278" s="1"/>
  <c r="E263" i="278" a="1"/>
  <c r="E263" i="278" s="1"/>
  <c r="M263" i="278" s="1"/>
  <c r="G263" i="278"/>
  <c r="D264" i="278" a="1"/>
  <c r="D264" i="278" s="1"/>
  <c r="O262" i="278"/>
  <c r="S262" i="278"/>
  <c r="F262" i="277"/>
  <c r="A262" i="277"/>
  <c r="L262" i="277"/>
  <c r="K262" i="277"/>
  <c r="P262" i="277" s="1"/>
  <c r="Q262" i="277" s="1"/>
  <c r="E262" i="277" a="1"/>
  <c r="E262" i="277" s="1"/>
  <c r="M262" i="277" s="1"/>
  <c r="G262" i="277"/>
  <c r="D263" i="277" a="1"/>
  <c r="D263" i="277" s="1"/>
  <c r="O261" i="277"/>
  <c r="S261" i="277"/>
  <c r="D257" i="146" a="1"/>
  <c r="D257" i="146" s="1"/>
  <c r="L256" i="146"/>
  <c r="O255" i="146"/>
  <c r="F256" i="146"/>
  <c r="E256" i="146" a="1"/>
  <c r="E256" i="146" s="1"/>
  <c r="M256" i="146" s="1"/>
  <c r="A256" i="146"/>
  <c r="K256" i="146"/>
  <c r="P256" i="146" s="1"/>
  <c r="Q256" i="146" s="1"/>
  <c r="S263" i="284" l="1"/>
  <c r="O263" i="284"/>
  <c r="L264" i="284"/>
  <c r="K264" i="284"/>
  <c r="P264" i="284" s="1"/>
  <c r="Q264" i="284" s="1"/>
  <c r="E264" i="284" a="1"/>
  <c r="E264" i="284" s="1"/>
  <c r="M264" i="284" s="1"/>
  <c r="G264" i="284"/>
  <c r="F264" i="284"/>
  <c r="A264" i="284"/>
  <c r="D265" i="284" a="1"/>
  <c r="D265" i="284" s="1"/>
  <c r="K264" i="283"/>
  <c r="P264" i="283" s="1"/>
  <c r="Q264" i="283" s="1"/>
  <c r="E264" i="283" a="1"/>
  <c r="E264" i="283" s="1"/>
  <c r="M264" i="283" s="1"/>
  <c r="G264" i="283"/>
  <c r="F264" i="283"/>
  <c r="A264" i="283"/>
  <c r="L264" i="283"/>
  <c r="D265" i="283" a="1"/>
  <c r="D265" i="283" s="1"/>
  <c r="O263" i="283"/>
  <c r="S263" i="283"/>
  <c r="L266" i="282"/>
  <c r="K266" i="282"/>
  <c r="P266" i="282" s="1"/>
  <c r="Q266" i="282" s="1"/>
  <c r="E266" i="282" a="1"/>
  <c r="E266" i="282" s="1"/>
  <c r="M266" i="282" s="1"/>
  <c r="G266" i="282"/>
  <c r="F266" i="282"/>
  <c r="A266" i="282"/>
  <c r="D267" i="282" a="1"/>
  <c r="D267" i="282" s="1"/>
  <c r="S265" i="282"/>
  <c r="O265" i="282"/>
  <c r="G262" i="281"/>
  <c r="F262" i="281"/>
  <c r="A262" i="281"/>
  <c r="K262" i="281"/>
  <c r="P262" i="281" s="1"/>
  <c r="Q262" i="281" s="1"/>
  <c r="E262" i="281" a="1"/>
  <c r="E262" i="281" s="1"/>
  <c r="M262" i="281" s="1"/>
  <c r="L262" i="281"/>
  <c r="D263" i="281" a="1"/>
  <c r="D263" i="281" s="1"/>
  <c r="O261" i="281"/>
  <c r="S261" i="281"/>
  <c r="G264" i="280"/>
  <c r="F264" i="280"/>
  <c r="A264" i="280"/>
  <c r="L264" i="280"/>
  <c r="K264" i="280"/>
  <c r="P264" i="280" s="1"/>
  <c r="Q264" i="280" s="1"/>
  <c r="E264" i="280" a="1"/>
  <c r="E264" i="280" s="1"/>
  <c r="M264" i="280" s="1"/>
  <c r="D265" i="280" a="1"/>
  <c r="D265" i="280" s="1"/>
  <c r="O263" i="280"/>
  <c r="S263" i="280"/>
  <c r="O261" i="279"/>
  <c r="S261" i="279"/>
  <c r="F262" i="279"/>
  <c r="A262" i="279"/>
  <c r="L262" i="279"/>
  <c r="K262" i="279"/>
  <c r="P262" i="279" s="1"/>
  <c r="Q262" i="279" s="1"/>
  <c r="G262" i="279"/>
  <c r="E262" i="279" a="1"/>
  <c r="E262" i="279" s="1"/>
  <c r="M262" i="279" s="1"/>
  <c r="D263" i="279" a="1"/>
  <c r="D263" i="279" s="1"/>
  <c r="S263" i="278"/>
  <c r="O263" i="278"/>
  <c r="L264" i="278"/>
  <c r="K264" i="278"/>
  <c r="P264" i="278" s="1"/>
  <c r="Q264" i="278" s="1"/>
  <c r="E264" i="278" a="1"/>
  <c r="E264" i="278" s="1"/>
  <c r="M264" i="278" s="1"/>
  <c r="G264" i="278"/>
  <c r="F264" i="278"/>
  <c r="A264" i="278"/>
  <c r="D265" i="278" a="1"/>
  <c r="D265" i="278" s="1"/>
  <c r="L263" i="277"/>
  <c r="K263" i="277"/>
  <c r="P263" i="277" s="1"/>
  <c r="Q263" i="277" s="1"/>
  <c r="E263" i="277" a="1"/>
  <c r="E263" i="277" s="1"/>
  <c r="M263" i="277" s="1"/>
  <c r="G263" i="277"/>
  <c r="F263" i="277"/>
  <c r="A263" i="277"/>
  <c r="D264" i="277" a="1"/>
  <c r="D264" i="277" s="1"/>
  <c r="S262" i="277"/>
  <c r="O262" i="277"/>
  <c r="O256" i="146"/>
  <c r="L257" i="146"/>
  <c r="K257" i="146"/>
  <c r="P257" i="146" s="1"/>
  <c r="Q257" i="146" s="1"/>
  <c r="A257" i="146"/>
  <c r="E257" i="146" a="1"/>
  <c r="E257" i="146" s="1"/>
  <c r="M257" i="146" s="1"/>
  <c r="S256" i="146"/>
  <c r="F257" i="146"/>
  <c r="G257" i="146"/>
  <c r="D258" i="146" a="1"/>
  <c r="D258" i="146" s="1"/>
  <c r="K258" i="146" s="1"/>
  <c r="P258" i="146" s="1"/>
  <c r="Q258" i="146" s="1"/>
  <c r="K265" i="284" l="1"/>
  <c r="P265" i="284" s="1"/>
  <c r="Q265" i="284" s="1"/>
  <c r="E265" i="284" a="1"/>
  <c r="E265" i="284" s="1"/>
  <c r="M265" i="284" s="1"/>
  <c r="G265" i="284"/>
  <c r="F265" i="284"/>
  <c r="A265" i="284"/>
  <c r="L265" i="284"/>
  <c r="D266" i="284" a="1"/>
  <c r="D266" i="284" s="1"/>
  <c r="O264" i="284"/>
  <c r="S264" i="284"/>
  <c r="G265" i="283"/>
  <c r="F265" i="283"/>
  <c r="A265" i="283"/>
  <c r="L265" i="283"/>
  <c r="K265" i="283"/>
  <c r="P265" i="283" s="1"/>
  <c r="Q265" i="283" s="1"/>
  <c r="E265" i="283" a="1"/>
  <c r="E265" i="283" s="1"/>
  <c r="M265" i="283" s="1"/>
  <c r="D266" i="283" a="1"/>
  <c r="D266" i="283" s="1"/>
  <c r="O264" i="283"/>
  <c r="S264" i="283"/>
  <c r="O266" i="282"/>
  <c r="S266" i="282"/>
  <c r="K267" i="282"/>
  <c r="P267" i="282" s="1"/>
  <c r="Q267" i="282" s="1"/>
  <c r="E267" i="282" a="1"/>
  <c r="E267" i="282" s="1"/>
  <c r="M267" i="282" s="1"/>
  <c r="G267" i="282"/>
  <c r="F267" i="282"/>
  <c r="A267" i="282"/>
  <c r="L267" i="282"/>
  <c r="D268" i="282" a="1"/>
  <c r="D268" i="282" s="1"/>
  <c r="F263" i="281"/>
  <c r="A263" i="281"/>
  <c r="L263" i="281"/>
  <c r="G263" i="281"/>
  <c r="K263" i="281"/>
  <c r="P263" i="281" s="1"/>
  <c r="Q263" i="281" s="1"/>
  <c r="E263" i="281" a="1"/>
  <c r="E263" i="281" s="1"/>
  <c r="M263" i="281" s="1"/>
  <c r="D264" i="281" a="1"/>
  <c r="D264" i="281" s="1"/>
  <c r="O262" i="281"/>
  <c r="S262" i="281"/>
  <c r="F265" i="280"/>
  <c r="A265" i="280"/>
  <c r="L265" i="280"/>
  <c r="K265" i="280"/>
  <c r="P265" i="280" s="1"/>
  <c r="Q265" i="280" s="1"/>
  <c r="E265" i="280" a="1"/>
  <c r="E265" i="280" s="1"/>
  <c r="M265" i="280" s="1"/>
  <c r="G265" i="280"/>
  <c r="D266" i="280" a="1"/>
  <c r="D266" i="280" s="1"/>
  <c r="O264" i="280"/>
  <c r="S264" i="280"/>
  <c r="S262" i="279"/>
  <c r="O262" i="279"/>
  <c r="L263" i="279"/>
  <c r="K263" i="279"/>
  <c r="P263" i="279" s="1"/>
  <c r="Q263" i="279" s="1"/>
  <c r="E263" i="279" a="1"/>
  <c r="E263" i="279" s="1"/>
  <c r="M263" i="279" s="1"/>
  <c r="G263" i="279"/>
  <c r="F263" i="279"/>
  <c r="A263" i="279"/>
  <c r="D264" i="279" a="1"/>
  <c r="D264" i="279" s="1"/>
  <c r="K265" i="278"/>
  <c r="P265" i="278" s="1"/>
  <c r="Q265" i="278" s="1"/>
  <c r="E265" i="278" a="1"/>
  <c r="E265" i="278" s="1"/>
  <c r="M265" i="278" s="1"/>
  <c r="G265" i="278"/>
  <c r="F265" i="278"/>
  <c r="A265" i="278"/>
  <c r="L265" i="278"/>
  <c r="D266" i="278" a="1"/>
  <c r="D266" i="278" s="1"/>
  <c r="O264" i="278"/>
  <c r="S264" i="278"/>
  <c r="K264" i="277"/>
  <c r="P264" i="277" s="1"/>
  <c r="Q264" i="277" s="1"/>
  <c r="E264" i="277" a="1"/>
  <c r="E264" i="277" s="1"/>
  <c r="M264" i="277" s="1"/>
  <c r="G264" i="277"/>
  <c r="F264" i="277"/>
  <c r="A264" i="277"/>
  <c r="L264" i="277"/>
  <c r="D265" i="277" a="1"/>
  <c r="D265" i="277" s="1"/>
  <c r="O263" i="277"/>
  <c r="S263" i="277"/>
  <c r="O257" i="146"/>
  <c r="S257" i="146"/>
  <c r="G258" i="146"/>
  <c r="E258" i="146" a="1"/>
  <c r="E258" i="146" s="1"/>
  <c r="M258" i="146" s="1"/>
  <c r="S258" i="146" s="1"/>
  <c r="L258" i="146"/>
  <c r="D259" i="146" a="1"/>
  <c r="D259" i="146" s="1"/>
  <c r="A259" i="146" s="1"/>
  <c r="A258" i="146"/>
  <c r="F258" i="146"/>
  <c r="G266" i="284" l="1"/>
  <c r="F266" i="284"/>
  <c r="A266" i="284"/>
  <c r="L266" i="284"/>
  <c r="K266" i="284"/>
  <c r="P266" i="284" s="1"/>
  <c r="Q266" i="284" s="1"/>
  <c r="E266" i="284" a="1"/>
  <c r="E266" i="284" s="1"/>
  <c r="M266" i="284" s="1"/>
  <c r="D267" i="284" a="1"/>
  <c r="D267" i="284" s="1"/>
  <c r="O265" i="284"/>
  <c r="S265" i="284"/>
  <c r="F266" i="283"/>
  <c r="A266" i="283"/>
  <c r="L266" i="283"/>
  <c r="K266" i="283"/>
  <c r="P266" i="283" s="1"/>
  <c r="Q266" i="283" s="1"/>
  <c r="E266" i="283" a="1"/>
  <c r="E266" i="283" s="1"/>
  <c r="M266" i="283" s="1"/>
  <c r="G266" i="283"/>
  <c r="D267" i="283" a="1"/>
  <c r="D267" i="283" s="1"/>
  <c r="O265" i="283"/>
  <c r="S265" i="283"/>
  <c r="O267" i="282"/>
  <c r="S267" i="282"/>
  <c r="G268" i="282"/>
  <c r="F268" i="282"/>
  <c r="A268" i="282"/>
  <c r="L268" i="282"/>
  <c r="K268" i="282"/>
  <c r="P268" i="282" s="1"/>
  <c r="Q268" i="282" s="1"/>
  <c r="E268" i="282" a="1"/>
  <c r="E268" i="282" s="1"/>
  <c r="M268" i="282" s="1"/>
  <c r="D269" i="282" a="1"/>
  <c r="D269" i="282" s="1"/>
  <c r="L264" i="281"/>
  <c r="K264" i="281"/>
  <c r="P264" i="281" s="1"/>
  <c r="Q264" i="281" s="1"/>
  <c r="E264" i="281" a="1"/>
  <c r="E264" i="281" s="1"/>
  <c r="M264" i="281" s="1"/>
  <c r="G264" i="281"/>
  <c r="F264" i="281"/>
  <c r="A264" i="281"/>
  <c r="D265" i="281" a="1"/>
  <c r="D265" i="281" s="1"/>
  <c r="S263" i="281"/>
  <c r="O263" i="281"/>
  <c r="S265" i="280"/>
  <c r="O265" i="280"/>
  <c r="L266" i="280"/>
  <c r="K266" i="280"/>
  <c r="P266" i="280" s="1"/>
  <c r="Q266" i="280" s="1"/>
  <c r="E266" i="280" a="1"/>
  <c r="E266" i="280" s="1"/>
  <c r="M266" i="280" s="1"/>
  <c r="G266" i="280"/>
  <c r="F266" i="280"/>
  <c r="A266" i="280"/>
  <c r="D267" i="280" a="1"/>
  <c r="D267" i="280" s="1"/>
  <c r="K264" i="279"/>
  <c r="P264" i="279" s="1"/>
  <c r="Q264" i="279" s="1"/>
  <c r="E264" i="279" a="1"/>
  <c r="E264" i="279" s="1"/>
  <c r="M264" i="279" s="1"/>
  <c r="G264" i="279"/>
  <c r="F264" i="279"/>
  <c r="L264" i="279"/>
  <c r="A264" i="279"/>
  <c r="D265" i="279" a="1"/>
  <c r="D265" i="279" s="1"/>
  <c r="S263" i="279"/>
  <c r="O263" i="279"/>
  <c r="G266" i="278"/>
  <c r="F266" i="278"/>
  <c r="A266" i="278"/>
  <c r="L266" i="278"/>
  <c r="K266" i="278"/>
  <c r="P266" i="278" s="1"/>
  <c r="Q266" i="278" s="1"/>
  <c r="E266" i="278" a="1"/>
  <c r="E266" i="278" s="1"/>
  <c r="M266" i="278" s="1"/>
  <c r="D267" i="278" a="1"/>
  <c r="D267" i="278" s="1"/>
  <c r="O265" i="278"/>
  <c r="S265" i="278"/>
  <c r="G265" i="277"/>
  <c r="F265" i="277"/>
  <c r="A265" i="277"/>
  <c r="L265" i="277"/>
  <c r="K265" i="277"/>
  <c r="P265" i="277" s="1"/>
  <c r="Q265" i="277" s="1"/>
  <c r="E265" i="277" a="1"/>
  <c r="E265" i="277" s="1"/>
  <c r="M265" i="277" s="1"/>
  <c r="D266" i="277" a="1"/>
  <c r="D266" i="277" s="1"/>
  <c r="O264" i="277"/>
  <c r="S264" i="277"/>
  <c r="D260" i="146" a="1"/>
  <c r="D260" i="146" s="1"/>
  <c r="F260" i="146" s="1"/>
  <c r="K259" i="146"/>
  <c r="P259" i="146" s="1"/>
  <c r="Q259" i="146" s="1"/>
  <c r="O258" i="146"/>
  <c r="E259" i="146" a="1"/>
  <c r="E259" i="146" s="1"/>
  <c r="M259" i="146" s="1"/>
  <c r="L259" i="146"/>
  <c r="G259" i="146"/>
  <c r="F259" i="146"/>
  <c r="F267" i="284" l="1"/>
  <c r="A267" i="284"/>
  <c r="L267" i="284"/>
  <c r="K267" i="284"/>
  <c r="P267" i="284" s="1"/>
  <c r="Q267" i="284" s="1"/>
  <c r="E267" i="284" a="1"/>
  <c r="E267" i="284" s="1"/>
  <c r="M267" i="284" s="1"/>
  <c r="G267" i="284"/>
  <c r="D268" i="284" a="1"/>
  <c r="D268" i="284" s="1"/>
  <c r="O266" i="284"/>
  <c r="S266" i="284"/>
  <c r="L267" i="283"/>
  <c r="K267" i="283"/>
  <c r="P267" i="283" s="1"/>
  <c r="Q267" i="283" s="1"/>
  <c r="E267" i="283" a="1"/>
  <c r="E267" i="283" s="1"/>
  <c r="M267" i="283" s="1"/>
  <c r="G267" i="283"/>
  <c r="F267" i="283"/>
  <c r="A267" i="283"/>
  <c r="D268" i="283" a="1"/>
  <c r="D268" i="283" s="1"/>
  <c r="S266" i="283"/>
  <c r="O266" i="283"/>
  <c r="O268" i="282"/>
  <c r="S268" i="282"/>
  <c r="F269" i="282"/>
  <c r="A269" i="282"/>
  <c r="L269" i="282"/>
  <c r="K269" i="282"/>
  <c r="P269" i="282" s="1"/>
  <c r="Q269" i="282" s="1"/>
  <c r="E269" i="282" a="1"/>
  <c r="E269" i="282" s="1"/>
  <c r="M269" i="282" s="1"/>
  <c r="G269" i="282"/>
  <c r="D270" i="282" a="1"/>
  <c r="D270" i="282" s="1"/>
  <c r="K265" i="281"/>
  <c r="P265" i="281" s="1"/>
  <c r="Q265" i="281" s="1"/>
  <c r="E265" i="281" a="1"/>
  <c r="E265" i="281" s="1"/>
  <c r="M265" i="281" s="1"/>
  <c r="G265" i="281"/>
  <c r="F265" i="281"/>
  <c r="A265" i="281"/>
  <c r="L265" i="281"/>
  <c r="D266" i="281" a="1"/>
  <c r="D266" i="281" s="1"/>
  <c r="O264" i="281"/>
  <c r="S264" i="281"/>
  <c r="K267" i="280"/>
  <c r="P267" i="280" s="1"/>
  <c r="Q267" i="280" s="1"/>
  <c r="E267" i="280" a="1"/>
  <c r="E267" i="280" s="1"/>
  <c r="M267" i="280" s="1"/>
  <c r="G267" i="280"/>
  <c r="F267" i="280"/>
  <c r="A267" i="280"/>
  <c r="L267" i="280"/>
  <c r="D268" i="280" a="1"/>
  <c r="D268" i="280" s="1"/>
  <c r="O266" i="280"/>
  <c r="S266" i="280"/>
  <c r="G265" i="279"/>
  <c r="F265" i="279"/>
  <c r="A265" i="279"/>
  <c r="L265" i="279"/>
  <c r="K265" i="279"/>
  <c r="P265" i="279" s="1"/>
  <c r="Q265" i="279" s="1"/>
  <c r="E265" i="279" a="1"/>
  <c r="E265" i="279" s="1"/>
  <c r="M265" i="279" s="1"/>
  <c r="D266" i="279" a="1"/>
  <c r="D266" i="279" s="1"/>
  <c r="O264" i="279"/>
  <c r="S264" i="279"/>
  <c r="F267" i="278"/>
  <c r="A267" i="278"/>
  <c r="L267" i="278"/>
  <c r="K267" i="278"/>
  <c r="P267" i="278" s="1"/>
  <c r="Q267" i="278" s="1"/>
  <c r="E267" i="278" a="1"/>
  <c r="E267" i="278" s="1"/>
  <c r="M267" i="278" s="1"/>
  <c r="G267" i="278"/>
  <c r="D268" i="278" a="1"/>
  <c r="D268" i="278" s="1"/>
  <c r="O266" i="278"/>
  <c r="S266" i="278"/>
  <c r="F266" i="277"/>
  <c r="A266" i="277"/>
  <c r="L266" i="277"/>
  <c r="K266" i="277"/>
  <c r="P266" i="277" s="1"/>
  <c r="Q266" i="277" s="1"/>
  <c r="E266" i="277" a="1"/>
  <c r="E266" i="277" s="1"/>
  <c r="M266" i="277" s="1"/>
  <c r="G266" i="277"/>
  <c r="D267" i="277" a="1"/>
  <c r="D267" i="277" s="1"/>
  <c r="O265" i="277"/>
  <c r="S265" i="277"/>
  <c r="O259" i="146"/>
  <c r="D261" i="146" a="1"/>
  <c r="D261" i="146" s="1"/>
  <c r="A261" i="146" s="1"/>
  <c r="L260" i="146"/>
  <c r="G260" i="146"/>
  <c r="S259" i="146"/>
  <c r="A260" i="146"/>
  <c r="E260" i="146" a="1"/>
  <c r="E260" i="146" s="1"/>
  <c r="M260" i="146" s="1"/>
  <c r="S260" i="146" s="1"/>
  <c r="K260" i="146"/>
  <c r="P260" i="146" s="1"/>
  <c r="Q260" i="146" s="1"/>
  <c r="L268" i="284" l="1"/>
  <c r="K268" i="284"/>
  <c r="P268" i="284" s="1"/>
  <c r="Q268" i="284" s="1"/>
  <c r="E268" i="284" a="1"/>
  <c r="E268" i="284" s="1"/>
  <c r="M268" i="284" s="1"/>
  <c r="G268" i="284"/>
  <c r="F268" i="284"/>
  <c r="A268" i="284"/>
  <c r="D269" i="284" a="1"/>
  <c r="D269" i="284" s="1"/>
  <c r="S267" i="284"/>
  <c r="O267" i="284"/>
  <c r="K268" i="283"/>
  <c r="P268" i="283" s="1"/>
  <c r="Q268" i="283" s="1"/>
  <c r="E268" i="283" a="1"/>
  <c r="E268" i="283" s="1"/>
  <c r="M268" i="283" s="1"/>
  <c r="G268" i="283"/>
  <c r="F268" i="283"/>
  <c r="A268" i="283"/>
  <c r="L268" i="283"/>
  <c r="D269" i="283" a="1"/>
  <c r="D269" i="283" s="1"/>
  <c r="O267" i="283"/>
  <c r="S267" i="283"/>
  <c r="S269" i="282"/>
  <c r="O269" i="282"/>
  <c r="L270" i="282"/>
  <c r="K270" i="282"/>
  <c r="P270" i="282" s="1"/>
  <c r="Q270" i="282" s="1"/>
  <c r="E270" i="282" a="1"/>
  <c r="E270" i="282" s="1"/>
  <c r="M270" i="282" s="1"/>
  <c r="G270" i="282"/>
  <c r="F270" i="282"/>
  <c r="A270" i="282"/>
  <c r="D271" i="282" a="1"/>
  <c r="D271" i="282" s="1"/>
  <c r="G266" i="281"/>
  <c r="F266" i="281"/>
  <c r="A266" i="281"/>
  <c r="L266" i="281"/>
  <c r="K266" i="281"/>
  <c r="P266" i="281" s="1"/>
  <c r="Q266" i="281" s="1"/>
  <c r="E266" i="281" a="1"/>
  <c r="E266" i="281" s="1"/>
  <c r="M266" i="281" s="1"/>
  <c r="D267" i="281" a="1"/>
  <c r="D267" i="281" s="1"/>
  <c r="O265" i="281"/>
  <c r="S265" i="281"/>
  <c r="G268" i="280"/>
  <c r="F268" i="280"/>
  <c r="A268" i="280"/>
  <c r="L268" i="280"/>
  <c r="K268" i="280"/>
  <c r="P268" i="280" s="1"/>
  <c r="Q268" i="280" s="1"/>
  <c r="E268" i="280" a="1"/>
  <c r="E268" i="280" s="1"/>
  <c r="M268" i="280" s="1"/>
  <c r="D269" i="280" a="1"/>
  <c r="D269" i="280" s="1"/>
  <c r="O267" i="280"/>
  <c r="S267" i="280"/>
  <c r="F266" i="279"/>
  <c r="A266" i="279"/>
  <c r="L266" i="279"/>
  <c r="K266" i="279"/>
  <c r="P266" i="279" s="1"/>
  <c r="Q266" i="279" s="1"/>
  <c r="E266" i="279" a="1"/>
  <c r="E266" i="279" s="1"/>
  <c r="M266" i="279" s="1"/>
  <c r="G266" i="279"/>
  <c r="D267" i="279" a="1"/>
  <c r="D267" i="279" s="1"/>
  <c r="O265" i="279"/>
  <c r="S265" i="279"/>
  <c r="L268" i="278"/>
  <c r="K268" i="278"/>
  <c r="P268" i="278" s="1"/>
  <c r="Q268" i="278" s="1"/>
  <c r="E268" i="278" a="1"/>
  <c r="E268" i="278" s="1"/>
  <c r="M268" i="278" s="1"/>
  <c r="G268" i="278"/>
  <c r="F268" i="278"/>
  <c r="A268" i="278"/>
  <c r="D269" i="278" a="1"/>
  <c r="D269" i="278" s="1"/>
  <c r="S267" i="278"/>
  <c r="O267" i="278"/>
  <c r="L267" i="277"/>
  <c r="K267" i="277"/>
  <c r="P267" i="277" s="1"/>
  <c r="Q267" i="277" s="1"/>
  <c r="E267" i="277" a="1"/>
  <c r="E267" i="277" s="1"/>
  <c r="M267" i="277" s="1"/>
  <c r="G267" i="277"/>
  <c r="F267" i="277"/>
  <c r="A267" i="277"/>
  <c r="D268" i="277" a="1"/>
  <c r="D268" i="277" s="1"/>
  <c r="S266" i="277"/>
  <c r="O266" i="277"/>
  <c r="D262" i="146" a="1"/>
  <c r="D262" i="146" s="1"/>
  <c r="K262" i="146" s="1"/>
  <c r="P262" i="146" s="1"/>
  <c r="Q262" i="146" s="1"/>
  <c r="F261" i="146"/>
  <c r="O260" i="146"/>
  <c r="G261" i="146"/>
  <c r="E261" i="146" a="1"/>
  <c r="E261" i="146" s="1"/>
  <c r="M261" i="146" s="1"/>
  <c r="K261" i="146"/>
  <c r="P261" i="146" s="1"/>
  <c r="Q261" i="146" s="1"/>
  <c r="L261" i="146"/>
  <c r="O268" i="284" l="1"/>
  <c r="S268" i="284"/>
  <c r="K269" i="284"/>
  <c r="P269" i="284" s="1"/>
  <c r="Q269" i="284" s="1"/>
  <c r="E269" i="284" a="1"/>
  <c r="E269" i="284" s="1"/>
  <c r="M269" i="284" s="1"/>
  <c r="G269" i="284"/>
  <c r="F269" i="284"/>
  <c r="A269" i="284"/>
  <c r="L269" i="284"/>
  <c r="D270" i="284" a="1"/>
  <c r="D270" i="284" s="1"/>
  <c r="G269" i="283"/>
  <c r="F269" i="283"/>
  <c r="A269" i="283"/>
  <c r="L269" i="283"/>
  <c r="K269" i="283"/>
  <c r="P269" i="283" s="1"/>
  <c r="Q269" i="283" s="1"/>
  <c r="E269" i="283" a="1"/>
  <c r="E269" i="283" s="1"/>
  <c r="M269" i="283" s="1"/>
  <c r="D270" i="283" a="1"/>
  <c r="D270" i="283" s="1"/>
  <c r="O268" i="283"/>
  <c r="S268" i="283"/>
  <c r="K271" i="282"/>
  <c r="P271" i="282" s="1"/>
  <c r="Q271" i="282" s="1"/>
  <c r="E271" i="282" a="1"/>
  <c r="E271" i="282" s="1"/>
  <c r="M271" i="282" s="1"/>
  <c r="G271" i="282"/>
  <c r="F271" i="282"/>
  <c r="A271" i="282"/>
  <c r="L271" i="282"/>
  <c r="D272" i="282" a="1"/>
  <c r="D272" i="282" s="1"/>
  <c r="O270" i="282"/>
  <c r="S270" i="282"/>
  <c r="F267" i="281"/>
  <c r="A267" i="281"/>
  <c r="L267" i="281"/>
  <c r="K267" i="281"/>
  <c r="P267" i="281" s="1"/>
  <c r="Q267" i="281" s="1"/>
  <c r="E267" i="281" a="1"/>
  <c r="E267" i="281" s="1"/>
  <c r="M267" i="281" s="1"/>
  <c r="G267" i="281"/>
  <c r="D268" i="281" a="1"/>
  <c r="D268" i="281" s="1"/>
  <c r="O266" i="281"/>
  <c r="S266" i="281"/>
  <c r="F269" i="280"/>
  <c r="A269" i="280"/>
  <c r="L269" i="280"/>
  <c r="K269" i="280"/>
  <c r="P269" i="280" s="1"/>
  <c r="Q269" i="280" s="1"/>
  <c r="E269" i="280" a="1"/>
  <c r="E269" i="280" s="1"/>
  <c r="M269" i="280" s="1"/>
  <c r="G269" i="280"/>
  <c r="D270" i="280" a="1"/>
  <c r="D270" i="280" s="1"/>
  <c r="O268" i="280"/>
  <c r="S268" i="280"/>
  <c r="S266" i="279"/>
  <c r="O266" i="279"/>
  <c r="F267" i="279"/>
  <c r="L267" i="279"/>
  <c r="K267" i="279"/>
  <c r="P267" i="279" s="1"/>
  <c r="Q267" i="279" s="1"/>
  <c r="E267" i="279" a="1"/>
  <c r="E267" i="279" s="1"/>
  <c r="M267" i="279" s="1"/>
  <c r="G267" i="279"/>
  <c r="A267" i="279"/>
  <c r="D268" i="279" a="1"/>
  <c r="D268" i="279" s="1"/>
  <c r="K269" i="278"/>
  <c r="P269" i="278" s="1"/>
  <c r="Q269" i="278" s="1"/>
  <c r="E269" i="278" a="1"/>
  <c r="E269" i="278" s="1"/>
  <c r="M269" i="278" s="1"/>
  <c r="G269" i="278"/>
  <c r="F269" i="278"/>
  <c r="A269" i="278"/>
  <c r="L269" i="278"/>
  <c r="D270" i="278" a="1"/>
  <c r="D270" i="278" s="1"/>
  <c r="O268" i="278"/>
  <c r="S268" i="278"/>
  <c r="O267" i="277"/>
  <c r="S267" i="277"/>
  <c r="F268" i="277"/>
  <c r="A268" i="277"/>
  <c r="K268" i="277"/>
  <c r="P268" i="277" s="1"/>
  <c r="Q268" i="277" s="1"/>
  <c r="G268" i="277"/>
  <c r="L268" i="277"/>
  <c r="E268" i="277" a="1"/>
  <c r="E268" i="277" s="1"/>
  <c r="M268" i="277" s="1"/>
  <c r="D269" i="277" a="1"/>
  <c r="D269" i="277" s="1"/>
  <c r="O261" i="146"/>
  <c r="S261" i="146"/>
  <c r="L262" i="146"/>
  <c r="E262" i="146" a="1"/>
  <c r="E262" i="146" s="1"/>
  <c r="M262" i="146" s="1"/>
  <c r="G262" i="146"/>
  <c r="D263" i="146" a="1"/>
  <c r="D263" i="146" s="1"/>
  <c r="F263" i="146" s="1"/>
  <c r="A262" i="146"/>
  <c r="F262" i="146"/>
  <c r="O269" i="284" l="1"/>
  <c r="S269" i="284"/>
  <c r="G270" i="284"/>
  <c r="F270" i="284"/>
  <c r="A270" i="284"/>
  <c r="L270" i="284"/>
  <c r="K270" i="284"/>
  <c r="P270" i="284" s="1"/>
  <c r="Q270" i="284" s="1"/>
  <c r="E270" i="284" a="1"/>
  <c r="E270" i="284" s="1"/>
  <c r="M270" i="284" s="1"/>
  <c r="D271" i="284" a="1"/>
  <c r="D271" i="284" s="1"/>
  <c r="F270" i="283"/>
  <c r="A270" i="283"/>
  <c r="L270" i="283"/>
  <c r="K270" i="283"/>
  <c r="P270" i="283" s="1"/>
  <c r="Q270" i="283" s="1"/>
  <c r="E270" i="283" a="1"/>
  <c r="E270" i="283" s="1"/>
  <c r="M270" i="283" s="1"/>
  <c r="G270" i="283"/>
  <c r="D271" i="283" a="1"/>
  <c r="D271" i="283" s="1"/>
  <c r="O269" i="283"/>
  <c r="S269" i="283"/>
  <c r="G272" i="282"/>
  <c r="F272" i="282"/>
  <c r="A272" i="282"/>
  <c r="L272" i="282"/>
  <c r="K272" i="282"/>
  <c r="P272" i="282" s="1"/>
  <c r="Q272" i="282" s="1"/>
  <c r="E272" i="282" a="1"/>
  <c r="E272" i="282" s="1"/>
  <c r="M272" i="282" s="1"/>
  <c r="D273" i="282" a="1"/>
  <c r="D273" i="282" s="1"/>
  <c r="O271" i="282"/>
  <c r="S271" i="282"/>
  <c r="L268" i="281"/>
  <c r="K268" i="281"/>
  <c r="P268" i="281" s="1"/>
  <c r="Q268" i="281" s="1"/>
  <c r="E268" i="281" a="1"/>
  <c r="E268" i="281" s="1"/>
  <c r="M268" i="281" s="1"/>
  <c r="G268" i="281"/>
  <c r="F268" i="281"/>
  <c r="A268" i="281"/>
  <c r="D269" i="281" a="1"/>
  <c r="D269" i="281" s="1"/>
  <c r="S267" i="281"/>
  <c r="O267" i="281"/>
  <c r="L270" i="280"/>
  <c r="K270" i="280"/>
  <c r="P270" i="280" s="1"/>
  <c r="Q270" i="280" s="1"/>
  <c r="E270" i="280" a="1"/>
  <c r="E270" i="280" s="1"/>
  <c r="M270" i="280" s="1"/>
  <c r="G270" i="280"/>
  <c r="F270" i="280"/>
  <c r="A270" i="280"/>
  <c r="D271" i="280" a="1"/>
  <c r="D271" i="280" s="1"/>
  <c r="S269" i="280"/>
  <c r="O269" i="280"/>
  <c r="S267" i="279"/>
  <c r="O267" i="279"/>
  <c r="L268" i="279"/>
  <c r="K268" i="279"/>
  <c r="P268" i="279" s="1"/>
  <c r="Q268" i="279" s="1"/>
  <c r="E268" i="279" a="1"/>
  <c r="E268" i="279" s="1"/>
  <c r="M268" i="279" s="1"/>
  <c r="G268" i="279"/>
  <c r="F268" i="279"/>
  <c r="A268" i="279"/>
  <c r="D269" i="279" a="1"/>
  <c r="D269" i="279" s="1"/>
  <c r="G270" i="278"/>
  <c r="F270" i="278"/>
  <c r="A270" i="278"/>
  <c r="L270" i="278"/>
  <c r="K270" i="278"/>
  <c r="P270" i="278" s="1"/>
  <c r="Q270" i="278" s="1"/>
  <c r="E270" i="278" a="1"/>
  <c r="E270" i="278" s="1"/>
  <c r="M270" i="278" s="1"/>
  <c r="D271" i="278" a="1"/>
  <c r="D271" i="278" s="1"/>
  <c r="O269" i="278"/>
  <c r="S269" i="278"/>
  <c r="S268" i="277"/>
  <c r="O268" i="277"/>
  <c r="L269" i="277"/>
  <c r="F269" i="277"/>
  <c r="K269" i="277"/>
  <c r="P269" i="277" s="1"/>
  <c r="Q269" i="277" s="1"/>
  <c r="G269" i="277"/>
  <c r="E269" i="277" a="1"/>
  <c r="E269" i="277" s="1"/>
  <c r="M269" i="277" s="1"/>
  <c r="A269" i="277"/>
  <c r="D270" i="277" a="1"/>
  <c r="D270" i="277" s="1"/>
  <c r="O262" i="146"/>
  <c r="A263" i="146"/>
  <c r="S262" i="146"/>
  <c r="K263" i="146"/>
  <c r="P263" i="146" s="1"/>
  <c r="Q263" i="146" s="1"/>
  <c r="L263" i="146"/>
  <c r="D264" i="146" a="1"/>
  <c r="D264" i="146" s="1"/>
  <c r="K264" i="146" s="1"/>
  <c r="P264" i="146" s="1"/>
  <c r="Q264" i="146" s="1"/>
  <c r="G263" i="146"/>
  <c r="E263" i="146" a="1"/>
  <c r="E263" i="146" s="1"/>
  <c r="M263" i="146" s="1"/>
  <c r="O270" i="284" l="1"/>
  <c r="S270" i="284"/>
  <c r="F271" i="284"/>
  <c r="A271" i="284"/>
  <c r="L271" i="284"/>
  <c r="K271" i="284"/>
  <c r="P271" i="284" s="1"/>
  <c r="Q271" i="284" s="1"/>
  <c r="E271" i="284" a="1"/>
  <c r="E271" i="284" s="1"/>
  <c r="M271" i="284" s="1"/>
  <c r="G271" i="284"/>
  <c r="D272" i="284" a="1"/>
  <c r="D272" i="284" s="1"/>
  <c r="S270" i="283"/>
  <c r="O270" i="283"/>
  <c r="L271" i="283"/>
  <c r="K271" i="283"/>
  <c r="P271" i="283" s="1"/>
  <c r="Q271" i="283" s="1"/>
  <c r="E271" i="283" a="1"/>
  <c r="E271" i="283" s="1"/>
  <c r="M271" i="283" s="1"/>
  <c r="G271" i="283"/>
  <c r="F271" i="283"/>
  <c r="A271" i="283"/>
  <c r="D272" i="283" a="1"/>
  <c r="D272" i="283" s="1"/>
  <c r="F273" i="282"/>
  <c r="A273" i="282"/>
  <c r="L273" i="282"/>
  <c r="K273" i="282"/>
  <c r="P273" i="282" s="1"/>
  <c r="Q273" i="282" s="1"/>
  <c r="E273" i="282" a="1"/>
  <c r="E273" i="282" s="1"/>
  <c r="M273" i="282" s="1"/>
  <c r="G273" i="282"/>
  <c r="D274" i="282" a="1"/>
  <c r="D274" i="282" s="1"/>
  <c r="O272" i="282"/>
  <c r="S272" i="282"/>
  <c r="K269" i="281"/>
  <c r="P269" i="281" s="1"/>
  <c r="Q269" i="281" s="1"/>
  <c r="E269" i="281" a="1"/>
  <c r="E269" i="281" s="1"/>
  <c r="M269" i="281" s="1"/>
  <c r="G269" i="281"/>
  <c r="F269" i="281"/>
  <c r="A269" i="281"/>
  <c r="L269" i="281"/>
  <c r="D270" i="281" a="1"/>
  <c r="D270" i="281" s="1"/>
  <c r="O268" i="281"/>
  <c r="S268" i="281"/>
  <c r="O270" i="280"/>
  <c r="S270" i="280"/>
  <c r="K271" i="280"/>
  <c r="P271" i="280" s="1"/>
  <c r="Q271" i="280" s="1"/>
  <c r="E271" i="280" a="1"/>
  <c r="E271" i="280" s="1"/>
  <c r="M271" i="280" s="1"/>
  <c r="G271" i="280"/>
  <c r="F271" i="280"/>
  <c r="A271" i="280"/>
  <c r="L271" i="280"/>
  <c r="D272" i="280" a="1"/>
  <c r="D272" i="280" s="1"/>
  <c r="K269" i="279"/>
  <c r="P269" i="279" s="1"/>
  <c r="Q269" i="279" s="1"/>
  <c r="E269" i="279" a="1"/>
  <c r="E269" i="279" s="1"/>
  <c r="M269" i="279" s="1"/>
  <c r="G269" i="279"/>
  <c r="F269" i="279"/>
  <c r="A269" i="279"/>
  <c r="L269" i="279"/>
  <c r="D270" i="279" a="1"/>
  <c r="D270" i="279" s="1"/>
  <c r="O268" i="279"/>
  <c r="S268" i="279"/>
  <c r="F271" i="278"/>
  <c r="A271" i="278"/>
  <c r="L271" i="278"/>
  <c r="K271" i="278"/>
  <c r="P271" i="278" s="1"/>
  <c r="Q271" i="278" s="1"/>
  <c r="E271" i="278" a="1"/>
  <c r="E271" i="278" s="1"/>
  <c r="M271" i="278" s="1"/>
  <c r="G271" i="278"/>
  <c r="D272" i="278" a="1"/>
  <c r="D272" i="278" s="1"/>
  <c r="O270" i="278"/>
  <c r="S270" i="278"/>
  <c r="S269" i="277"/>
  <c r="O269" i="277"/>
  <c r="K270" i="277"/>
  <c r="P270" i="277" s="1"/>
  <c r="Q270" i="277" s="1"/>
  <c r="E270" i="277" a="1"/>
  <c r="E270" i="277" s="1"/>
  <c r="M270" i="277" s="1"/>
  <c r="L270" i="277"/>
  <c r="G270" i="277"/>
  <c r="F270" i="277"/>
  <c r="A270" i="277"/>
  <c r="D271" i="277" a="1"/>
  <c r="D271" i="277" s="1"/>
  <c r="O263" i="146"/>
  <c r="F264" i="146"/>
  <c r="G264" i="146"/>
  <c r="L264" i="146"/>
  <c r="A264" i="146"/>
  <c r="E264" i="146" a="1"/>
  <c r="E264" i="146" s="1"/>
  <c r="M264" i="146" s="1"/>
  <c r="S264" i="146" s="1"/>
  <c r="S263" i="146"/>
  <c r="D265" i="146" a="1"/>
  <c r="D265" i="146" s="1"/>
  <c r="E265" i="146" s="1" a="1"/>
  <c r="E265" i="146" s="1"/>
  <c r="M265" i="146" s="1"/>
  <c r="S271" i="284" l="1"/>
  <c r="O271" i="284"/>
  <c r="L272" i="284"/>
  <c r="K272" i="284"/>
  <c r="P272" i="284" s="1"/>
  <c r="Q272" i="284" s="1"/>
  <c r="E272" i="284" a="1"/>
  <c r="E272" i="284" s="1"/>
  <c r="M272" i="284" s="1"/>
  <c r="G272" i="284"/>
  <c r="F272" i="284"/>
  <c r="A272" i="284"/>
  <c r="D273" i="284" a="1"/>
  <c r="D273" i="284" s="1"/>
  <c r="K272" i="283"/>
  <c r="P272" i="283" s="1"/>
  <c r="Q272" i="283" s="1"/>
  <c r="E272" i="283" a="1"/>
  <c r="E272" i="283" s="1"/>
  <c r="M272" i="283" s="1"/>
  <c r="G272" i="283"/>
  <c r="F272" i="283"/>
  <c r="A272" i="283"/>
  <c r="L272" i="283"/>
  <c r="D273" i="283" a="1"/>
  <c r="D273" i="283" s="1"/>
  <c r="O271" i="283"/>
  <c r="S271" i="283"/>
  <c r="S273" i="282"/>
  <c r="O273" i="282"/>
  <c r="L274" i="282"/>
  <c r="K274" i="282"/>
  <c r="P274" i="282" s="1"/>
  <c r="Q274" i="282" s="1"/>
  <c r="E274" i="282" a="1"/>
  <c r="E274" i="282" s="1"/>
  <c r="M274" i="282" s="1"/>
  <c r="G274" i="282"/>
  <c r="F274" i="282"/>
  <c r="A274" i="282"/>
  <c r="D275" i="282" a="1"/>
  <c r="D275" i="282" s="1"/>
  <c r="G270" i="281"/>
  <c r="F270" i="281"/>
  <c r="A270" i="281"/>
  <c r="L270" i="281"/>
  <c r="K270" i="281"/>
  <c r="P270" i="281" s="1"/>
  <c r="Q270" i="281" s="1"/>
  <c r="E270" i="281" a="1"/>
  <c r="E270" i="281" s="1"/>
  <c r="M270" i="281" s="1"/>
  <c r="D271" i="281" a="1"/>
  <c r="D271" i="281" s="1"/>
  <c r="O269" i="281"/>
  <c r="S269" i="281"/>
  <c r="O271" i="280"/>
  <c r="S271" i="280"/>
  <c r="G272" i="280"/>
  <c r="F272" i="280"/>
  <c r="A272" i="280"/>
  <c r="L272" i="280"/>
  <c r="K272" i="280"/>
  <c r="P272" i="280" s="1"/>
  <c r="Q272" i="280" s="1"/>
  <c r="E272" i="280" a="1"/>
  <c r="E272" i="280" s="1"/>
  <c r="M272" i="280" s="1"/>
  <c r="D273" i="280" a="1"/>
  <c r="D273" i="280" s="1"/>
  <c r="G270" i="279"/>
  <c r="F270" i="279"/>
  <c r="A270" i="279"/>
  <c r="L270" i="279"/>
  <c r="K270" i="279"/>
  <c r="P270" i="279" s="1"/>
  <c r="Q270" i="279" s="1"/>
  <c r="E270" i="279" a="1"/>
  <c r="E270" i="279" s="1"/>
  <c r="M270" i="279" s="1"/>
  <c r="D271" i="279" a="1"/>
  <c r="D271" i="279" s="1"/>
  <c r="O269" i="279"/>
  <c r="S269" i="279"/>
  <c r="L272" i="278"/>
  <c r="K272" i="278"/>
  <c r="P272" i="278" s="1"/>
  <c r="Q272" i="278" s="1"/>
  <c r="E272" i="278" a="1"/>
  <c r="E272" i="278" s="1"/>
  <c r="M272" i="278" s="1"/>
  <c r="G272" i="278"/>
  <c r="F272" i="278"/>
  <c r="A272" i="278"/>
  <c r="D273" i="278" a="1"/>
  <c r="D273" i="278" s="1"/>
  <c r="S271" i="278"/>
  <c r="O271" i="278"/>
  <c r="S270" i="277"/>
  <c r="O270" i="277"/>
  <c r="G271" i="277"/>
  <c r="K271" i="277"/>
  <c r="P271" i="277" s="1"/>
  <c r="Q271" i="277" s="1"/>
  <c r="E271" i="277" a="1"/>
  <c r="E271" i="277" s="1"/>
  <c r="M271" i="277" s="1"/>
  <c r="A271" i="277"/>
  <c r="L271" i="277"/>
  <c r="F271" i="277"/>
  <c r="D272" i="277" a="1"/>
  <c r="D272" i="277" s="1"/>
  <c r="D266" i="146" a="1"/>
  <c r="D266" i="146" s="1"/>
  <c r="F265" i="146"/>
  <c r="O264" i="146"/>
  <c r="L265" i="146"/>
  <c r="O265" i="146" s="1"/>
  <c r="S265" i="146"/>
  <c r="A265" i="146"/>
  <c r="K265" i="146"/>
  <c r="P265" i="146" s="1"/>
  <c r="Q265" i="146" s="1"/>
  <c r="G265" i="146"/>
  <c r="K273" i="284" l="1"/>
  <c r="P273" i="284" s="1"/>
  <c r="Q273" i="284" s="1"/>
  <c r="E273" i="284" a="1"/>
  <c r="E273" i="284" s="1"/>
  <c r="M273" i="284" s="1"/>
  <c r="G273" i="284"/>
  <c r="F273" i="284"/>
  <c r="A273" i="284"/>
  <c r="L273" i="284"/>
  <c r="D274" i="284" a="1"/>
  <c r="D274" i="284" s="1"/>
  <c r="O272" i="284"/>
  <c r="S272" i="284"/>
  <c r="G273" i="283"/>
  <c r="F273" i="283"/>
  <c r="A273" i="283"/>
  <c r="L273" i="283"/>
  <c r="K273" i="283"/>
  <c r="P273" i="283" s="1"/>
  <c r="Q273" i="283" s="1"/>
  <c r="E273" i="283" a="1"/>
  <c r="E273" i="283" s="1"/>
  <c r="M273" i="283" s="1"/>
  <c r="D274" i="283" a="1"/>
  <c r="D274" i="283" s="1"/>
  <c r="O272" i="283"/>
  <c r="S272" i="283"/>
  <c r="K275" i="282"/>
  <c r="P275" i="282" s="1"/>
  <c r="Q275" i="282" s="1"/>
  <c r="E275" i="282" a="1"/>
  <c r="E275" i="282" s="1"/>
  <c r="M275" i="282" s="1"/>
  <c r="G275" i="282"/>
  <c r="F275" i="282"/>
  <c r="A275" i="282"/>
  <c r="L275" i="282"/>
  <c r="D276" i="282" a="1"/>
  <c r="D276" i="282" s="1"/>
  <c r="O274" i="282"/>
  <c r="S274" i="282"/>
  <c r="F271" i="281"/>
  <c r="A271" i="281"/>
  <c r="L271" i="281"/>
  <c r="K271" i="281"/>
  <c r="P271" i="281" s="1"/>
  <c r="Q271" i="281" s="1"/>
  <c r="E271" i="281" a="1"/>
  <c r="E271" i="281" s="1"/>
  <c r="M271" i="281" s="1"/>
  <c r="G271" i="281"/>
  <c r="D272" i="281" a="1"/>
  <c r="D272" i="281" s="1"/>
  <c r="O270" i="281"/>
  <c r="S270" i="281"/>
  <c r="O272" i="280"/>
  <c r="S272" i="280"/>
  <c r="F273" i="280"/>
  <c r="A273" i="280"/>
  <c r="L273" i="280"/>
  <c r="K273" i="280"/>
  <c r="P273" i="280" s="1"/>
  <c r="Q273" i="280" s="1"/>
  <c r="E273" i="280" a="1"/>
  <c r="E273" i="280" s="1"/>
  <c r="M273" i="280" s="1"/>
  <c r="G273" i="280"/>
  <c r="D274" i="280" a="1"/>
  <c r="D274" i="280" s="1"/>
  <c r="F271" i="279"/>
  <c r="A271" i="279"/>
  <c r="L271" i="279"/>
  <c r="K271" i="279"/>
  <c r="P271" i="279" s="1"/>
  <c r="Q271" i="279" s="1"/>
  <c r="E271" i="279" a="1"/>
  <c r="E271" i="279" s="1"/>
  <c r="M271" i="279" s="1"/>
  <c r="G271" i="279"/>
  <c r="D272" i="279" a="1"/>
  <c r="D272" i="279" s="1"/>
  <c r="O270" i="279"/>
  <c r="S270" i="279"/>
  <c r="K273" i="278"/>
  <c r="P273" i="278" s="1"/>
  <c r="Q273" i="278" s="1"/>
  <c r="L273" i="278"/>
  <c r="E273" i="278" a="1"/>
  <c r="E273" i="278" s="1"/>
  <c r="M273" i="278" s="1"/>
  <c r="G273" i="278"/>
  <c r="F273" i="278"/>
  <c r="A273" i="278"/>
  <c r="D274" i="278" a="1"/>
  <c r="D274" i="278" s="1"/>
  <c r="O272" i="278"/>
  <c r="S272" i="278"/>
  <c r="F272" i="277"/>
  <c r="A272" i="277"/>
  <c r="G272" i="277"/>
  <c r="L272" i="277"/>
  <c r="K272" i="277"/>
  <c r="P272" i="277" s="1"/>
  <c r="Q272" i="277" s="1"/>
  <c r="E272" i="277" a="1"/>
  <c r="E272" i="277" s="1"/>
  <c r="M272" i="277" s="1"/>
  <c r="D273" i="277" a="1"/>
  <c r="D273" i="277" s="1"/>
  <c r="O271" i="277"/>
  <c r="S271" i="277"/>
  <c r="E266" i="146" a="1"/>
  <c r="E266" i="146" s="1"/>
  <c r="M266" i="146" s="1"/>
  <c r="G266" i="146"/>
  <c r="K266" i="146"/>
  <c r="P266" i="146" s="1"/>
  <c r="Q266" i="146" s="1"/>
  <c r="L266" i="146"/>
  <c r="D267" i="146" a="1"/>
  <c r="D267" i="146" s="1"/>
  <c r="E267" i="146" s="1" a="1"/>
  <c r="E267" i="146" s="1"/>
  <c r="M267" i="146" s="1"/>
  <c r="A266" i="146"/>
  <c r="F266" i="146"/>
  <c r="G274" i="284" l="1"/>
  <c r="F274" i="284"/>
  <c r="A274" i="284"/>
  <c r="L274" i="284"/>
  <c r="K274" i="284"/>
  <c r="P274" i="284" s="1"/>
  <c r="Q274" i="284" s="1"/>
  <c r="E274" i="284" a="1"/>
  <c r="E274" i="284" s="1"/>
  <c r="M274" i="284" s="1"/>
  <c r="D275" i="284" a="1"/>
  <c r="D275" i="284" s="1"/>
  <c r="O273" i="284"/>
  <c r="S273" i="284"/>
  <c r="F274" i="283"/>
  <c r="A274" i="283"/>
  <c r="L274" i="283"/>
  <c r="K274" i="283"/>
  <c r="P274" i="283" s="1"/>
  <c r="Q274" i="283" s="1"/>
  <c r="E274" i="283" a="1"/>
  <c r="E274" i="283" s="1"/>
  <c r="M274" i="283" s="1"/>
  <c r="G274" i="283"/>
  <c r="D275" i="283" a="1"/>
  <c r="D275" i="283" s="1"/>
  <c r="O273" i="283"/>
  <c r="S273" i="283"/>
  <c r="G276" i="282"/>
  <c r="F276" i="282"/>
  <c r="A276" i="282"/>
  <c r="L276" i="282"/>
  <c r="K276" i="282"/>
  <c r="P276" i="282" s="1"/>
  <c r="Q276" i="282" s="1"/>
  <c r="E276" i="282" a="1"/>
  <c r="E276" i="282" s="1"/>
  <c r="M276" i="282" s="1"/>
  <c r="D277" i="282" a="1"/>
  <c r="D277" i="282" s="1"/>
  <c r="O275" i="282"/>
  <c r="S275" i="282"/>
  <c r="L272" i="281"/>
  <c r="K272" i="281"/>
  <c r="P272" i="281" s="1"/>
  <c r="Q272" i="281" s="1"/>
  <c r="E272" i="281" a="1"/>
  <c r="E272" i="281" s="1"/>
  <c r="M272" i="281" s="1"/>
  <c r="G272" i="281"/>
  <c r="F272" i="281"/>
  <c r="A272" i="281"/>
  <c r="D273" i="281" a="1"/>
  <c r="D273" i="281" s="1"/>
  <c r="S271" i="281"/>
  <c r="O271" i="281"/>
  <c r="S273" i="280"/>
  <c r="O273" i="280"/>
  <c r="L274" i="280"/>
  <c r="K274" i="280"/>
  <c r="P274" i="280" s="1"/>
  <c r="Q274" i="280" s="1"/>
  <c r="E274" i="280" a="1"/>
  <c r="E274" i="280" s="1"/>
  <c r="M274" i="280" s="1"/>
  <c r="G274" i="280"/>
  <c r="F274" i="280"/>
  <c r="A274" i="280"/>
  <c r="D275" i="280" a="1"/>
  <c r="D275" i="280" s="1"/>
  <c r="L272" i="279"/>
  <c r="K272" i="279"/>
  <c r="P272" i="279" s="1"/>
  <c r="Q272" i="279" s="1"/>
  <c r="E272" i="279" a="1"/>
  <c r="E272" i="279" s="1"/>
  <c r="M272" i="279" s="1"/>
  <c r="G272" i="279"/>
  <c r="F272" i="279"/>
  <c r="A272" i="279"/>
  <c r="D273" i="279" a="1"/>
  <c r="D273" i="279" s="1"/>
  <c r="S271" i="279"/>
  <c r="O271" i="279"/>
  <c r="S273" i="278"/>
  <c r="O273" i="278"/>
  <c r="G274" i="278"/>
  <c r="F274" i="278"/>
  <c r="L274" i="278"/>
  <c r="E274" i="278" a="1"/>
  <c r="E274" i="278" s="1"/>
  <c r="M274" i="278" s="1"/>
  <c r="K274" i="278"/>
  <c r="P274" i="278" s="1"/>
  <c r="Q274" i="278" s="1"/>
  <c r="A274" i="278"/>
  <c r="D275" i="278" a="1"/>
  <c r="D275" i="278" s="1"/>
  <c r="L273" i="277"/>
  <c r="F273" i="277"/>
  <c r="A273" i="277"/>
  <c r="K273" i="277"/>
  <c r="P273" i="277" s="1"/>
  <c r="Q273" i="277" s="1"/>
  <c r="G273" i="277"/>
  <c r="E273" i="277" a="1"/>
  <c r="E273" i="277" s="1"/>
  <c r="M273" i="277" s="1"/>
  <c r="D274" i="277" a="1"/>
  <c r="D274" i="277" s="1"/>
  <c r="S272" i="277"/>
  <c r="O272" i="277"/>
  <c r="O266" i="146"/>
  <c r="S266" i="146"/>
  <c r="G267" i="146"/>
  <c r="A267" i="146"/>
  <c r="D268" i="146" a="1"/>
  <c r="D268" i="146" s="1"/>
  <c r="G268" i="146" s="1"/>
  <c r="L267" i="146"/>
  <c r="O267" i="146" s="1"/>
  <c r="F267" i="146"/>
  <c r="K267" i="146"/>
  <c r="P267" i="146" s="1"/>
  <c r="Q267" i="146" s="1"/>
  <c r="S267" i="146"/>
  <c r="F275" i="284" l="1"/>
  <c r="L275" i="284"/>
  <c r="G275" i="284"/>
  <c r="E275" i="284" a="1"/>
  <c r="E275" i="284" s="1"/>
  <c r="M275" i="284" s="1"/>
  <c r="A275" i="284"/>
  <c r="K275" i="284"/>
  <c r="P275" i="284" s="1"/>
  <c r="Q275" i="284" s="1"/>
  <c r="D276" i="284" a="1"/>
  <c r="D276" i="284" s="1"/>
  <c r="S274" i="284"/>
  <c r="O274" i="284"/>
  <c r="L275" i="283"/>
  <c r="K275" i="283"/>
  <c r="P275" i="283" s="1"/>
  <c r="Q275" i="283" s="1"/>
  <c r="E275" i="283" a="1"/>
  <c r="E275" i="283" s="1"/>
  <c r="M275" i="283" s="1"/>
  <c r="G275" i="283"/>
  <c r="F275" i="283"/>
  <c r="A275" i="283"/>
  <c r="D276" i="283" a="1"/>
  <c r="D276" i="283" s="1"/>
  <c r="S274" i="283"/>
  <c r="O274" i="283"/>
  <c r="F277" i="282"/>
  <c r="A277" i="282"/>
  <c r="L277" i="282"/>
  <c r="K277" i="282"/>
  <c r="P277" i="282" s="1"/>
  <c r="Q277" i="282" s="1"/>
  <c r="E277" i="282" a="1"/>
  <c r="E277" i="282" s="1"/>
  <c r="M277" i="282" s="1"/>
  <c r="G277" i="282"/>
  <c r="D278" i="282" a="1"/>
  <c r="D278" i="282" s="1"/>
  <c r="O276" i="282"/>
  <c r="S276" i="282"/>
  <c r="O272" i="281"/>
  <c r="S272" i="281"/>
  <c r="K273" i="281"/>
  <c r="P273" i="281" s="1"/>
  <c r="Q273" i="281" s="1"/>
  <c r="E273" i="281" a="1"/>
  <c r="E273" i="281" s="1"/>
  <c r="M273" i="281" s="1"/>
  <c r="G273" i="281"/>
  <c r="F273" i="281"/>
  <c r="A273" i="281"/>
  <c r="L273" i="281"/>
  <c r="D274" i="281" a="1"/>
  <c r="D274" i="281" s="1"/>
  <c r="K275" i="280"/>
  <c r="P275" i="280" s="1"/>
  <c r="Q275" i="280" s="1"/>
  <c r="E275" i="280" a="1"/>
  <c r="E275" i="280" s="1"/>
  <c r="M275" i="280" s="1"/>
  <c r="G275" i="280"/>
  <c r="F275" i="280"/>
  <c r="A275" i="280"/>
  <c r="L275" i="280"/>
  <c r="D276" i="280" a="1"/>
  <c r="D276" i="280" s="1"/>
  <c r="O274" i="280"/>
  <c r="S274" i="280"/>
  <c r="O272" i="279"/>
  <c r="S272" i="279"/>
  <c r="K273" i="279"/>
  <c r="P273" i="279" s="1"/>
  <c r="Q273" i="279" s="1"/>
  <c r="E273" i="279" a="1"/>
  <c r="E273" i="279" s="1"/>
  <c r="M273" i="279" s="1"/>
  <c r="G273" i="279"/>
  <c r="F273" i="279"/>
  <c r="A273" i="279"/>
  <c r="L273" i="279"/>
  <c r="D274" i="279" a="1"/>
  <c r="D274" i="279" s="1"/>
  <c r="O274" i="278"/>
  <c r="S274" i="278"/>
  <c r="F275" i="278"/>
  <c r="A275" i="278"/>
  <c r="L275" i="278"/>
  <c r="E275" i="278" a="1"/>
  <c r="E275" i="278" s="1"/>
  <c r="M275" i="278" s="1"/>
  <c r="K275" i="278"/>
  <c r="P275" i="278" s="1"/>
  <c r="Q275" i="278" s="1"/>
  <c r="G275" i="278"/>
  <c r="D276" i="278" a="1"/>
  <c r="D276" i="278" s="1"/>
  <c r="K274" i="277"/>
  <c r="P274" i="277" s="1"/>
  <c r="Q274" i="277" s="1"/>
  <c r="E274" i="277" a="1"/>
  <c r="E274" i="277" s="1"/>
  <c r="M274" i="277" s="1"/>
  <c r="F274" i="277"/>
  <c r="L274" i="277"/>
  <c r="A274" i="277"/>
  <c r="G274" i="277"/>
  <c r="D275" i="277" a="1"/>
  <c r="D275" i="277" s="1"/>
  <c r="S273" i="277"/>
  <c r="O273" i="277"/>
  <c r="D269" i="146" a="1"/>
  <c r="D269" i="146" s="1"/>
  <c r="K269" i="146" s="1"/>
  <c r="P269" i="146" s="1"/>
  <c r="Q269" i="146" s="1"/>
  <c r="L268" i="146"/>
  <c r="F268" i="146"/>
  <c r="A268" i="146"/>
  <c r="E268" i="146" a="1"/>
  <c r="E268" i="146" s="1"/>
  <c r="M268" i="146" s="1"/>
  <c r="K268" i="146"/>
  <c r="P268" i="146" s="1"/>
  <c r="Q268" i="146" s="1"/>
  <c r="S275" i="284" l="1"/>
  <c r="O275" i="284"/>
  <c r="G276" i="284"/>
  <c r="F276" i="284"/>
  <c r="L276" i="284"/>
  <c r="K276" i="284"/>
  <c r="P276" i="284" s="1"/>
  <c r="Q276" i="284" s="1"/>
  <c r="E276" i="284" a="1"/>
  <c r="E276" i="284" s="1"/>
  <c r="M276" i="284" s="1"/>
  <c r="A276" i="284"/>
  <c r="D277" i="284" a="1"/>
  <c r="D277" i="284" s="1"/>
  <c r="K276" i="283"/>
  <c r="P276" i="283" s="1"/>
  <c r="Q276" i="283" s="1"/>
  <c r="E276" i="283" a="1"/>
  <c r="E276" i="283" s="1"/>
  <c r="M276" i="283" s="1"/>
  <c r="G276" i="283"/>
  <c r="F276" i="283"/>
  <c r="A276" i="283"/>
  <c r="L276" i="283"/>
  <c r="D277" i="283" a="1"/>
  <c r="D277" i="283" s="1"/>
  <c r="O275" i="283"/>
  <c r="S275" i="283"/>
  <c r="L278" i="282"/>
  <c r="K278" i="282"/>
  <c r="P278" i="282" s="1"/>
  <c r="Q278" i="282" s="1"/>
  <c r="E278" i="282" a="1"/>
  <c r="E278" i="282" s="1"/>
  <c r="M278" i="282" s="1"/>
  <c r="G278" i="282"/>
  <c r="F278" i="282"/>
  <c r="A278" i="282"/>
  <c r="D279" i="282" a="1"/>
  <c r="D279" i="282" s="1"/>
  <c r="S277" i="282"/>
  <c r="O277" i="282"/>
  <c r="O273" i="281"/>
  <c r="S273" i="281"/>
  <c r="G274" i="281"/>
  <c r="F274" i="281"/>
  <c r="A274" i="281"/>
  <c r="L274" i="281"/>
  <c r="K274" i="281"/>
  <c r="P274" i="281" s="1"/>
  <c r="Q274" i="281" s="1"/>
  <c r="E274" i="281" a="1"/>
  <c r="E274" i="281" s="1"/>
  <c r="M274" i="281" s="1"/>
  <c r="D275" i="281" a="1"/>
  <c r="D275" i="281" s="1"/>
  <c r="G276" i="280"/>
  <c r="F276" i="280"/>
  <c r="A276" i="280"/>
  <c r="L276" i="280"/>
  <c r="K276" i="280"/>
  <c r="P276" i="280" s="1"/>
  <c r="Q276" i="280" s="1"/>
  <c r="E276" i="280" a="1"/>
  <c r="E276" i="280" s="1"/>
  <c r="M276" i="280" s="1"/>
  <c r="D277" i="280" a="1"/>
  <c r="D277" i="280" s="1"/>
  <c r="O275" i="280"/>
  <c r="S275" i="280"/>
  <c r="O273" i="279"/>
  <c r="S273" i="279"/>
  <c r="G274" i="279"/>
  <c r="F274" i="279"/>
  <c r="A274" i="279"/>
  <c r="L274" i="279"/>
  <c r="K274" i="279"/>
  <c r="P274" i="279" s="1"/>
  <c r="Q274" i="279" s="1"/>
  <c r="E274" i="279" a="1"/>
  <c r="E274" i="279" s="1"/>
  <c r="M274" i="279" s="1"/>
  <c r="D275" i="279" a="1"/>
  <c r="D275" i="279" s="1"/>
  <c r="S275" i="278"/>
  <c r="O275" i="278"/>
  <c r="G276" i="278"/>
  <c r="L276" i="278"/>
  <c r="F276" i="278"/>
  <c r="E276" i="278" a="1"/>
  <c r="E276" i="278" s="1"/>
  <c r="M276" i="278" s="1"/>
  <c r="A276" i="278"/>
  <c r="K276" i="278"/>
  <c r="P276" i="278" s="1"/>
  <c r="Q276" i="278" s="1"/>
  <c r="D277" i="278" a="1"/>
  <c r="D277" i="278" s="1"/>
  <c r="G275" i="277"/>
  <c r="L275" i="277"/>
  <c r="K275" i="277"/>
  <c r="P275" i="277" s="1"/>
  <c r="Q275" i="277" s="1"/>
  <c r="E275" i="277" a="1"/>
  <c r="E275" i="277" s="1"/>
  <c r="M275" i="277" s="1"/>
  <c r="A275" i="277"/>
  <c r="F275" i="277"/>
  <c r="D276" i="277" a="1"/>
  <c r="D276" i="277" s="1"/>
  <c r="S274" i="277"/>
  <c r="O274" i="277"/>
  <c r="O268" i="146"/>
  <c r="S268" i="146"/>
  <c r="A269" i="146"/>
  <c r="E269" i="146" a="1"/>
  <c r="E269" i="146" s="1"/>
  <c r="M269" i="146" s="1"/>
  <c r="F269" i="146"/>
  <c r="D270" i="146" a="1"/>
  <c r="D270" i="146" s="1"/>
  <c r="G270" i="146" s="1"/>
  <c r="G269" i="146"/>
  <c r="L269" i="146"/>
  <c r="O276" i="284" l="1"/>
  <c r="S276" i="284"/>
  <c r="F277" i="284"/>
  <c r="A277" i="284"/>
  <c r="L277" i="284"/>
  <c r="K277" i="284"/>
  <c r="P277" i="284" s="1"/>
  <c r="Q277" i="284" s="1"/>
  <c r="E277" i="284" a="1"/>
  <c r="E277" i="284" s="1"/>
  <c r="M277" i="284" s="1"/>
  <c r="G277" i="284"/>
  <c r="D278" i="284" a="1"/>
  <c r="D278" i="284" s="1"/>
  <c r="G277" i="283"/>
  <c r="F277" i="283"/>
  <c r="A277" i="283"/>
  <c r="L277" i="283"/>
  <c r="K277" i="283"/>
  <c r="P277" i="283" s="1"/>
  <c r="Q277" i="283" s="1"/>
  <c r="E277" i="283" a="1"/>
  <c r="E277" i="283" s="1"/>
  <c r="M277" i="283" s="1"/>
  <c r="D278" i="283" a="1"/>
  <c r="D278" i="283" s="1"/>
  <c r="O276" i="283"/>
  <c r="S276" i="283"/>
  <c r="K279" i="282"/>
  <c r="P279" i="282" s="1"/>
  <c r="Q279" i="282" s="1"/>
  <c r="E279" i="282" a="1"/>
  <c r="E279" i="282" s="1"/>
  <c r="M279" i="282" s="1"/>
  <c r="G279" i="282"/>
  <c r="F279" i="282"/>
  <c r="A279" i="282"/>
  <c r="L279" i="282"/>
  <c r="D280" i="282" a="1"/>
  <c r="D280" i="282" s="1"/>
  <c r="O278" i="282"/>
  <c r="S278" i="282"/>
  <c r="O274" i="281"/>
  <c r="S274" i="281"/>
  <c r="F275" i="281"/>
  <c r="A275" i="281"/>
  <c r="L275" i="281"/>
  <c r="K275" i="281"/>
  <c r="P275" i="281" s="1"/>
  <c r="Q275" i="281" s="1"/>
  <c r="E275" i="281" a="1"/>
  <c r="E275" i="281" s="1"/>
  <c r="M275" i="281" s="1"/>
  <c r="G275" i="281"/>
  <c r="D276" i="281" a="1"/>
  <c r="D276" i="281" s="1"/>
  <c r="O276" i="280"/>
  <c r="S276" i="280"/>
  <c r="F277" i="280"/>
  <c r="A277" i="280"/>
  <c r="L277" i="280"/>
  <c r="K277" i="280"/>
  <c r="P277" i="280" s="1"/>
  <c r="Q277" i="280" s="1"/>
  <c r="E277" i="280" a="1"/>
  <c r="E277" i="280" s="1"/>
  <c r="M277" i="280" s="1"/>
  <c r="G277" i="280"/>
  <c r="D278" i="280" a="1"/>
  <c r="D278" i="280" s="1"/>
  <c r="O274" i="279"/>
  <c r="S274" i="279"/>
  <c r="F275" i="279"/>
  <c r="A275" i="279"/>
  <c r="L275" i="279"/>
  <c r="K275" i="279"/>
  <c r="P275" i="279" s="1"/>
  <c r="Q275" i="279" s="1"/>
  <c r="E275" i="279" a="1"/>
  <c r="E275" i="279" s="1"/>
  <c r="M275" i="279" s="1"/>
  <c r="G275" i="279"/>
  <c r="D276" i="279" a="1"/>
  <c r="D276" i="279" s="1"/>
  <c r="O276" i="278"/>
  <c r="S276" i="278"/>
  <c r="F277" i="278"/>
  <c r="A277" i="278"/>
  <c r="K277" i="278"/>
  <c r="P277" i="278" s="1"/>
  <c r="Q277" i="278" s="1"/>
  <c r="E277" i="278" a="1"/>
  <c r="E277" i="278" s="1"/>
  <c r="M277" i="278" s="1"/>
  <c r="L277" i="278"/>
  <c r="G277" i="278"/>
  <c r="D278" i="278" a="1"/>
  <c r="D278" i="278" s="1"/>
  <c r="O275" i="277"/>
  <c r="S275" i="277"/>
  <c r="F276" i="277"/>
  <c r="A276" i="277"/>
  <c r="K276" i="277"/>
  <c r="P276" i="277" s="1"/>
  <c r="Q276" i="277" s="1"/>
  <c r="E276" i="277" a="1"/>
  <c r="E276" i="277" s="1"/>
  <c r="M276" i="277" s="1"/>
  <c r="G276" i="277"/>
  <c r="L276" i="277"/>
  <c r="D277" i="277" a="1"/>
  <c r="D277" i="277" s="1"/>
  <c r="O269" i="146"/>
  <c r="A270" i="146"/>
  <c r="E270" i="146" a="1"/>
  <c r="E270" i="146" s="1"/>
  <c r="M270" i="146" s="1"/>
  <c r="S270" i="146" s="1"/>
  <c r="S269" i="146"/>
  <c r="L270" i="146"/>
  <c r="K270" i="146"/>
  <c r="P270" i="146" s="1"/>
  <c r="Q270" i="146" s="1"/>
  <c r="F270" i="146"/>
  <c r="D271" i="146" a="1"/>
  <c r="D271" i="146" s="1"/>
  <c r="L271" i="146" s="1"/>
  <c r="L278" i="284" l="1"/>
  <c r="K278" i="284"/>
  <c r="P278" i="284" s="1"/>
  <c r="Q278" i="284" s="1"/>
  <c r="E278" i="284" a="1"/>
  <c r="E278" i="284" s="1"/>
  <c r="M278" i="284" s="1"/>
  <c r="G278" i="284"/>
  <c r="F278" i="284"/>
  <c r="A278" i="284"/>
  <c r="D279" i="284" a="1"/>
  <c r="D279" i="284" s="1"/>
  <c r="S277" i="284"/>
  <c r="O277" i="284"/>
  <c r="F278" i="283"/>
  <c r="A278" i="283"/>
  <c r="L278" i="283"/>
  <c r="K278" i="283"/>
  <c r="P278" i="283" s="1"/>
  <c r="Q278" i="283" s="1"/>
  <c r="E278" i="283" a="1"/>
  <c r="E278" i="283" s="1"/>
  <c r="M278" i="283" s="1"/>
  <c r="G278" i="283"/>
  <c r="D279" i="283" a="1"/>
  <c r="D279" i="283" s="1"/>
  <c r="O277" i="283"/>
  <c r="S277" i="283"/>
  <c r="G280" i="282"/>
  <c r="F280" i="282"/>
  <c r="A280" i="282"/>
  <c r="L280" i="282"/>
  <c r="K280" i="282"/>
  <c r="P280" i="282" s="1"/>
  <c r="Q280" i="282" s="1"/>
  <c r="E280" i="282" a="1"/>
  <c r="E280" i="282" s="1"/>
  <c r="M280" i="282" s="1"/>
  <c r="D281" i="282" a="1"/>
  <c r="D281" i="282" s="1"/>
  <c r="O279" i="282"/>
  <c r="S279" i="282"/>
  <c r="S275" i="281"/>
  <c r="O275" i="281"/>
  <c r="L276" i="281"/>
  <c r="K276" i="281"/>
  <c r="P276" i="281" s="1"/>
  <c r="Q276" i="281" s="1"/>
  <c r="E276" i="281" a="1"/>
  <c r="E276" i="281" s="1"/>
  <c r="M276" i="281" s="1"/>
  <c r="G276" i="281"/>
  <c r="F276" i="281"/>
  <c r="A276" i="281"/>
  <c r="D277" i="281" a="1"/>
  <c r="D277" i="281" s="1"/>
  <c r="S277" i="280"/>
  <c r="O277" i="280"/>
  <c r="L278" i="280"/>
  <c r="K278" i="280"/>
  <c r="P278" i="280" s="1"/>
  <c r="Q278" i="280" s="1"/>
  <c r="E278" i="280" a="1"/>
  <c r="E278" i="280" s="1"/>
  <c r="M278" i="280" s="1"/>
  <c r="G278" i="280"/>
  <c r="F278" i="280"/>
  <c r="A278" i="280"/>
  <c r="D279" i="280" a="1"/>
  <c r="D279" i="280" s="1"/>
  <c r="S275" i="279"/>
  <c r="O275" i="279"/>
  <c r="L276" i="279"/>
  <c r="K276" i="279"/>
  <c r="P276" i="279" s="1"/>
  <c r="Q276" i="279" s="1"/>
  <c r="E276" i="279" a="1"/>
  <c r="E276" i="279" s="1"/>
  <c r="M276" i="279" s="1"/>
  <c r="G276" i="279"/>
  <c r="F276" i="279"/>
  <c r="A276" i="279"/>
  <c r="D277" i="279" a="1"/>
  <c r="D277" i="279" s="1"/>
  <c r="S277" i="278"/>
  <c r="O277" i="278"/>
  <c r="L278" i="278"/>
  <c r="G278" i="278"/>
  <c r="K278" i="278"/>
  <c r="P278" i="278" s="1"/>
  <c r="Q278" i="278" s="1"/>
  <c r="F278" i="278"/>
  <c r="E278" i="278" a="1"/>
  <c r="E278" i="278" s="1"/>
  <c r="M278" i="278" s="1"/>
  <c r="A278" i="278"/>
  <c r="D279" i="278" a="1"/>
  <c r="D279" i="278" s="1"/>
  <c r="S276" i="277"/>
  <c r="O276" i="277"/>
  <c r="L277" i="277"/>
  <c r="G277" i="277"/>
  <c r="F277" i="277"/>
  <c r="A277" i="277"/>
  <c r="E277" i="277" a="1"/>
  <c r="E277" i="277" s="1"/>
  <c r="M277" i="277" s="1"/>
  <c r="K277" i="277"/>
  <c r="P277" i="277" s="1"/>
  <c r="Q277" i="277" s="1"/>
  <c r="D278" i="277" a="1"/>
  <c r="D278" i="277" s="1"/>
  <c r="D272" i="146" a="1"/>
  <c r="D272" i="146" s="1"/>
  <c r="F272" i="146" s="1"/>
  <c r="G271" i="146"/>
  <c r="O270" i="146"/>
  <c r="E271" i="146" a="1"/>
  <c r="E271" i="146" s="1"/>
  <c r="M271" i="146" s="1"/>
  <c r="O271" i="146" s="1"/>
  <c r="A271" i="146"/>
  <c r="F271" i="146"/>
  <c r="K271" i="146"/>
  <c r="P271" i="146" s="1"/>
  <c r="Q271" i="146" s="1"/>
  <c r="K279" i="284" l="1"/>
  <c r="P279" i="284" s="1"/>
  <c r="Q279" i="284" s="1"/>
  <c r="E279" i="284" a="1"/>
  <c r="E279" i="284" s="1"/>
  <c r="M279" i="284" s="1"/>
  <c r="G279" i="284"/>
  <c r="F279" i="284"/>
  <c r="A279" i="284"/>
  <c r="L279" i="284"/>
  <c r="D280" i="284" a="1"/>
  <c r="D280" i="284" s="1"/>
  <c r="O278" i="284"/>
  <c r="S278" i="284"/>
  <c r="L279" i="283"/>
  <c r="K279" i="283"/>
  <c r="P279" i="283" s="1"/>
  <c r="Q279" i="283" s="1"/>
  <c r="E279" i="283" a="1"/>
  <c r="E279" i="283" s="1"/>
  <c r="M279" i="283" s="1"/>
  <c r="G279" i="283"/>
  <c r="F279" i="283"/>
  <c r="A279" i="283"/>
  <c r="D280" i="283" a="1"/>
  <c r="D280" i="283" s="1"/>
  <c r="S278" i="283"/>
  <c r="O278" i="283"/>
  <c r="F281" i="282"/>
  <c r="A281" i="282"/>
  <c r="L281" i="282"/>
  <c r="K281" i="282"/>
  <c r="P281" i="282" s="1"/>
  <c r="Q281" i="282" s="1"/>
  <c r="E281" i="282" a="1"/>
  <c r="E281" i="282" s="1"/>
  <c r="M281" i="282" s="1"/>
  <c r="G281" i="282"/>
  <c r="D282" i="282" a="1"/>
  <c r="D282" i="282" s="1"/>
  <c r="O280" i="282"/>
  <c r="S280" i="282"/>
  <c r="K277" i="281"/>
  <c r="P277" i="281" s="1"/>
  <c r="Q277" i="281" s="1"/>
  <c r="E277" i="281" a="1"/>
  <c r="E277" i="281" s="1"/>
  <c r="M277" i="281" s="1"/>
  <c r="G277" i="281"/>
  <c r="F277" i="281"/>
  <c r="A277" i="281"/>
  <c r="L277" i="281"/>
  <c r="D278" i="281" a="1"/>
  <c r="D278" i="281" s="1"/>
  <c r="O276" i="281"/>
  <c r="S276" i="281"/>
  <c r="K279" i="280"/>
  <c r="P279" i="280" s="1"/>
  <c r="Q279" i="280" s="1"/>
  <c r="E279" i="280" a="1"/>
  <c r="E279" i="280" s="1"/>
  <c r="M279" i="280" s="1"/>
  <c r="G279" i="280"/>
  <c r="F279" i="280"/>
  <c r="A279" i="280"/>
  <c r="L279" i="280"/>
  <c r="D280" i="280" a="1"/>
  <c r="D280" i="280" s="1"/>
  <c r="O278" i="280"/>
  <c r="S278" i="280"/>
  <c r="K277" i="279"/>
  <c r="P277" i="279" s="1"/>
  <c r="Q277" i="279" s="1"/>
  <c r="E277" i="279" a="1"/>
  <c r="E277" i="279" s="1"/>
  <c r="M277" i="279" s="1"/>
  <c r="G277" i="279"/>
  <c r="F277" i="279"/>
  <c r="A277" i="279"/>
  <c r="L277" i="279"/>
  <c r="D278" i="279" a="1"/>
  <c r="D278" i="279" s="1"/>
  <c r="O276" i="279"/>
  <c r="S276" i="279"/>
  <c r="O278" i="278"/>
  <c r="S278" i="278"/>
  <c r="K279" i="278"/>
  <c r="P279" i="278" s="1"/>
  <c r="Q279" i="278" s="1"/>
  <c r="E279" i="278" a="1"/>
  <c r="E279" i="278" s="1"/>
  <c r="M279" i="278" s="1"/>
  <c r="F279" i="278"/>
  <c r="A279" i="278"/>
  <c r="L279" i="278"/>
  <c r="G279" i="278"/>
  <c r="D280" i="278" a="1"/>
  <c r="D280" i="278" s="1"/>
  <c r="O277" i="277"/>
  <c r="S277" i="277"/>
  <c r="K278" i="277"/>
  <c r="P278" i="277" s="1"/>
  <c r="Q278" i="277" s="1"/>
  <c r="E278" i="277" a="1"/>
  <c r="E278" i="277" s="1"/>
  <c r="M278" i="277" s="1"/>
  <c r="G278" i="277"/>
  <c r="F278" i="277"/>
  <c r="A278" i="277"/>
  <c r="L278" i="277"/>
  <c r="D279" i="277" a="1"/>
  <c r="D279" i="277" s="1"/>
  <c r="D273" i="146" a="1"/>
  <c r="D273" i="146" s="1"/>
  <c r="L272" i="146"/>
  <c r="G272" i="146"/>
  <c r="S271" i="146"/>
  <c r="K272" i="146"/>
  <c r="P272" i="146" s="1"/>
  <c r="Q272" i="146" s="1"/>
  <c r="A272" i="146"/>
  <c r="E272" i="146" a="1"/>
  <c r="E272" i="146" s="1"/>
  <c r="M272" i="146" s="1"/>
  <c r="G280" i="284" l="1"/>
  <c r="F280" i="284"/>
  <c r="A280" i="284"/>
  <c r="L280" i="284"/>
  <c r="K280" i="284"/>
  <c r="P280" i="284" s="1"/>
  <c r="Q280" i="284" s="1"/>
  <c r="E280" i="284" a="1"/>
  <c r="E280" i="284" s="1"/>
  <c r="M280" i="284" s="1"/>
  <c r="D281" i="284" a="1"/>
  <c r="D281" i="284" s="1"/>
  <c r="O279" i="284"/>
  <c r="S279" i="284"/>
  <c r="K280" i="283"/>
  <c r="P280" i="283" s="1"/>
  <c r="Q280" i="283" s="1"/>
  <c r="E280" i="283" a="1"/>
  <c r="E280" i="283" s="1"/>
  <c r="M280" i="283" s="1"/>
  <c r="G280" i="283"/>
  <c r="F280" i="283"/>
  <c r="A280" i="283"/>
  <c r="L280" i="283"/>
  <c r="D281" i="283" a="1"/>
  <c r="D281" i="283" s="1"/>
  <c r="O279" i="283"/>
  <c r="S279" i="283"/>
  <c r="L282" i="282"/>
  <c r="K282" i="282"/>
  <c r="P282" i="282" s="1"/>
  <c r="Q282" i="282" s="1"/>
  <c r="E282" i="282" a="1"/>
  <c r="E282" i="282" s="1"/>
  <c r="M282" i="282" s="1"/>
  <c r="G282" i="282"/>
  <c r="F282" i="282"/>
  <c r="A282" i="282"/>
  <c r="D283" i="282" a="1"/>
  <c r="D283" i="282" s="1"/>
  <c r="S281" i="282"/>
  <c r="O281" i="282"/>
  <c r="G278" i="281"/>
  <c r="F278" i="281"/>
  <c r="A278" i="281"/>
  <c r="L278" i="281"/>
  <c r="K278" i="281"/>
  <c r="P278" i="281" s="1"/>
  <c r="Q278" i="281" s="1"/>
  <c r="E278" i="281" a="1"/>
  <c r="E278" i="281" s="1"/>
  <c r="M278" i="281" s="1"/>
  <c r="D279" i="281" a="1"/>
  <c r="D279" i="281" s="1"/>
  <c r="O277" i="281"/>
  <c r="S277" i="281"/>
  <c r="G280" i="280"/>
  <c r="F280" i="280"/>
  <c r="A280" i="280"/>
  <c r="L280" i="280"/>
  <c r="K280" i="280"/>
  <c r="P280" i="280" s="1"/>
  <c r="Q280" i="280" s="1"/>
  <c r="E280" i="280" a="1"/>
  <c r="E280" i="280" s="1"/>
  <c r="M280" i="280" s="1"/>
  <c r="D281" i="280" a="1"/>
  <c r="D281" i="280" s="1"/>
  <c r="O279" i="280"/>
  <c r="S279" i="280"/>
  <c r="G278" i="279"/>
  <c r="F278" i="279"/>
  <c r="A278" i="279"/>
  <c r="L278" i="279"/>
  <c r="K278" i="279"/>
  <c r="P278" i="279" s="1"/>
  <c r="Q278" i="279" s="1"/>
  <c r="E278" i="279" a="1"/>
  <c r="E278" i="279" s="1"/>
  <c r="M278" i="279" s="1"/>
  <c r="D279" i="279" a="1"/>
  <c r="D279" i="279" s="1"/>
  <c r="O277" i="279"/>
  <c r="S277" i="279"/>
  <c r="S279" i="278"/>
  <c r="O279" i="278"/>
  <c r="G280" i="278"/>
  <c r="F280" i="278"/>
  <c r="L280" i="278"/>
  <c r="K280" i="278"/>
  <c r="P280" i="278" s="1"/>
  <c r="Q280" i="278" s="1"/>
  <c r="A280" i="278"/>
  <c r="E280" i="278" a="1"/>
  <c r="E280" i="278" s="1"/>
  <c r="M280" i="278" s="1"/>
  <c r="D281" i="278" a="1"/>
  <c r="D281" i="278" s="1"/>
  <c r="O278" i="277"/>
  <c r="S278" i="277"/>
  <c r="G279" i="277"/>
  <c r="F279" i="277"/>
  <c r="A279" i="277"/>
  <c r="L279" i="277"/>
  <c r="K279" i="277"/>
  <c r="P279" i="277" s="1"/>
  <c r="Q279" i="277" s="1"/>
  <c r="E279" i="277" a="1"/>
  <c r="E279" i="277" s="1"/>
  <c r="M279" i="277" s="1"/>
  <c r="D280" i="277" a="1"/>
  <c r="D280" i="277" s="1"/>
  <c r="O272" i="146"/>
  <c r="S272" i="146"/>
  <c r="L273" i="146"/>
  <c r="G273" i="146"/>
  <c r="F273" i="146"/>
  <c r="K273" i="146"/>
  <c r="P273" i="146" s="1"/>
  <c r="Q273" i="146" s="1"/>
  <c r="A273" i="146"/>
  <c r="E273" i="146" a="1"/>
  <c r="E273" i="146" s="1"/>
  <c r="M273" i="146" s="1"/>
  <c r="D274" i="146" a="1"/>
  <c r="D274" i="146" s="1"/>
  <c r="K274" i="146" s="1"/>
  <c r="P274" i="146" s="1"/>
  <c r="Q274" i="146" s="1"/>
  <c r="F281" i="284" l="1"/>
  <c r="A281" i="284"/>
  <c r="L281" i="284"/>
  <c r="K281" i="284"/>
  <c r="P281" i="284" s="1"/>
  <c r="Q281" i="284" s="1"/>
  <c r="E281" i="284" a="1"/>
  <c r="E281" i="284" s="1"/>
  <c r="M281" i="284" s="1"/>
  <c r="G281" i="284"/>
  <c r="D282" i="284" a="1"/>
  <c r="D282" i="284" s="1"/>
  <c r="O280" i="284"/>
  <c r="S280" i="284"/>
  <c r="G281" i="283"/>
  <c r="L281" i="283"/>
  <c r="E281" i="283" a="1"/>
  <c r="E281" i="283" s="1"/>
  <c r="M281" i="283" s="1"/>
  <c r="K281" i="283"/>
  <c r="P281" i="283" s="1"/>
  <c r="Q281" i="283" s="1"/>
  <c r="A281" i="283"/>
  <c r="F281" i="283"/>
  <c r="D282" i="283" a="1"/>
  <c r="D282" i="283" s="1"/>
  <c r="O280" i="283"/>
  <c r="S280" i="283"/>
  <c r="K283" i="282"/>
  <c r="P283" i="282" s="1"/>
  <c r="Q283" i="282" s="1"/>
  <c r="E283" i="282" a="1"/>
  <c r="E283" i="282" s="1"/>
  <c r="M283" i="282" s="1"/>
  <c r="G283" i="282"/>
  <c r="F283" i="282"/>
  <c r="A283" i="282"/>
  <c r="L283" i="282"/>
  <c r="D284" i="282" a="1"/>
  <c r="D284" i="282" s="1"/>
  <c r="O282" i="282"/>
  <c r="S282" i="282"/>
  <c r="F279" i="281"/>
  <c r="A279" i="281"/>
  <c r="L279" i="281"/>
  <c r="K279" i="281"/>
  <c r="P279" i="281" s="1"/>
  <c r="Q279" i="281" s="1"/>
  <c r="E279" i="281" a="1"/>
  <c r="E279" i="281" s="1"/>
  <c r="M279" i="281" s="1"/>
  <c r="G279" i="281"/>
  <c r="D280" i="281" a="1"/>
  <c r="D280" i="281" s="1"/>
  <c r="O278" i="281"/>
  <c r="S278" i="281"/>
  <c r="F281" i="280"/>
  <c r="A281" i="280"/>
  <c r="L281" i="280"/>
  <c r="K281" i="280"/>
  <c r="P281" i="280" s="1"/>
  <c r="Q281" i="280" s="1"/>
  <c r="E281" i="280" a="1"/>
  <c r="E281" i="280" s="1"/>
  <c r="M281" i="280" s="1"/>
  <c r="G281" i="280"/>
  <c r="D282" i="280" a="1"/>
  <c r="D282" i="280" s="1"/>
  <c r="O280" i="280"/>
  <c r="S280" i="280"/>
  <c r="F279" i="279"/>
  <c r="A279" i="279"/>
  <c r="L279" i="279"/>
  <c r="K279" i="279"/>
  <c r="P279" i="279" s="1"/>
  <c r="Q279" i="279" s="1"/>
  <c r="E279" i="279" a="1"/>
  <c r="E279" i="279" s="1"/>
  <c r="M279" i="279" s="1"/>
  <c r="G279" i="279"/>
  <c r="D280" i="279" a="1"/>
  <c r="D280" i="279" s="1"/>
  <c r="O278" i="279"/>
  <c r="S278" i="279"/>
  <c r="O280" i="278"/>
  <c r="S280" i="278"/>
  <c r="F281" i="278"/>
  <c r="A281" i="278"/>
  <c r="L281" i="278"/>
  <c r="K281" i="278"/>
  <c r="P281" i="278" s="1"/>
  <c r="Q281" i="278" s="1"/>
  <c r="E281" i="278" a="1"/>
  <c r="E281" i="278" s="1"/>
  <c r="M281" i="278" s="1"/>
  <c r="G281" i="278"/>
  <c r="D282" i="278" a="1"/>
  <c r="D282" i="278" s="1"/>
  <c r="O279" i="277"/>
  <c r="S279" i="277"/>
  <c r="F280" i="277"/>
  <c r="A280" i="277"/>
  <c r="L280" i="277"/>
  <c r="K280" i="277"/>
  <c r="P280" i="277" s="1"/>
  <c r="Q280" i="277" s="1"/>
  <c r="E280" i="277" a="1"/>
  <c r="E280" i="277" s="1"/>
  <c r="M280" i="277" s="1"/>
  <c r="G280" i="277"/>
  <c r="D281" i="277" a="1"/>
  <c r="D281" i="277" s="1"/>
  <c r="O273" i="146"/>
  <c r="S273" i="146"/>
  <c r="A274" i="146"/>
  <c r="E274" i="146" a="1"/>
  <c r="E274" i="146" s="1"/>
  <c r="M274" i="146" s="1"/>
  <c r="S274" i="146" s="1"/>
  <c r="D275" i="146" a="1"/>
  <c r="D275" i="146" s="1"/>
  <c r="F275" i="146" s="1"/>
  <c r="L274" i="146"/>
  <c r="G274" i="146"/>
  <c r="F274" i="146"/>
  <c r="L282" i="284" l="1"/>
  <c r="K282" i="284"/>
  <c r="P282" i="284" s="1"/>
  <c r="Q282" i="284" s="1"/>
  <c r="E282" i="284" a="1"/>
  <c r="E282" i="284" s="1"/>
  <c r="M282" i="284" s="1"/>
  <c r="G282" i="284"/>
  <c r="F282" i="284"/>
  <c r="A282" i="284"/>
  <c r="D283" i="284" a="1"/>
  <c r="D283" i="284" s="1"/>
  <c r="S281" i="284"/>
  <c r="O281" i="284"/>
  <c r="O281" i="283"/>
  <c r="S281" i="283"/>
  <c r="F282" i="283"/>
  <c r="A282" i="283"/>
  <c r="K282" i="283"/>
  <c r="P282" i="283" s="1"/>
  <c r="Q282" i="283" s="1"/>
  <c r="G282" i="283"/>
  <c r="L282" i="283"/>
  <c r="E282" i="283" a="1"/>
  <c r="E282" i="283" s="1"/>
  <c r="M282" i="283" s="1"/>
  <c r="D283" i="283" a="1"/>
  <c r="D283" i="283" s="1"/>
  <c r="G284" i="282"/>
  <c r="F284" i="282"/>
  <c r="A284" i="282"/>
  <c r="L284" i="282"/>
  <c r="K284" i="282"/>
  <c r="P284" i="282" s="1"/>
  <c r="Q284" i="282" s="1"/>
  <c r="E284" i="282" a="1"/>
  <c r="E284" i="282" s="1"/>
  <c r="M284" i="282" s="1"/>
  <c r="D285" i="282" a="1"/>
  <c r="D285" i="282" s="1"/>
  <c r="O283" i="282"/>
  <c r="S283" i="282"/>
  <c r="L280" i="281"/>
  <c r="K280" i="281"/>
  <c r="P280" i="281" s="1"/>
  <c r="Q280" i="281" s="1"/>
  <c r="E280" i="281" a="1"/>
  <c r="E280" i="281" s="1"/>
  <c r="M280" i="281" s="1"/>
  <c r="G280" i="281"/>
  <c r="F280" i="281"/>
  <c r="A280" i="281"/>
  <c r="D281" i="281" a="1"/>
  <c r="D281" i="281" s="1"/>
  <c r="S279" i="281"/>
  <c r="O279" i="281"/>
  <c r="L282" i="280"/>
  <c r="K282" i="280"/>
  <c r="P282" i="280" s="1"/>
  <c r="Q282" i="280" s="1"/>
  <c r="E282" i="280" a="1"/>
  <c r="E282" i="280" s="1"/>
  <c r="M282" i="280" s="1"/>
  <c r="G282" i="280"/>
  <c r="F282" i="280"/>
  <c r="A282" i="280"/>
  <c r="D283" i="280" a="1"/>
  <c r="D283" i="280" s="1"/>
  <c r="S281" i="280"/>
  <c r="O281" i="280"/>
  <c r="S279" i="279"/>
  <c r="O279" i="279"/>
  <c r="L280" i="279"/>
  <c r="K280" i="279"/>
  <c r="P280" i="279" s="1"/>
  <c r="Q280" i="279" s="1"/>
  <c r="E280" i="279" a="1"/>
  <c r="E280" i="279" s="1"/>
  <c r="M280" i="279" s="1"/>
  <c r="G280" i="279"/>
  <c r="F280" i="279"/>
  <c r="A280" i="279"/>
  <c r="D281" i="279" a="1"/>
  <c r="D281" i="279" s="1"/>
  <c r="S281" i="278"/>
  <c r="O281" i="278"/>
  <c r="L282" i="278"/>
  <c r="K282" i="278"/>
  <c r="P282" i="278" s="1"/>
  <c r="Q282" i="278" s="1"/>
  <c r="E282" i="278" a="1"/>
  <c r="E282" i="278" s="1"/>
  <c r="M282" i="278" s="1"/>
  <c r="G282" i="278"/>
  <c r="F282" i="278"/>
  <c r="A282" i="278"/>
  <c r="D283" i="278" a="1"/>
  <c r="D283" i="278" s="1"/>
  <c r="S280" i="277"/>
  <c r="O280" i="277"/>
  <c r="L281" i="277"/>
  <c r="K281" i="277"/>
  <c r="P281" i="277" s="1"/>
  <c r="Q281" i="277" s="1"/>
  <c r="E281" i="277" a="1"/>
  <c r="E281" i="277" s="1"/>
  <c r="M281" i="277" s="1"/>
  <c r="G281" i="277"/>
  <c r="F281" i="277"/>
  <c r="A281" i="277"/>
  <c r="D282" i="277" a="1"/>
  <c r="D282" i="277" s="1"/>
  <c r="D276" i="146" a="1"/>
  <c r="D276" i="146" s="1"/>
  <c r="G276" i="146" s="1"/>
  <c r="G275" i="146"/>
  <c r="O274" i="146"/>
  <c r="K275" i="146"/>
  <c r="P275" i="146" s="1"/>
  <c r="Q275" i="146" s="1"/>
  <c r="A275" i="146"/>
  <c r="E275" i="146" a="1"/>
  <c r="E275" i="146" s="1"/>
  <c r="M275" i="146" s="1"/>
  <c r="L275" i="146"/>
  <c r="O282" i="284" l="1"/>
  <c r="S282" i="284"/>
  <c r="K283" i="284"/>
  <c r="P283" i="284" s="1"/>
  <c r="Q283" i="284" s="1"/>
  <c r="E283" i="284" a="1"/>
  <c r="E283" i="284" s="1"/>
  <c r="M283" i="284" s="1"/>
  <c r="G283" i="284"/>
  <c r="F283" i="284"/>
  <c r="A283" i="284"/>
  <c r="L283" i="284"/>
  <c r="D284" i="284" a="1"/>
  <c r="D284" i="284" s="1"/>
  <c r="S282" i="283"/>
  <c r="O282" i="283"/>
  <c r="G283" i="283"/>
  <c r="F283" i="283"/>
  <c r="L283" i="283"/>
  <c r="E283" i="283" a="1"/>
  <c r="E283" i="283" s="1"/>
  <c r="M283" i="283" s="1"/>
  <c r="K283" i="283"/>
  <c r="P283" i="283" s="1"/>
  <c r="Q283" i="283" s="1"/>
  <c r="A283" i="283"/>
  <c r="D284" i="283" a="1"/>
  <c r="D284" i="283" s="1"/>
  <c r="F285" i="282"/>
  <c r="L285" i="282"/>
  <c r="K285" i="282"/>
  <c r="P285" i="282" s="1"/>
  <c r="Q285" i="282" s="1"/>
  <c r="A285" i="282"/>
  <c r="G285" i="282"/>
  <c r="E285" i="282" a="1"/>
  <c r="E285" i="282" s="1"/>
  <c r="M285" i="282" s="1"/>
  <c r="D286" i="282" a="1"/>
  <c r="D286" i="282" s="1"/>
  <c r="O284" i="282"/>
  <c r="S284" i="282"/>
  <c r="K281" i="281"/>
  <c r="P281" i="281" s="1"/>
  <c r="Q281" i="281" s="1"/>
  <c r="E281" i="281" a="1"/>
  <c r="E281" i="281" s="1"/>
  <c r="M281" i="281" s="1"/>
  <c r="G281" i="281"/>
  <c r="F281" i="281"/>
  <c r="A281" i="281"/>
  <c r="L281" i="281"/>
  <c r="D282" i="281" a="1"/>
  <c r="D282" i="281" s="1"/>
  <c r="O280" i="281"/>
  <c r="S280" i="281"/>
  <c r="F283" i="280"/>
  <c r="L283" i="280"/>
  <c r="G283" i="280"/>
  <c r="E283" i="280" a="1"/>
  <c r="E283" i="280" s="1"/>
  <c r="M283" i="280" s="1"/>
  <c r="A283" i="280"/>
  <c r="K283" i="280"/>
  <c r="P283" i="280" s="1"/>
  <c r="Q283" i="280" s="1"/>
  <c r="D284" i="280" a="1"/>
  <c r="D284" i="280" s="1"/>
  <c r="O282" i="280"/>
  <c r="S282" i="280"/>
  <c r="K281" i="279"/>
  <c r="P281" i="279" s="1"/>
  <c r="Q281" i="279" s="1"/>
  <c r="E281" i="279" a="1"/>
  <c r="E281" i="279" s="1"/>
  <c r="M281" i="279" s="1"/>
  <c r="G281" i="279"/>
  <c r="F281" i="279"/>
  <c r="A281" i="279"/>
  <c r="L281" i="279"/>
  <c r="D282" i="279" a="1"/>
  <c r="D282" i="279" s="1"/>
  <c r="O280" i="279"/>
  <c r="S280" i="279"/>
  <c r="K283" i="278"/>
  <c r="P283" i="278" s="1"/>
  <c r="Q283" i="278" s="1"/>
  <c r="E283" i="278" a="1"/>
  <c r="E283" i="278" s="1"/>
  <c r="M283" i="278" s="1"/>
  <c r="G283" i="278"/>
  <c r="F283" i="278"/>
  <c r="A283" i="278"/>
  <c r="L283" i="278"/>
  <c r="D284" i="278" a="1"/>
  <c r="D284" i="278" s="1"/>
  <c r="O282" i="278"/>
  <c r="S282" i="278"/>
  <c r="K282" i="277"/>
  <c r="P282" i="277" s="1"/>
  <c r="Q282" i="277" s="1"/>
  <c r="E282" i="277" a="1"/>
  <c r="E282" i="277" s="1"/>
  <c r="M282" i="277" s="1"/>
  <c r="G282" i="277"/>
  <c r="F282" i="277"/>
  <c r="A282" i="277"/>
  <c r="L282" i="277"/>
  <c r="D283" i="277" a="1"/>
  <c r="D283" i="277" s="1"/>
  <c r="O281" i="277"/>
  <c r="S281" i="277"/>
  <c r="O275" i="146"/>
  <c r="F276" i="146"/>
  <c r="S275" i="146"/>
  <c r="K276" i="146"/>
  <c r="P276" i="146" s="1"/>
  <c r="Q276" i="146" s="1"/>
  <c r="A276" i="146"/>
  <c r="E276" i="146" a="1"/>
  <c r="E276" i="146" s="1"/>
  <c r="M276" i="146" s="1"/>
  <c r="D277" i="146" a="1"/>
  <c r="D277" i="146" s="1"/>
  <c r="K277" i="146" s="1"/>
  <c r="P277" i="146" s="1"/>
  <c r="Q277" i="146" s="1"/>
  <c r="L276" i="146"/>
  <c r="O283" i="284" l="1"/>
  <c r="S283" i="284"/>
  <c r="G284" i="284"/>
  <c r="F284" i="284"/>
  <c r="A284" i="284"/>
  <c r="L284" i="284"/>
  <c r="K284" i="284"/>
  <c r="P284" i="284" s="1"/>
  <c r="Q284" i="284" s="1"/>
  <c r="E284" i="284" a="1"/>
  <c r="E284" i="284" s="1"/>
  <c r="M284" i="284" s="1"/>
  <c r="D285" i="284" a="1"/>
  <c r="D285" i="284" s="1"/>
  <c r="O283" i="283"/>
  <c r="S283" i="283"/>
  <c r="F284" i="283"/>
  <c r="A284" i="283"/>
  <c r="L284" i="283"/>
  <c r="K284" i="283"/>
  <c r="P284" i="283" s="1"/>
  <c r="Q284" i="283" s="1"/>
  <c r="E284" i="283" a="1"/>
  <c r="E284" i="283" s="1"/>
  <c r="M284" i="283" s="1"/>
  <c r="G284" i="283"/>
  <c r="D285" i="283" a="1"/>
  <c r="D285" i="283" s="1"/>
  <c r="L286" i="282"/>
  <c r="K286" i="282"/>
  <c r="P286" i="282" s="1"/>
  <c r="Q286" i="282" s="1"/>
  <c r="E286" i="282" a="1"/>
  <c r="E286" i="282" s="1"/>
  <c r="M286" i="282" s="1"/>
  <c r="G286" i="282"/>
  <c r="F286" i="282"/>
  <c r="A286" i="282"/>
  <c r="D287" i="282" a="1"/>
  <c r="D287" i="282" s="1"/>
  <c r="S285" i="282"/>
  <c r="O285" i="282"/>
  <c r="G282" i="281"/>
  <c r="F282" i="281"/>
  <c r="A282" i="281"/>
  <c r="L282" i="281"/>
  <c r="K282" i="281"/>
  <c r="P282" i="281" s="1"/>
  <c r="Q282" i="281" s="1"/>
  <c r="E282" i="281" a="1"/>
  <c r="E282" i="281" s="1"/>
  <c r="M282" i="281" s="1"/>
  <c r="D283" i="281" a="1"/>
  <c r="D283" i="281" s="1"/>
  <c r="O281" i="281"/>
  <c r="S281" i="281"/>
  <c r="S283" i="280"/>
  <c r="O283" i="280"/>
  <c r="L284" i="280"/>
  <c r="K284" i="280"/>
  <c r="P284" i="280" s="1"/>
  <c r="Q284" i="280" s="1"/>
  <c r="E284" i="280" a="1"/>
  <c r="E284" i="280" s="1"/>
  <c r="M284" i="280" s="1"/>
  <c r="F284" i="280"/>
  <c r="A284" i="280"/>
  <c r="G284" i="280"/>
  <c r="D285" i="280" a="1"/>
  <c r="D285" i="280" s="1"/>
  <c r="G282" i="279"/>
  <c r="F282" i="279"/>
  <c r="A282" i="279"/>
  <c r="L282" i="279"/>
  <c r="K282" i="279"/>
  <c r="P282" i="279" s="1"/>
  <c r="Q282" i="279" s="1"/>
  <c r="E282" i="279" a="1"/>
  <c r="E282" i="279" s="1"/>
  <c r="M282" i="279" s="1"/>
  <c r="D283" i="279" a="1"/>
  <c r="D283" i="279" s="1"/>
  <c r="O281" i="279"/>
  <c r="S281" i="279"/>
  <c r="G284" i="278"/>
  <c r="F284" i="278"/>
  <c r="A284" i="278"/>
  <c r="L284" i="278"/>
  <c r="K284" i="278"/>
  <c r="P284" i="278" s="1"/>
  <c r="Q284" i="278" s="1"/>
  <c r="E284" i="278" a="1"/>
  <c r="E284" i="278" s="1"/>
  <c r="M284" i="278" s="1"/>
  <c r="D285" i="278" a="1"/>
  <c r="D285" i="278" s="1"/>
  <c r="O283" i="278"/>
  <c r="S283" i="278"/>
  <c r="G283" i="277"/>
  <c r="F283" i="277"/>
  <c r="A283" i="277"/>
  <c r="L283" i="277"/>
  <c r="K283" i="277"/>
  <c r="P283" i="277" s="1"/>
  <c r="Q283" i="277" s="1"/>
  <c r="E283" i="277" a="1"/>
  <c r="E283" i="277" s="1"/>
  <c r="M283" i="277" s="1"/>
  <c r="D284" i="277" a="1"/>
  <c r="D284" i="277" s="1"/>
  <c r="O282" i="277"/>
  <c r="S282" i="277"/>
  <c r="O276" i="146"/>
  <c r="S276" i="146"/>
  <c r="L277" i="146"/>
  <c r="G277" i="146"/>
  <c r="A277" i="146"/>
  <c r="E277" i="146" a="1"/>
  <c r="E277" i="146" s="1"/>
  <c r="M277" i="146" s="1"/>
  <c r="S277" i="146" s="1"/>
  <c r="D278" i="146" a="1"/>
  <c r="D278" i="146" s="1"/>
  <c r="E278" i="146" s="1" a="1"/>
  <c r="E278" i="146" s="1"/>
  <c r="M278" i="146" s="1"/>
  <c r="F277" i="146"/>
  <c r="O284" i="284" l="1"/>
  <c r="S284" i="284"/>
  <c r="F285" i="284"/>
  <c r="A285" i="284"/>
  <c r="L285" i="284"/>
  <c r="K285" i="284"/>
  <c r="P285" i="284" s="1"/>
  <c r="Q285" i="284" s="1"/>
  <c r="E285" i="284" a="1"/>
  <c r="E285" i="284" s="1"/>
  <c r="M285" i="284" s="1"/>
  <c r="G285" i="284"/>
  <c r="D286" i="284" a="1"/>
  <c r="D286" i="284" s="1"/>
  <c r="S284" i="283"/>
  <c r="O284" i="283"/>
  <c r="L285" i="283"/>
  <c r="K285" i="283"/>
  <c r="P285" i="283" s="1"/>
  <c r="Q285" i="283" s="1"/>
  <c r="E285" i="283" a="1"/>
  <c r="E285" i="283" s="1"/>
  <c r="M285" i="283" s="1"/>
  <c r="G285" i="283"/>
  <c r="F285" i="283"/>
  <c r="A285" i="283"/>
  <c r="D286" i="283" a="1"/>
  <c r="D286" i="283" s="1"/>
  <c r="K287" i="282"/>
  <c r="P287" i="282" s="1"/>
  <c r="Q287" i="282" s="1"/>
  <c r="E287" i="282" a="1"/>
  <c r="E287" i="282" s="1"/>
  <c r="M287" i="282" s="1"/>
  <c r="G287" i="282"/>
  <c r="F287" i="282"/>
  <c r="L287" i="282"/>
  <c r="A287" i="282"/>
  <c r="D288" i="282" a="1"/>
  <c r="D288" i="282" s="1"/>
  <c r="S286" i="282"/>
  <c r="O286" i="282"/>
  <c r="F283" i="281"/>
  <c r="A283" i="281"/>
  <c r="L283" i="281"/>
  <c r="K283" i="281"/>
  <c r="P283" i="281" s="1"/>
  <c r="Q283" i="281" s="1"/>
  <c r="E283" i="281" a="1"/>
  <c r="E283" i="281" s="1"/>
  <c r="M283" i="281" s="1"/>
  <c r="G283" i="281"/>
  <c r="D284" i="281" a="1"/>
  <c r="D284" i="281" s="1"/>
  <c r="O282" i="281"/>
  <c r="S282" i="281"/>
  <c r="K285" i="280"/>
  <c r="P285" i="280" s="1"/>
  <c r="Q285" i="280" s="1"/>
  <c r="E285" i="280" a="1"/>
  <c r="E285" i="280" s="1"/>
  <c r="M285" i="280" s="1"/>
  <c r="G285" i="280"/>
  <c r="L285" i="280"/>
  <c r="F285" i="280"/>
  <c r="A285" i="280"/>
  <c r="D286" i="280" a="1"/>
  <c r="D286" i="280" s="1"/>
  <c r="S284" i="280"/>
  <c r="O284" i="280"/>
  <c r="F283" i="279"/>
  <c r="A283" i="279"/>
  <c r="L283" i="279"/>
  <c r="K283" i="279"/>
  <c r="P283" i="279" s="1"/>
  <c r="Q283" i="279" s="1"/>
  <c r="E283" i="279" a="1"/>
  <c r="E283" i="279" s="1"/>
  <c r="M283" i="279" s="1"/>
  <c r="G283" i="279"/>
  <c r="D284" i="279" a="1"/>
  <c r="D284" i="279" s="1"/>
  <c r="O282" i="279"/>
  <c r="S282" i="279"/>
  <c r="F285" i="278"/>
  <c r="A285" i="278"/>
  <c r="L285" i="278"/>
  <c r="K285" i="278"/>
  <c r="P285" i="278" s="1"/>
  <c r="Q285" i="278" s="1"/>
  <c r="E285" i="278" a="1"/>
  <c r="E285" i="278" s="1"/>
  <c r="M285" i="278" s="1"/>
  <c r="G285" i="278"/>
  <c r="D286" i="278" a="1"/>
  <c r="D286" i="278" s="1"/>
  <c r="O284" i="278"/>
  <c r="S284" i="278"/>
  <c r="F284" i="277"/>
  <c r="A284" i="277"/>
  <c r="L284" i="277"/>
  <c r="K284" i="277"/>
  <c r="P284" i="277" s="1"/>
  <c r="Q284" i="277" s="1"/>
  <c r="E284" i="277" a="1"/>
  <c r="E284" i="277" s="1"/>
  <c r="M284" i="277" s="1"/>
  <c r="G284" i="277"/>
  <c r="D285" i="277" a="1"/>
  <c r="D285" i="277" s="1"/>
  <c r="O283" i="277"/>
  <c r="S283" i="277"/>
  <c r="D279" i="146" a="1"/>
  <c r="D279" i="146" s="1"/>
  <c r="F279" i="146" s="1"/>
  <c r="L278" i="146"/>
  <c r="O278" i="146" s="1"/>
  <c r="F278" i="146"/>
  <c r="K278" i="146"/>
  <c r="P278" i="146" s="1"/>
  <c r="Q278" i="146" s="1"/>
  <c r="O277" i="146"/>
  <c r="G278" i="146"/>
  <c r="A278" i="146"/>
  <c r="S278" i="146"/>
  <c r="S285" i="284" l="1"/>
  <c r="O285" i="284"/>
  <c r="L286" i="284"/>
  <c r="K286" i="284"/>
  <c r="P286" i="284" s="1"/>
  <c r="Q286" i="284" s="1"/>
  <c r="E286" i="284" a="1"/>
  <c r="E286" i="284" s="1"/>
  <c r="M286" i="284" s="1"/>
  <c r="G286" i="284"/>
  <c r="F286" i="284"/>
  <c r="A286" i="284"/>
  <c r="D287" i="284" a="1"/>
  <c r="D287" i="284" s="1"/>
  <c r="K286" i="283"/>
  <c r="P286" i="283" s="1"/>
  <c r="Q286" i="283" s="1"/>
  <c r="E286" i="283" a="1"/>
  <c r="E286" i="283" s="1"/>
  <c r="M286" i="283" s="1"/>
  <c r="G286" i="283"/>
  <c r="F286" i="283"/>
  <c r="A286" i="283"/>
  <c r="L286" i="283"/>
  <c r="D287" i="283" a="1"/>
  <c r="D287" i="283" s="1"/>
  <c r="O285" i="283"/>
  <c r="S285" i="283"/>
  <c r="O287" i="282"/>
  <c r="S287" i="282"/>
  <c r="G288" i="282"/>
  <c r="F288" i="282"/>
  <c r="A288" i="282"/>
  <c r="L288" i="282"/>
  <c r="E288" i="282" a="1"/>
  <c r="E288" i="282" s="1"/>
  <c r="M288" i="282" s="1"/>
  <c r="K288" i="282"/>
  <c r="P288" i="282" s="1"/>
  <c r="Q288" i="282" s="1"/>
  <c r="D289" i="282" a="1"/>
  <c r="D289" i="282" s="1"/>
  <c r="L284" i="281"/>
  <c r="K284" i="281"/>
  <c r="P284" i="281" s="1"/>
  <c r="Q284" i="281" s="1"/>
  <c r="E284" i="281" a="1"/>
  <c r="E284" i="281" s="1"/>
  <c r="M284" i="281" s="1"/>
  <c r="G284" i="281"/>
  <c r="F284" i="281"/>
  <c r="A284" i="281"/>
  <c r="D285" i="281" a="1"/>
  <c r="D285" i="281" s="1"/>
  <c r="S283" i="281"/>
  <c r="O283" i="281"/>
  <c r="G286" i="280"/>
  <c r="F286" i="280"/>
  <c r="A286" i="280"/>
  <c r="K286" i="280"/>
  <c r="P286" i="280" s="1"/>
  <c r="Q286" i="280" s="1"/>
  <c r="E286" i="280" a="1"/>
  <c r="E286" i="280" s="1"/>
  <c r="M286" i="280" s="1"/>
  <c r="L286" i="280"/>
  <c r="D287" i="280" a="1"/>
  <c r="D287" i="280" s="1"/>
  <c r="O285" i="280"/>
  <c r="S285" i="280"/>
  <c r="L284" i="279"/>
  <c r="K284" i="279"/>
  <c r="P284" i="279" s="1"/>
  <c r="Q284" i="279" s="1"/>
  <c r="E284" i="279" a="1"/>
  <c r="E284" i="279" s="1"/>
  <c r="M284" i="279" s="1"/>
  <c r="G284" i="279"/>
  <c r="F284" i="279"/>
  <c r="A284" i="279"/>
  <c r="D285" i="279" a="1"/>
  <c r="D285" i="279" s="1"/>
  <c r="S283" i="279"/>
  <c r="O283" i="279"/>
  <c r="L286" i="278"/>
  <c r="K286" i="278"/>
  <c r="P286" i="278" s="1"/>
  <c r="Q286" i="278" s="1"/>
  <c r="E286" i="278" a="1"/>
  <c r="E286" i="278" s="1"/>
  <c r="M286" i="278" s="1"/>
  <c r="G286" i="278"/>
  <c r="F286" i="278"/>
  <c r="A286" i="278"/>
  <c r="D287" i="278" a="1"/>
  <c r="D287" i="278" s="1"/>
  <c r="S285" i="278"/>
  <c r="O285" i="278"/>
  <c r="L285" i="277"/>
  <c r="K285" i="277"/>
  <c r="P285" i="277" s="1"/>
  <c r="Q285" i="277" s="1"/>
  <c r="E285" i="277" a="1"/>
  <c r="E285" i="277" s="1"/>
  <c r="M285" i="277" s="1"/>
  <c r="G285" i="277"/>
  <c r="F285" i="277"/>
  <c r="A285" i="277"/>
  <c r="D286" i="277" a="1"/>
  <c r="D286" i="277" s="1"/>
  <c r="S284" i="277"/>
  <c r="O284" i="277"/>
  <c r="K279" i="146"/>
  <c r="P279" i="146" s="1"/>
  <c r="Q279" i="146" s="1"/>
  <c r="A279" i="146"/>
  <c r="E279" i="146" a="1"/>
  <c r="E279" i="146" s="1"/>
  <c r="M279" i="146" s="1"/>
  <c r="L279" i="146"/>
  <c r="D280" i="146" a="1"/>
  <c r="D280" i="146" s="1"/>
  <c r="F280" i="146" s="1"/>
  <c r="G279" i="146"/>
  <c r="K287" i="284" l="1"/>
  <c r="P287" i="284" s="1"/>
  <c r="Q287" i="284" s="1"/>
  <c r="E287" i="284" a="1"/>
  <c r="E287" i="284" s="1"/>
  <c r="M287" i="284" s="1"/>
  <c r="G287" i="284"/>
  <c r="F287" i="284"/>
  <c r="A287" i="284"/>
  <c r="L287" i="284"/>
  <c r="D288" i="284" a="1"/>
  <c r="D288" i="284" s="1"/>
  <c r="O286" i="284"/>
  <c r="S286" i="284"/>
  <c r="G287" i="283"/>
  <c r="F287" i="283"/>
  <c r="A287" i="283"/>
  <c r="L287" i="283"/>
  <c r="K287" i="283"/>
  <c r="P287" i="283" s="1"/>
  <c r="Q287" i="283" s="1"/>
  <c r="E287" i="283" a="1"/>
  <c r="E287" i="283" s="1"/>
  <c r="M287" i="283" s="1"/>
  <c r="D288" i="283" a="1"/>
  <c r="D288" i="283" s="1"/>
  <c r="O286" i="283"/>
  <c r="S286" i="283"/>
  <c r="F289" i="282"/>
  <c r="A289" i="282"/>
  <c r="L289" i="282"/>
  <c r="K289" i="282"/>
  <c r="P289" i="282" s="1"/>
  <c r="Q289" i="282" s="1"/>
  <c r="E289" i="282" a="1"/>
  <c r="E289" i="282" s="1"/>
  <c r="M289" i="282" s="1"/>
  <c r="G289" i="282"/>
  <c r="D290" i="282" a="1"/>
  <c r="D290" i="282" s="1"/>
  <c r="O288" i="282"/>
  <c r="S288" i="282"/>
  <c r="O284" i="281"/>
  <c r="S284" i="281"/>
  <c r="K285" i="281"/>
  <c r="P285" i="281" s="1"/>
  <c r="Q285" i="281" s="1"/>
  <c r="E285" i="281" a="1"/>
  <c r="E285" i="281" s="1"/>
  <c r="M285" i="281" s="1"/>
  <c r="G285" i="281"/>
  <c r="F285" i="281"/>
  <c r="A285" i="281"/>
  <c r="L285" i="281"/>
  <c r="D286" i="281" a="1"/>
  <c r="D286" i="281" s="1"/>
  <c r="O286" i="280"/>
  <c r="S286" i="280"/>
  <c r="F287" i="280"/>
  <c r="A287" i="280"/>
  <c r="L287" i="280"/>
  <c r="G287" i="280"/>
  <c r="K287" i="280"/>
  <c r="P287" i="280" s="1"/>
  <c r="Q287" i="280" s="1"/>
  <c r="E287" i="280" a="1"/>
  <c r="E287" i="280" s="1"/>
  <c r="M287" i="280" s="1"/>
  <c r="D288" i="280" a="1"/>
  <c r="D288" i="280" s="1"/>
  <c r="O284" i="279"/>
  <c r="S284" i="279"/>
  <c r="K285" i="279"/>
  <c r="P285" i="279" s="1"/>
  <c r="Q285" i="279" s="1"/>
  <c r="E285" i="279" a="1"/>
  <c r="E285" i="279" s="1"/>
  <c r="M285" i="279" s="1"/>
  <c r="G285" i="279"/>
  <c r="F285" i="279"/>
  <c r="A285" i="279"/>
  <c r="L285" i="279"/>
  <c r="D286" i="279" a="1"/>
  <c r="D286" i="279" s="1"/>
  <c r="O286" i="278"/>
  <c r="S286" i="278"/>
  <c r="K287" i="278"/>
  <c r="P287" i="278" s="1"/>
  <c r="Q287" i="278" s="1"/>
  <c r="E287" i="278" a="1"/>
  <c r="E287" i="278" s="1"/>
  <c r="M287" i="278" s="1"/>
  <c r="G287" i="278"/>
  <c r="F287" i="278"/>
  <c r="A287" i="278"/>
  <c r="L287" i="278"/>
  <c r="D288" i="278" a="1"/>
  <c r="D288" i="278" s="1"/>
  <c r="K286" i="277"/>
  <c r="P286" i="277" s="1"/>
  <c r="Q286" i="277" s="1"/>
  <c r="E286" i="277" a="1"/>
  <c r="E286" i="277" s="1"/>
  <c r="M286" i="277" s="1"/>
  <c r="G286" i="277"/>
  <c r="F286" i="277"/>
  <c r="A286" i="277"/>
  <c r="L286" i="277"/>
  <c r="D287" i="277" a="1"/>
  <c r="D287" i="277" s="1"/>
  <c r="O285" i="277"/>
  <c r="S285" i="277"/>
  <c r="O279" i="146"/>
  <c r="D281" i="146" a="1"/>
  <c r="D281" i="146" s="1"/>
  <c r="E281" i="146" s="1" a="1"/>
  <c r="E281" i="146" s="1"/>
  <c r="M281" i="146" s="1"/>
  <c r="E280" i="146" a="1"/>
  <c r="E280" i="146" s="1"/>
  <c r="M280" i="146" s="1"/>
  <c r="S279" i="146"/>
  <c r="K280" i="146"/>
  <c r="P280" i="146" s="1"/>
  <c r="Q280" i="146" s="1"/>
  <c r="A280" i="146"/>
  <c r="L280" i="146"/>
  <c r="G280" i="146"/>
  <c r="G288" i="284" l="1"/>
  <c r="F288" i="284"/>
  <c r="A288" i="284"/>
  <c r="L288" i="284"/>
  <c r="K288" i="284"/>
  <c r="P288" i="284" s="1"/>
  <c r="Q288" i="284" s="1"/>
  <c r="E288" i="284" a="1"/>
  <c r="E288" i="284" s="1"/>
  <c r="M288" i="284" s="1"/>
  <c r="D289" i="284" a="1"/>
  <c r="D289" i="284" s="1"/>
  <c r="O287" i="284"/>
  <c r="S287" i="284"/>
  <c r="F288" i="283"/>
  <c r="A288" i="283"/>
  <c r="L288" i="283"/>
  <c r="K288" i="283"/>
  <c r="P288" i="283" s="1"/>
  <c r="Q288" i="283" s="1"/>
  <c r="E288" i="283" a="1"/>
  <c r="E288" i="283" s="1"/>
  <c r="M288" i="283" s="1"/>
  <c r="G288" i="283"/>
  <c r="D289" i="283" a="1"/>
  <c r="D289" i="283" s="1"/>
  <c r="O287" i="283"/>
  <c r="S287" i="283"/>
  <c r="L290" i="282"/>
  <c r="K290" i="282"/>
  <c r="P290" i="282" s="1"/>
  <c r="Q290" i="282" s="1"/>
  <c r="E290" i="282" a="1"/>
  <c r="E290" i="282" s="1"/>
  <c r="M290" i="282" s="1"/>
  <c r="G290" i="282"/>
  <c r="F290" i="282"/>
  <c r="A290" i="282"/>
  <c r="D291" i="282" a="1"/>
  <c r="D291" i="282" s="1"/>
  <c r="S289" i="282"/>
  <c r="O289" i="282"/>
  <c r="O285" i="281"/>
  <c r="S285" i="281"/>
  <c r="G286" i="281"/>
  <c r="F286" i="281"/>
  <c r="A286" i="281"/>
  <c r="L286" i="281"/>
  <c r="K286" i="281"/>
  <c r="P286" i="281" s="1"/>
  <c r="Q286" i="281" s="1"/>
  <c r="E286" i="281" a="1"/>
  <c r="E286" i="281" s="1"/>
  <c r="M286" i="281" s="1"/>
  <c r="D287" i="281" a="1"/>
  <c r="D287" i="281" s="1"/>
  <c r="S287" i="280"/>
  <c r="O287" i="280"/>
  <c r="L288" i="280"/>
  <c r="K288" i="280"/>
  <c r="P288" i="280" s="1"/>
  <c r="Q288" i="280" s="1"/>
  <c r="E288" i="280" a="1"/>
  <c r="E288" i="280" s="1"/>
  <c r="M288" i="280" s="1"/>
  <c r="F288" i="280"/>
  <c r="A288" i="280"/>
  <c r="G288" i="280"/>
  <c r="D289" i="280" a="1"/>
  <c r="D289" i="280" s="1"/>
  <c r="O285" i="279"/>
  <c r="S285" i="279"/>
  <c r="G286" i="279"/>
  <c r="F286" i="279"/>
  <c r="A286" i="279"/>
  <c r="L286" i="279"/>
  <c r="K286" i="279"/>
  <c r="P286" i="279" s="1"/>
  <c r="Q286" i="279" s="1"/>
  <c r="E286" i="279" a="1"/>
  <c r="E286" i="279" s="1"/>
  <c r="M286" i="279" s="1"/>
  <c r="D287" i="279" a="1"/>
  <c r="D287" i="279" s="1"/>
  <c r="O287" i="278"/>
  <c r="S287" i="278"/>
  <c r="G288" i="278"/>
  <c r="F288" i="278"/>
  <c r="A288" i="278"/>
  <c r="L288" i="278"/>
  <c r="K288" i="278"/>
  <c r="P288" i="278" s="1"/>
  <c r="Q288" i="278" s="1"/>
  <c r="E288" i="278" a="1"/>
  <c r="E288" i="278" s="1"/>
  <c r="M288" i="278" s="1"/>
  <c r="D289" i="278" a="1"/>
  <c r="D289" i="278" s="1"/>
  <c r="G287" i="277"/>
  <c r="F287" i="277"/>
  <c r="A287" i="277"/>
  <c r="L287" i="277"/>
  <c r="K287" i="277"/>
  <c r="P287" i="277" s="1"/>
  <c r="Q287" i="277" s="1"/>
  <c r="E287" i="277" a="1"/>
  <c r="E287" i="277" s="1"/>
  <c r="M287" i="277" s="1"/>
  <c r="D288" i="277" a="1"/>
  <c r="D288" i="277" s="1"/>
  <c r="O286" i="277"/>
  <c r="S286" i="277"/>
  <c r="O280" i="146"/>
  <c r="S280" i="146"/>
  <c r="L281" i="146"/>
  <c r="O281" i="146" s="1"/>
  <c r="G281" i="146"/>
  <c r="F281" i="146"/>
  <c r="K281" i="146"/>
  <c r="P281" i="146" s="1"/>
  <c r="Q281" i="146" s="1"/>
  <c r="D282" i="146" a="1"/>
  <c r="D282" i="146" s="1"/>
  <c r="S281" i="146"/>
  <c r="A281" i="146"/>
  <c r="F289" i="284" l="1"/>
  <c r="A289" i="284"/>
  <c r="L289" i="284"/>
  <c r="K289" i="284"/>
  <c r="P289" i="284" s="1"/>
  <c r="Q289" i="284" s="1"/>
  <c r="E289" i="284" a="1"/>
  <c r="E289" i="284" s="1"/>
  <c r="M289" i="284" s="1"/>
  <c r="G289" i="284"/>
  <c r="D290" i="284" a="1"/>
  <c r="D290" i="284" s="1"/>
  <c r="O288" i="284"/>
  <c r="S288" i="284"/>
  <c r="L289" i="283"/>
  <c r="K289" i="283"/>
  <c r="P289" i="283" s="1"/>
  <c r="Q289" i="283" s="1"/>
  <c r="E289" i="283" a="1"/>
  <c r="E289" i="283" s="1"/>
  <c r="M289" i="283" s="1"/>
  <c r="G289" i="283"/>
  <c r="F289" i="283"/>
  <c r="A289" i="283"/>
  <c r="D290" i="283" a="1"/>
  <c r="D290" i="283" s="1"/>
  <c r="S288" i="283"/>
  <c r="O288" i="283"/>
  <c r="K291" i="282"/>
  <c r="P291" i="282" s="1"/>
  <c r="Q291" i="282" s="1"/>
  <c r="E291" i="282" a="1"/>
  <c r="E291" i="282" s="1"/>
  <c r="M291" i="282" s="1"/>
  <c r="G291" i="282"/>
  <c r="F291" i="282"/>
  <c r="A291" i="282"/>
  <c r="L291" i="282"/>
  <c r="D292" i="282" a="1"/>
  <c r="D292" i="282" s="1"/>
  <c r="O290" i="282"/>
  <c r="S290" i="282"/>
  <c r="O286" i="281"/>
  <c r="S286" i="281"/>
  <c r="F287" i="281"/>
  <c r="A287" i="281"/>
  <c r="L287" i="281"/>
  <c r="K287" i="281"/>
  <c r="P287" i="281" s="1"/>
  <c r="Q287" i="281" s="1"/>
  <c r="E287" i="281" a="1"/>
  <c r="E287" i="281" s="1"/>
  <c r="M287" i="281" s="1"/>
  <c r="G287" i="281"/>
  <c r="D288" i="281" a="1"/>
  <c r="D288" i="281" s="1"/>
  <c r="K289" i="280"/>
  <c r="P289" i="280" s="1"/>
  <c r="Q289" i="280" s="1"/>
  <c r="E289" i="280" a="1"/>
  <c r="E289" i="280" s="1"/>
  <c r="M289" i="280" s="1"/>
  <c r="G289" i="280"/>
  <c r="L289" i="280"/>
  <c r="A289" i="280"/>
  <c r="F289" i="280"/>
  <c r="D290" i="280" a="1"/>
  <c r="D290" i="280" s="1"/>
  <c r="S288" i="280"/>
  <c r="O288" i="280"/>
  <c r="O286" i="279"/>
  <c r="S286" i="279"/>
  <c r="F287" i="279"/>
  <c r="A287" i="279"/>
  <c r="L287" i="279"/>
  <c r="K287" i="279"/>
  <c r="P287" i="279" s="1"/>
  <c r="Q287" i="279" s="1"/>
  <c r="E287" i="279" a="1"/>
  <c r="E287" i="279" s="1"/>
  <c r="M287" i="279" s="1"/>
  <c r="G287" i="279"/>
  <c r="D288" i="279" a="1"/>
  <c r="D288" i="279" s="1"/>
  <c r="O288" i="278"/>
  <c r="S288" i="278"/>
  <c r="F289" i="278"/>
  <c r="A289" i="278"/>
  <c r="L289" i="278"/>
  <c r="K289" i="278"/>
  <c r="P289" i="278" s="1"/>
  <c r="Q289" i="278" s="1"/>
  <c r="E289" i="278" a="1"/>
  <c r="E289" i="278" s="1"/>
  <c r="M289" i="278" s="1"/>
  <c r="G289" i="278"/>
  <c r="D290" i="278" a="1"/>
  <c r="D290" i="278" s="1"/>
  <c r="F288" i="277"/>
  <c r="A288" i="277"/>
  <c r="L288" i="277"/>
  <c r="K288" i="277"/>
  <c r="P288" i="277" s="1"/>
  <c r="Q288" i="277" s="1"/>
  <c r="E288" i="277" a="1"/>
  <c r="E288" i="277" s="1"/>
  <c r="M288" i="277" s="1"/>
  <c r="G288" i="277"/>
  <c r="D289" i="277" a="1"/>
  <c r="D289" i="277" s="1"/>
  <c r="O287" i="277"/>
  <c r="S287" i="277"/>
  <c r="F282" i="146"/>
  <c r="K282" i="146"/>
  <c r="P282" i="146" s="1"/>
  <c r="Q282" i="146" s="1"/>
  <c r="A282" i="146"/>
  <c r="E282" i="146" a="1"/>
  <c r="E282" i="146" s="1"/>
  <c r="M282" i="146" s="1"/>
  <c r="D283" i="146" a="1"/>
  <c r="D283" i="146" s="1"/>
  <c r="G283" i="146" s="1"/>
  <c r="L282" i="146"/>
  <c r="G282" i="146"/>
  <c r="L290" i="284" l="1"/>
  <c r="K290" i="284"/>
  <c r="P290" i="284" s="1"/>
  <c r="Q290" i="284" s="1"/>
  <c r="E290" i="284" a="1"/>
  <c r="E290" i="284" s="1"/>
  <c r="M290" i="284" s="1"/>
  <c r="G290" i="284"/>
  <c r="F290" i="284"/>
  <c r="A290" i="284"/>
  <c r="D291" i="284" a="1"/>
  <c r="D291" i="284" s="1"/>
  <c r="S289" i="284"/>
  <c r="O289" i="284"/>
  <c r="K290" i="283"/>
  <c r="P290" i="283" s="1"/>
  <c r="Q290" i="283" s="1"/>
  <c r="E290" i="283" a="1"/>
  <c r="E290" i="283" s="1"/>
  <c r="M290" i="283" s="1"/>
  <c r="G290" i="283"/>
  <c r="F290" i="283"/>
  <c r="A290" i="283"/>
  <c r="L290" i="283"/>
  <c r="D291" i="283" a="1"/>
  <c r="D291" i="283" s="1"/>
  <c r="O289" i="283"/>
  <c r="S289" i="283"/>
  <c r="G292" i="282"/>
  <c r="F292" i="282"/>
  <c r="A292" i="282"/>
  <c r="L292" i="282"/>
  <c r="K292" i="282"/>
  <c r="P292" i="282" s="1"/>
  <c r="Q292" i="282" s="1"/>
  <c r="E292" i="282" a="1"/>
  <c r="E292" i="282" s="1"/>
  <c r="M292" i="282" s="1"/>
  <c r="D293" i="282" a="1"/>
  <c r="D293" i="282" s="1"/>
  <c r="O291" i="282"/>
  <c r="S291" i="282"/>
  <c r="S287" i="281"/>
  <c r="O287" i="281"/>
  <c r="L288" i="281"/>
  <c r="K288" i="281"/>
  <c r="P288" i="281" s="1"/>
  <c r="Q288" i="281" s="1"/>
  <c r="E288" i="281" a="1"/>
  <c r="E288" i="281" s="1"/>
  <c r="M288" i="281" s="1"/>
  <c r="G288" i="281"/>
  <c r="F288" i="281"/>
  <c r="A288" i="281"/>
  <c r="D289" i="281" a="1"/>
  <c r="D289" i="281" s="1"/>
  <c r="G290" i="280"/>
  <c r="F290" i="280"/>
  <c r="A290" i="280"/>
  <c r="K290" i="280"/>
  <c r="P290" i="280" s="1"/>
  <c r="Q290" i="280" s="1"/>
  <c r="E290" i="280" a="1"/>
  <c r="E290" i="280" s="1"/>
  <c r="M290" i="280" s="1"/>
  <c r="L290" i="280"/>
  <c r="D291" i="280" a="1"/>
  <c r="D291" i="280" s="1"/>
  <c r="O289" i="280"/>
  <c r="S289" i="280"/>
  <c r="S287" i="279"/>
  <c r="O287" i="279"/>
  <c r="L288" i="279"/>
  <c r="K288" i="279"/>
  <c r="P288" i="279" s="1"/>
  <c r="Q288" i="279" s="1"/>
  <c r="E288" i="279" a="1"/>
  <c r="E288" i="279" s="1"/>
  <c r="M288" i="279" s="1"/>
  <c r="G288" i="279"/>
  <c r="F288" i="279"/>
  <c r="A288" i="279"/>
  <c r="D289" i="279" a="1"/>
  <c r="D289" i="279" s="1"/>
  <c r="S289" i="278"/>
  <c r="O289" i="278"/>
  <c r="L290" i="278"/>
  <c r="K290" i="278"/>
  <c r="P290" i="278" s="1"/>
  <c r="Q290" i="278" s="1"/>
  <c r="E290" i="278" a="1"/>
  <c r="E290" i="278" s="1"/>
  <c r="M290" i="278" s="1"/>
  <c r="G290" i="278"/>
  <c r="F290" i="278"/>
  <c r="A290" i="278"/>
  <c r="D291" i="278" a="1"/>
  <c r="D291" i="278" s="1"/>
  <c r="S288" i="277"/>
  <c r="O288" i="277"/>
  <c r="L289" i="277"/>
  <c r="K289" i="277"/>
  <c r="P289" i="277" s="1"/>
  <c r="Q289" i="277" s="1"/>
  <c r="E289" i="277" a="1"/>
  <c r="E289" i="277" s="1"/>
  <c r="M289" i="277" s="1"/>
  <c r="G289" i="277"/>
  <c r="F289" i="277"/>
  <c r="A289" i="277"/>
  <c r="D290" i="277" a="1"/>
  <c r="D290" i="277" s="1"/>
  <c r="O282" i="146"/>
  <c r="F283" i="146"/>
  <c r="K283" i="146"/>
  <c r="P283" i="146" s="1"/>
  <c r="Q283" i="146" s="1"/>
  <c r="A283" i="146"/>
  <c r="S282" i="146"/>
  <c r="E283" i="146" a="1"/>
  <c r="E283" i="146" s="1"/>
  <c r="M283" i="146" s="1"/>
  <c r="L283" i="146"/>
  <c r="D284" i="146" a="1"/>
  <c r="D284" i="146" s="1"/>
  <c r="E284" i="146" s="1" a="1"/>
  <c r="E284" i="146" s="1"/>
  <c r="M284" i="146" s="1"/>
  <c r="K291" i="284" l="1"/>
  <c r="P291" i="284" s="1"/>
  <c r="Q291" i="284" s="1"/>
  <c r="E291" i="284" a="1"/>
  <c r="E291" i="284" s="1"/>
  <c r="M291" i="284" s="1"/>
  <c r="G291" i="284"/>
  <c r="F291" i="284"/>
  <c r="A291" i="284"/>
  <c r="L291" i="284"/>
  <c r="D292" i="284" a="1"/>
  <c r="D292" i="284" s="1"/>
  <c r="O290" i="284"/>
  <c r="S290" i="284"/>
  <c r="G291" i="283"/>
  <c r="F291" i="283"/>
  <c r="A291" i="283"/>
  <c r="L291" i="283"/>
  <c r="K291" i="283"/>
  <c r="P291" i="283" s="1"/>
  <c r="Q291" i="283" s="1"/>
  <c r="E291" i="283" a="1"/>
  <c r="E291" i="283" s="1"/>
  <c r="M291" i="283" s="1"/>
  <c r="D292" i="283" a="1"/>
  <c r="D292" i="283" s="1"/>
  <c r="O290" i="283"/>
  <c r="S290" i="283"/>
  <c r="F293" i="282"/>
  <c r="A293" i="282"/>
  <c r="L293" i="282"/>
  <c r="K293" i="282"/>
  <c r="P293" i="282" s="1"/>
  <c r="Q293" i="282" s="1"/>
  <c r="E293" i="282" a="1"/>
  <c r="E293" i="282" s="1"/>
  <c r="M293" i="282" s="1"/>
  <c r="G293" i="282"/>
  <c r="D294" i="282" a="1"/>
  <c r="D294" i="282" s="1"/>
  <c r="O292" i="282"/>
  <c r="S292" i="282"/>
  <c r="K289" i="281"/>
  <c r="P289" i="281" s="1"/>
  <c r="Q289" i="281" s="1"/>
  <c r="E289" i="281" a="1"/>
  <c r="E289" i="281" s="1"/>
  <c r="M289" i="281" s="1"/>
  <c r="G289" i="281"/>
  <c r="F289" i="281"/>
  <c r="A289" i="281"/>
  <c r="L289" i="281"/>
  <c r="D290" i="281" a="1"/>
  <c r="D290" i="281" s="1"/>
  <c r="O288" i="281"/>
  <c r="S288" i="281"/>
  <c r="O290" i="280"/>
  <c r="S290" i="280"/>
  <c r="F291" i="280"/>
  <c r="A291" i="280"/>
  <c r="L291" i="280"/>
  <c r="G291" i="280"/>
  <c r="E291" i="280" a="1"/>
  <c r="E291" i="280" s="1"/>
  <c r="M291" i="280" s="1"/>
  <c r="K291" i="280"/>
  <c r="P291" i="280" s="1"/>
  <c r="Q291" i="280" s="1"/>
  <c r="D292" i="280" a="1"/>
  <c r="D292" i="280" s="1"/>
  <c r="K289" i="279"/>
  <c r="P289" i="279" s="1"/>
  <c r="Q289" i="279" s="1"/>
  <c r="E289" i="279" a="1"/>
  <c r="E289" i="279" s="1"/>
  <c r="M289" i="279" s="1"/>
  <c r="G289" i="279"/>
  <c r="F289" i="279"/>
  <c r="A289" i="279"/>
  <c r="L289" i="279"/>
  <c r="D290" i="279" a="1"/>
  <c r="D290" i="279" s="1"/>
  <c r="O288" i="279"/>
  <c r="S288" i="279"/>
  <c r="K291" i="278"/>
  <c r="P291" i="278" s="1"/>
  <c r="Q291" i="278" s="1"/>
  <c r="E291" i="278" a="1"/>
  <c r="E291" i="278" s="1"/>
  <c r="M291" i="278" s="1"/>
  <c r="G291" i="278"/>
  <c r="F291" i="278"/>
  <c r="A291" i="278"/>
  <c r="L291" i="278"/>
  <c r="D292" i="278" a="1"/>
  <c r="D292" i="278" s="1"/>
  <c r="O290" i="278"/>
  <c r="S290" i="278"/>
  <c r="K290" i="277"/>
  <c r="P290" i="277" s="1"/>
  <c r="Q290" i="277" s="1"/>
  <c r="E290" i="277" a="1"/>
  <c r="E290" i="277" s="1"/>
  <c r="M290" i="277" s="1"/>
  <c r="G290" i="277"/>
  <c r="F290" i="277"/>
  <c r="A290" i="277"/>
  <c r="L290" i="277"/>
  <c r="D291" i="277" a="1"/>
  <c r="D291" i="277" s="1"/>
  <c r="O289" i="277"/>
  <c r="S289" i="277"/>
  <c r="O283" i="146"/>
  <c r="S283" i="146"/>
  <c r="K284" i="146"/>
  <c r="P284" i="146" s="1"/>
  <c r="Q284" i="146" s="1"/>
  <c r="A284" i="146"/>
  <c r="L284" i="146"/>
  <c r="O284" i="146" s="1"/>
  <c r="G284" i="146"/>
  <c r="F284" i="146"/>
  <c r="D285" i="146" a="1"/>
  <c r="D285" i="146" s="1"/>
  <c r="E285" i="146" s="1" a="1"/>
  <c r="E285" i="146" s="1"/>
  <c r="M285" i="146" s="1"/>
  <c r="S284" i="146"/>
  <c r="G292" i="284" l="1"/>
  <c r="F292" i="284"/>
  <c r="A292" i="284"/>
  <c r="L292" i="284"/>
  <c r="K292" i="284"/>
  <c r="P292" i="284" s="1"/>
  <c r="Q292" i="284" s="1"/>
  <c r="E292" i="284" a="1"/>
  <c r="E292" i="284" s="1"/>
  <c r="M292" i="284" s="1"/>
  <c r="D293" i="284" a="1"/>
  <c r="D293" i="284" s="1"/>
  <c r="O291" i="284"/>
  <c r="S291" i="284"/>
  <c r="F292" i="283"/>
  <c r="A292" i="283"/>
  <c r="L292" i="283"/>
  <c r="K292" i="283"/>
  <c r="P292" i="283" s="1"/>
  <c r="Q292" i="283" s="1"/>
  <c r="E292" i="283" a="1"/>
  <c r="E292" i="283" s="1"/>
  <c r="M292" i="283" s="1"/>
  <c r="G292" i="283"/>
  <c r="D293" i="283" a="1"/>
  <c r="D293" i="283" s="1"/>
  <c r="O291" i="283"/>
  <c r="S291" i="283"/>
  <c r="L294" i="282"/>
  <c r="K294" i="282"/>
  <c r="P294" i="282" s="1"/>
  <c r="Q294" i="282" s="1"/>
  <c r="E294" i="282" a="1"/>
  <c r="E294" i="282" s="1"/>
  <c r="M294" i="282" s="1"/>
  <c r="G294" i="282"/>
  <c r="F294" i="282"/>
  <c r="A294" i="282"/>
  <c r="D295" i="282" a="1"/>
  <c r="D295" i="282" s="1"/>
  <c r="S293" i="282"/>
  <c r="O293" i="282"/>
  <c r="G290" i="281"/>
  <c r="F290" i="281"/>
  <c r="A290" i="281"/>
  <c r="L290" i="281"/>
  <c r="K290" i="281"/>
  <c r="P290" i="281" s="1"/>
  <c r="Q290" i="281" s="1"/>
  <c r="E290" i="281" a="1"/>
  <c r="E290" i="281" s="1"/>
  <c r="M290" i="281" s="1"/>
  <c r="D291" i="281" a="1"/>
  <c r="D291" i="281" s="1"/>
  <c r="O289" i="281"/>
  <c r="S289" i="281"/>
  <c r="S291" i="280"/>
  <c r="O291" i="280"/>
  <c r="L292" i="280"/>
  <c r="K292" i="280"/>
  <c r="P292" i="280" s="1"/>
  <c r="Q292" i="280" s="1"/>
  <c r="E292" i="280" a="1"/>
  <c r="E292" i="280" s="1"/>
  <c r="M292" i="280" s="1"/>
  <c r="F292" i="280"/>
  <c r="A292" i="280"/>
  <c r="G292" i="280"/>
  <c r="D293" i="280" a="1"/>
  <c r="D293" i="280" s="1"/>
  <c r="G290" i="279"/>
  <c r="F290" i="279"/>
  <c r="A290" i="279"/>
  <c r="L290" i="279"/>
  <c r="K290" i="279"/>
  <c r="P290" i="279" s="1"/>
  <c r="Q290" i="279" s="1"/>
  <c r="E290" i="279" a="1"/>
  <c r="E290" i="279" s="1"/>
  <c r="M290" i="279" s="1"/>
  <c r="D291" i="279" a="1"/>
  <c r="D291" i="279" s="1"/>
  <c r="O289" i="279"/>
  <c r="S289" i="279"/>
  <c r="G292" i="278"/>
  <c r="F292" i="278"/>
  <c r="A292" i="278"/>
  <c r="L292" i="278"/>
  <c r="K292" i="278"/>
  <c r="P292" i="278" s="1"/>
  <c r="Q292" i="278" s="1"/>
  <c r="E292" i="278" a="1"/>
  <c r="E292" i="278" s="1"/>
  <c r="M292" i="278" s="1"/>
  <c r="D293" i="278" a="1"/>
  <c r="D293" i="278" s="1"/>
  <c r="O291" i="278"/>
  <c r="S291" i="278"/>
  <c r="G291" i="277"/>
  <c r="F291" i="277"/>
  <c r="A291" i="277"/>
  <c r="L291" i="277"/>
  <c r="K291" i="277"/>
  <c r="P291" i="277" s="1"/>
  <c r="Q291" i="277" s="1"/>
  <c r="E291" i="277" a="1"/>
  <c r="E291" i="277" s="1"/>
  <c r="M291" i="277" s="1"/>
  <c r="D292" i="277" a="1"/>
  <c r="D292" i="277" s="1"/>
  <c r="O290" i="277"/>
  <c r="S290" i="277"/>
  <c r="L285" i="146"/>
  <c r="O285" i="146" s="1"/>
  <c r="D286" i="146" a="1"/>
  <c r="D286" i="146" s="1"/>
  <c r="K286" i="146" s="1"/>
  <c r="P286" i="146" s="1"/>
  <c r="Q286" i="146" s="1"/>
  <c r="F285" i="146"/>
  <c r="K285" i="146"/>
  <c r="P285" i="146" s="1"/>
  <c r="Q285" i="146" s="1"/>
  <c r="G285" i="146"/>
  <c r="S285" i="146"/>
  <c r="A285" i="146"/>
  <c r="F293" i="284" l="1"/>
  <c r="A293" i="284"/>
  <c r="L293" i="284"/>
  <c r="K293" i="284"/>
  <c r="P293" i="284" s="1"/>
  <c r="Q293" i="284" s="1"/>
  <c r="E293" i="284" a="1"/>
  <c r="E293" i="284" s="1"/>
  <c r="M293" i="284" s="1"/>
  <c r="G293" i="284"/>
  <c r="D294" i="284" a="1"/>
  <c r="D294" i="284" s="1"/>
  <c r="O292" i="284"/>
  <c r="S292" i="284"/>
  <c r="L293" i="283"/>
  <c r="K293" i="283"/>
  <c r="P293" i="283" s="1"/>
  <c r="Q293" i="283" s="1"/>
  <c r="E293" i="283" a="1"/>
  <c r="E293" i="283" s="1"/>
  <c r="M293" i="283" s="1"/>
  <c r="G293" i="283"/>
  <c r="F293" i="283"/>
  <c r="A293" i="283"/>
  <c r="D294" i="283" a="1"/>
  <c r="D294" i="283" s="1"/>
  <c r="S292" i="283"/>
  <c r="O292" i="283"/>
  <c r="O294" i="282"/>
  <c r="S294" i="282"/>
  <c r="K295" i="282"/>
  <c r="P295" i="282" s="1"/>
  <c r="Q295" i="282" s="1"/>
  <c r="E295" i="282" a="1"/>
  <c r="E295" i="282" s="1"/>
  <c r="M295" i="282" s="1"/>
  <c r="G295" i="282"/>
  <c r="F295" i="282"/>
  <c r="A295" i="282"/>
  <c r="L295" i="282"/>
  <c r="D296" i="282" a="1"/>
  <c r="D296" i="282" s="1"/>
  <c r="F291" i="281"/>
  <c r="A291" i="281"/>
  <c r="L291" i="281"/>
  <c r="K291" i="281"/>
  <c r="P291" i="281" s="1"/>
  <c r="Q291" i="281" s="1"/>
  <c r="E291" i="281" a="1"/>
  <c r="E291" i="281" s="1"/>
  <c r="M291" i="281" s="1"/>
  <c r="G291" i="281"/>
  <c r="D292" i="281" a="1"/>
  <c r="D292" i="281" s="1"/>
  <c r="O290" i="281"/>
  <c r="S290" i="281"/>
  <c r="K293" i="280"/>
  <c r="P293" i="280" s="1"/>
  <c r="Q293" i="280" s="1"/>
  <c r="E293" i="280" a="1"/>
  <c r="E293" i="280" s="1"/>
  <c r="M293" i="280" s="1"/>
  <c r="G293" i="280"/>
  <c r="F293" i="280"/>
  <c r="L293" i="280"/>
  <c r="A293" i="280"/>
  <c r="D294" i="280" a="1"/>
  <c r="D294" i="280" s="1"/>
  <c r="S292" i="280"/>
  <c r="O292" i="280"/>
  <c r="F291" i="279"/>
  <c r="A291" i="279"/>
  <c r="L291" i="279"/>
  <c r="K291" i="279"/>
  <c r="P291" i="279" s="1"/>
  <c r="Q291" i="279" s="1"/>
  <c r="E291" i="279" a="1"/>
  <c r="E291" i="279" s="1"/>
  <c r="M291" i="279" s="1"/>
  <c r="G291" i="279"/>
  <c r="D292" i="279" a="1"/>
  <c r="D292" i="279" s="1"/>
  <c r="O290" i="279"/>
  <c r="S290" i="279"/>
  <c r="F293" i="278"/>
  <c r="A293" i="278"/>
  <c r="L293" i="278"/>
  <c r="K293" i="278"/>
  <c r="P293" i="278" s="1"/>
  <c r="Q293" i="278" s="1"/>
  <c r="E293" i="278" a="1"/>
  <c r="E293" i="278" s="1"/>
  <c r="M293" i="278" s="1"/>
  <c r="G293" i="278"/>
  <c r="D294" i="278" a="1"/>
  <c r="D294" i="278" s="1"/>
  <c r="O292" i="278"/>
  <c r="S292" i="278"/>
  <c r="F292" i="277"/>
  <c r="A292" i="277"/>
  <c r="L292" i="277"/>
  <c r="K292" i="277"/>
  <c r="P292" i="277" s="1"/>
  <c r="Q292" i="277" s="1"/>
  <c r="E292" i="277" a="1"/>
  <c r="E292" i="277" s="1"/>
  <c r="M292" i="277" s="1"/>
  <c r="G292" i="277"/>
  <c r="D293" i="277" a="1"/>
  <c r="D293" i="277" s="1"/>
  <c r="O291" i="277"/>
  <c r="S291" i="277"/>
  <c r="A286" i="146"/>
  <c r="E286" i="146" a="1"/>
  <c r="E286" i="146" s="1"/>
  <c r="M286" i="146" s="1"/>
  <c r="S286" i="146" s="1"/>
  <c r="D287" i="146" a="1"/>
  <c r="D287" i="146" s="1"/>
  <c r="L287" i="146" s="1"/>
  <c r="L286" i="146"/>
  <c r="G286" i="146"/>
  <c r="F286" i="146"/>
  <c r="L294" i="284" l="1"/>
  <c r="K294" i="284"/>
  <c r="P294" i="284" s="1"/>
  <c r="Q294" i="284" s="1"/>
  <c r="E294" i="284" a="1"/>
  <c r="E294" i="284" s="1"/>
  <c r="M294" i="284" s="1"/>
  <c r="G294" i="284"/>
  <c r="F294" i="284"/>
  <c r="A294" i="284"/>
  <c r="D295" i="284" a="1"/>
  <c r="D295" i="284" s="1"/>
  <c r="S293" i="284"/>
  <c r="O293" i="284"/>
  <c r="K294" i="283"/>
  <c r="P294" i="283" s="1"/>
  <c r="Q294" i="283" s="1"/>
  <c r="E294" i="283" a="1"/>
  <c r="E294" i="283" s="1"/>
  <c r="M294" i="283" s="1"/>
  <c r="G294" i="283"/>
  <c r="F294" i="283"/>
  <c r="A294" i="283"/>
  <c r="L294" i="283"/>
  <c r="D295" i="283" a="1"/>
  <c r="D295" i="283" s="1"/>
  <c r="O293" i="283"/>
  <c r="S293" i="283"/>
  <c r="O295" i="282"/>
  <c r="S295" i="282"/>
  <c r="G296" i="282"/>
  <c r="F296" i="282"/>
  <c r="A296" i="282"/>
  <c r="L296" i="282"/>
  <c r="K296" i="282"/>
  <c r="P296" i="282" s="1"/>
  <c r="Q296" i="282" s="1"/>
  <c r="E296" i="282" a="1"/>
  <c r="E296" i="282" s="1"/>
  <c r="M296" i="282" s="1"/>
  <c r="D297" i="282" a="1"/>
  <c r="D297" i="282" s="1"/>
  <c r="L292" i="281"/>
  <c r="K292" i="281"/>
  <c r="P292" i="281" s="1"/>
  <c r="Q292" i="281" s="1"/>
  <c r="E292" i="281" a="1"/>
  <c r="E292" i="281" s="1"/>
  <c r="M292" i="281" s="1"/>
  <c r="G292" i="281"/>
  <c r="F292" i="281"/>
  <c r="A292" i="281"/>
  <c r="D293" i="281" a="1"/>
  <c r="D293" i="281" s="1"/>
  <c r="S291" i="281"/>
  <c r="O291" i="281"/>
  <c r="G294" i="280"/>
  <c r="F294" i="280"/>
  <c r="A294" i="280"/>
  <c r="L294" i="280"/>
  <c r="K294" i="280"/>
  <c r="P294" i="280" s="1"/>
  <c r="Q294" i="280" s="1"/>
  <c r="E294" i="280" a="1"/>
  <c r="E294" i="280" s="1"/>
  <c r="M294" i="280" s="1"/>
  <c r="D295" i="280" a="1"/>
  <c r="D295" i="280" s="1"/>
  <c r="O293" i="280"/>
  <c r="S293" i="280"/>
  <c r="L292" i="279"/>
  <c r="K292" i="279"/>
  <c r="P292" i="279" s="1"/>
  <c r="Q292" i="279" s="1"/>
  <c r="E292" i="279" a="1"/>
  <c r="E292" i="279" s="1"/>
  <c r="M292" i="279" s="1"/>
  <c r="G292" i="279"/>
  <c r="F292" i="279"/>
  <c r="A292" i="279"/>
  <c r="D293" i="279" a="1"/>
  <c r="D293" i="279" s="1"/>
  <c r="S291" i="279"/>
  <c r="O291" i="279"/>
  <c r="S293" i="278"/>
  <c r="O293" i="278"/>
  <c r="L294" i="278"/>
  <c r="K294" i="278"/>
  <c r="P294" i="278" s="1"/>
  <c r="Q294" i="278" s="1"/>
  <c r="E294" i="278" a="1"/>
  <c r="E294" i="278" s="1"/>
  <c r="M294" i="278" s="1"/>
  <c r="G294" i="278"/>
  <c r="F294" i="278"/>
  <c r="A294" i="278"/>
  <c r="D295" i="278" a="1"/>
  <c r="D295" i="278" s="1"/>
  <c r="L293" i="277"/>
  <c r="K293" i="277"/>
  <c r="P293" i="277" s="1"/>
  <c r="Q293" i="277" s="1"/>
  <c r="E293" i="277" a="1"/>
  <c r="E293" i="277" s="1"/>
  <c r="M293" i="277" s="1"/>
  <c r="G293" i="277"/>
  <c r="F293" i="277"/>
  <c r="A293" i="277"/>
  <c r="D294" i="277" a="1"/>
  <c r="D294" i="277" s="1"/>
  <c r="S292" i="277"/>
  <c r="O292" i="277"/>
  <c r="D288" i="146" a="1"/>
  <c r="D288" i="146" s="1"/>
  <c r="G288" i="146" s="1"/>
  <c r="G287" i="146"/>
  <c r="O286" i="146"/>
  <c r="F287" i="146"/>
  <c r="K287" i="146"/>
  <c r="P287" i="146" s="1"/>
  <c r="Q287" i="146" s="1"/>
  <c r="A287" i="146"/>
  <c r="E287" i="146" a="1"/>
  <c r="E287" i="146" s="1"/>
  <c r="M287" i="146" s="1"/>
  <c r="O287" i="146" s="1"/>
  <c r="O294" i="284" l="1"/>
  <c r="S294" i="284"/>
  <c r="K295" i="284"/>
  <c r="P295" i="284" s="1"/>
  <c r="Q295" i="284" s="1"/>
  <c r="E295" i="284" a="1"/>
  <c r="E295" i="284" s="1"/>
  <c r="M295" i="284" s="1"/>
  <c r="G295" i="284"/>
  <c r="F295" i="284"/>
  <c r="A295" i="284"/>
  <c r="L295" i="284"/>
  <c r="D296" i="284" a="1"/>
  <c r="D296" i="284" s="1"/>
  <c r="G295" i="283"/>
  <c r="F295" i="283"/>
  <c r="A295" i="283"/>
  <c r="L295" i="283"/>
  <c r="K295" i="283"/>
  <c r="P295" i="283" s="1"/>
  <c r="Q295" i="283" s="1"/>
  <c r="E295" i="283" a="1"/>
  <c r="E295" i="283" s="1"/>
  <c r="M295" i="283" s="1"/>
  <c r="D296" i="283" a="1"/>
  <c r="D296" i="283" s="1"/>
  <c r="O294" i="283"/>
  <c r="S294" i="283"/>
  <c r="O296" i="282"/>
  <c r="S296" i="282"/>
  <c r="F297" i="282"/>
  <c r="A297" i="282"/>
  <c r="L297" i="282"/>
  <c r="K297" i="282"/>
  <c r="P297" i="282" s="1"/>
  <c r="Q297" i="282" s="1"/>
  <c r="E297" i="282" a="1"/>
  <c r="E297" i="282" s="1"/>
  <c r="M297" i="282" s="1"/>
  <c r="G297" i="282"/>
  <c r="D298" i="282" a="1"/>
  <c r="D298" i="282" s="1"/>
  <c r="K293" i="281"/>
  <c r="P293" i="281" s="1"/>
  <c r="Q293" i="281" s="1"/>
  <c r="E293" i="281" a="1"/>
  <c r="E293" i="281" s="1"/>
  <c r="M293" i="281" s="1"/>
  <c r="G293" i="281"/>
  <c r="F293" i="281"/>
  <c r="A293" i="281"/>
  <c r="L293" i="281"/>
  <c r="D294" i="281" a="1"/>
  <c r="D294" i="281" s="1"/>
  <c r="O292" i="281"/>
  <c r="S292" i="281"/>
  <c r="F295" i="280"/>
  <c r="A295" i="280"/>
  <c r="L295" i="280"/>
  <c r="K295" i="280"/>
  <c r="P295" i="280" s="1"/>
  <c r="Q295" i="280" s="1"/>
  <c r="E295" i="280" a="1"/>
  <c r="E295" i="280" s="1"/>
  <c r="M295" i="280" s="1"/>
  <c r="G295" i="280"/>
  <c r="D296" i="280" a="1"/>
  <c r="D296" i="280" s="1"/>
  <c r="O294" i="280"/>
  <c r="S294" i="280"/>
  <c r="K293" i="279"/>
  <c r="P293" i="279" s="1"/>
  <c r="Q293" i="279" s="1"/>
  <c r="E293" i="279" a="1"/>
  <c r="E293" i="279" s="1"/>
  <c r="M293" i="279" s="1"/>
  <c r="G293" i="279"/>
  <c r="F293" i="279"/>
  <c r="A293" i="279"/>
  <c r="L293" i="279"/>
  <c r="D294" i="279" a="1"/>
  <c r="D294" i="279" s="1"/>
  <c r="O292" i="279"/>
  <c r="S292" i="279"/>
  <c r="K295" i="278"/>
  <c r="P295" i="278" s="1"/>
  <c r="Q295" i="278" s="1"/>
  <c r="E295" i="278" a="1"/>
  <c r="E295" i="278" s="1"/>
  <c r="M295" i="278" s="1"/>
  <c r="G295" i="278"/>
  <c r="F295" i="278"/>
  <c r="A295" i="278"/>
  <c r="L295" i="278"/>
  <c r="D296" i="278" a="1"/>
  <c r="D296" i="278" s="1"/>
  <c r="O294" i="278"/>
  <c r="S294" i="278"/>
  <c r="O293" i="277"/>
  <c r="S293" i="277"/>
  <c r="K294" i="277"/>
  <c r="P294" i="277" s="1"/>
  <c r="Q294" i="277" s="1"/>
  <c r="E294" i="277" a="1"/>
  <c r="E294" i="277" s="1"/>
  <c r="M294" i="277" s="1"/>
  <c r="G294" i="277"/>
  <c r="F294" i="277"/>
  <c r="A294" i="277"/>
  <c r="L294" i="277"/>
  <c r="D295" i="277" a="1"/>
  <c r="D295" i="277" s="1"/>
  <c r="F288" i="146"/>
  <c r="S287" i="146"/>
  <c r="K288" i="146"/>
  <c r="P288" i="146" s="1"/>
  <c r="Q288" i="146" s="1"/>
  <c r="A288" i="146"/>
  <c r="E288" i="146" a="1"/>
  <c r="E288" i="146" s="1"/>
  <c r="M288" i="146" s="1"/>
  <c r="D289" i="146" a="1"/>
  <c r="D289" i="146" s="1"/>
  <c r="K289" i="146" s="1"/>
  <c r="P289" i="146" s="1"/>
  <c r="Q289" i="146" s="1"/>
  <c r="L288" i="146"/>
  <c r="O295" i="284" l="1"/>
  <c r="S295" i="284"/>
  <c r="G296" i="284"/>
  <c r="F296" i="284"/>
  <c r="A296" i="284"/>
  <c r="L296" i="284"/>
  <c r="K296" i="284"/>
  <c r="P296" i="284" s="1"/>
  <c r="Q296" i="284" s="1"/>
  <c r="E296" i="284" a="1"/>
  <c r="E296" i="284" s="1"/>
  <c r="M296" i="284" s="1"/>
  <c r="D297" i="284" a="1"/>
  <c r="D297" i="284" s="1"/>
  <c r="F296" i="283"/>
  <c r="A296" i="283"/>
  <c r="L296" i="283"/>
  <c r="K296" i="283"/>
  <c r="P296" i="283" s="1"/>
  <c r="Q296" i="283" s="1"/>
  <c r="E296" i="283" a="1"/>
  <c r="E296" i="283" s="1"/>
  <c r="M296" i="283" s="1"/>
  <c r="G296" i="283"/>
  <c r="D297" i="283" a="1"/>
  <c r="D297" i="283" s="1"/>
  <c r="O295" i="283"/>
  <c r="S295" i="283"/>
  <c r="S297" i="282"/>
  <c r="O297" i="282"/>
  <c r="L298" i="282"/>
  <c r="K298" i="282"/>
  <c r="P298" i="282" s="1"/>
  <c r="Q298" i="282" s="1"/>
  <c r="E298" i="282" a="1"/>
  <c r="E298" i="282" s="1"/>
  <c r="M298" i="282" s="1"/>
  <c r="G298" i="282"/>
  <c r="F298" i="282"/>
  <c r="A298" i="282"/>
  <c r="D299" i="282" a="1"/>
  <c r="D299" i="282" s="1"/>
  <c r="G294" i="281"/>
  <c r="F294" i="281"/>
  <c r="A294" i="281"/>
  <c r="L294" i="281"/>
  <c r="K294" i="281"/>
  <c r="P294" i="281" s="1"/>
  <c r="Q294" i="281" s="1"/>
  <c r="E294" i="281" a="1"/>
  <c r="E294" i="281" s="1"/>
  <c r="M294" i="281" s="1"/>
  <c r="D295" i="281" a="1"/>
  <c r="D295" i="281" s="1"/>
  <c r="O293" i="281"/>
  <c r="S293" i="281"/>
  <c r="L296" i="280"/>
  <c r="K296" i="280"/>
  <c r="P296" i="280" s="1"/>
  <c r="Q296" i="280" s="1"/>
  <c r="E296" i="280" a="1"/>
  <c r="E296" i="280" s="1"/>
  <c r="M296" i="280" s="1"/>
  <c r="G296" i="280"/>
  <c r="F296" i="280"/>
  <c r="A296" i="280"/>
  <c r="D297" i="280" a="1"/>
  <c r="D297" i="280" s="1"/>
  <c r="S295" i="280"/>
  <c r="O295" i="280"/>
  <c r="G294" i="279"/>
  <c r="F294" i="279"/>
  <c r="A294" i="279"/>
  <c r="L294" i="279"/>
  <c r="K294" i="279"/>
  <c r="P294" i="279" s="1"/>
  <c r="Q294" i="279" s="1"/>
  <c r="E294" i="279" a="1"/>
  <c r="E294" i="279" s="1"/>
  <c r="M294" i="279" s="1"/>
  <c r="D295" i="279" a="1"/>
  <c r="D295" i="279" s="1"/>
  <c r="O293" i="279"/>
  <c r="S293" i="279"/>
  <c r="G296" i="278"/>
  <c r="F296" i="278"/>
  <c r="A296" i="278"/>
  <c r="L296" i="278"/>
  <c r="K296" i="278"/>
  <c r="P296" i="278" s="1"/>
  <c r="Q296" i="278" s="1"/>
  <c r="E296" i="278" a="1"/>
  <c r="E296" i="278" s="1"/>
  <c r="M296" i="278" s="1"/>
  <c r="D297" i="278" a="1"/>
  <c r="D297" i="278" s="1"/>
  <c r="O295" i="278"/>
  <c r="S295" i="278"/>
  <c r="O294" i="277"/>
  <c r="S294" i="277"/>
  <c r="G295" i="277"/>
  <c r="F295" i="277"/>
  <c r="A295" i="277"/>
  <c r="L295" i="277"/>
  <c r="K295" i="277"/>
  <c r="P295" i="277" s="1"/>
  <c r="Q295" i="277" s="1"/>
  <c r="E295" i="277" a="1"/>
  <c r="E295" i="277" s="1"/>
  <c r="M295" i="277" s="1"/>
  <c r="D296" i="277" a="1"/>
  <c r="D296" i="277" s="1"/>
  <c r="O288" i="146"/>
  <c r="S288" i="146"/>
  <c r="L289" i="146"/>
  <c r="G289" i="146"/>
  <c r="A289" i="146"/>
  <c r="E289" i="146" a="1"/>
  <c r="E289" i="146" s="1"/>
  <c r="M289" i="146" s="1"/>
  <c r="D290" i="146" a="1"/>
  <c r="D290" i="146" s="1"/>
  <c r="K290" i="146" s="1"/>
  <c r="P290" i="146" s="1"/>
  <c r="Q290" i="146" s="1"/>
  <c r="F289" i="146"/>
  <c r="O296" i="284" l="1"/>
  <c r="S296" i="284"/>
  <c r="F297" i="284"/>
  <c r="A297" i="284"/>
  <c r="L297" i="284"/>
  <c r="K297" i="284"/>
  <c r="P297" i="284" s="1"/>
  <c r="Q297" i="284" s="1"/>
  <c r="E297" i="284" a="1"/>
  <c r="E297" i="284" s="1"/>
  <c r="M297" i="284" s="1"/>
  <c r="G297" i="284"/>
  <c r="D298" i="284" a="1"/>
  <c r="D298" i="284" s="1"/>
  <c r="L297" i="283"/>
  <c r="K297" i="283"/>
  <c r="P297" i="283" s="1"/>
  <c r="Q297" i="283" s="1"/>
  <c r="E297" i="283" a="1"/>
  <c r="E297" i="283" s="1"/>
  <c r="M297" i="283" s="1"/>
  <c r="G297" i="283"/>
  <c r="F297" i="283"/>
  <c r="A297" i="283"/>
  <c r="D298" i="283" a="1"/>
  <c r="D298" i="283" s="1"/>
  <c r="S296" i="283"/>
  <c r="O296" i="283"/>
  <c r="K299" i="282"/>
  <c r="P299" i="282" s="1"/>
  <c r="Q299" i="282" s="1"/>
  <c r="E299" i="282" a="1"/>
  <c r="E299" i="282" s="1"/>
  <c r="M299" i="282" s="1"/>
  <c r="G299" i="282"/>
  <c r="F299" i="282"/>
  <c r="A299" i="282"/>
  <c r="L299" i="282"/>
  <c r="D300" i="282" a="1"/>
  <c r="D300" i="282" s="1"/>
  <c r="O298" i="282"/>
  <c r="S298" i="282"/>
  <c r="F295" i="281"/>
  <c r="A295" i="281"/>
  <c r="L295" i="281"/>
  <c r="K295" i="281"/>
  <c r="P295" i="281" s="1"/>
  <c r="Q295" i="281" s="1"/>
  <c r="E295" i="281" a="1"/>
  <c r="E295" i="281" s="1"/>
  <c r="M295" i="281" s="1"/>
  <c r="G295" i="281"/>
  <c r="D296" i="281" a="1"/>
  <c r="D296" i="281" s="1"/>
  <c r="O294" i="281"/>
  <c r="S294" i="281"/>
  <c r="K297" i="280"/>
  <c r="P297" i="280" s="1"/>
  <c r="Q297" i="280" s="1"/>
  <c r="E297" i="280" a="1"/>
  <c r="E297" i="280" s="1"/>
  <c r="M297" i="280" s="1"/>
  <c r="G297" i="280"/>
  <c r="F297" i="280"/>
  <c r="A297" i="280"/>
  <c r="L297" i="280"/>
  <c r="D298" i="280" a="1"/>
  <c r="D298" i="280" s="1"/>
  <c r="O296" i="280"/>
  <c r="S296" i="280"/>
  <c r="F295" i="279"/>
  <c r="A295" i="279"/>
  <c r="L295" i="279"/>
  <c r="K295" i="279"/>
  <c r="P295" i="279" s="1"/>
  <c r="Q295" i="279" s="1"/>
  <c r="E295" i="279" a="1"/>
  <c r="E295" i="279" s="1"/>
  <c r="M295" i="279" s="1"/>
  <c r="G295" i="279"/>
  <c r="D296" i="279" a="1"/>
  <c r="D296" i="279" s="1"/>
  <c r="O294" i="279"/>
  <c r="S294" i="279"/>
  <c r="F297" i="278"/>
  <c r="A297" i="278"/>
  <c r="L297" i="278"/>
  <c r="K297" i="278"/>
  <c r="P297" i="278" s="1"/>
  <c r="Q297" i="278" s="1"/>
  <c r="E297" i="278" a="1"/>
  <c r="E297" i="278" s="1"/>
  <c r="M297" i="278" s="1"/>
  <c r="G297" i="278"/>
  <c r="D298" i="278" a="1"/>
  <c r="D298" i="278" s="1"/>
  <c r="O296" i="278"/>
  <c r="S296" i="278"/>
  <c r="O295" i="277"/>
  <c r="S295" i="277"/>
  <c r="F296" i="277"/>
  <c r="A296" i="277"/>
  <c r="L296" i="277"/>
  <c r="K296" i="277"/>
  <c r="P296" i="277" s="1"/>
  <c r="Q296" i="277" s="1"/>
  <c r="E296" i="277" a="1"/>
  <c r="E296" i="277" s="1"/>
  <c r="M296" i="277" s="1"/>
  <c r="G296" i="277"/>
  <c r="D297" i="277" a="1"/>
  <c r="D297" i="277" s="1"/>
  <c r="O289" i="146"/>
  <c r="S289" i="146"/>
  <c r="A290" i="146"/>
  <c r="E290" i="146" a="1"/>
  <c r="E290" i="146" s="1"/>
  <c r="M290" i="146" s="1"/>
  <c r="D291" i="146" a="1"/>
  <c r="D291" i="146" s="1"/>
  <c r="G291" i="146" s="1"/>
  <c r="L290" i="146"/>
  <c r="G290" i="146"/>
  <c r="F290" i="146"/>
  <c r="S297" i="284" l="1"/>
  <c r="O297" i="284"/>
  <c r="L298" i="284"/>
  <c r="K298" i="284"/>
  <c r="P298" i="284" s="1"/>
  <c r="Q298" i="284" s="1"/>
  <c r="E298" i="284" a="1"/>
  <c r="E298" i="284" s="1"/>
  <c r="M298" i="284" s="1"/>
  <c r="G298" i="284"/>
  <c r="F298" i="284"/>
  <c r="A298" i="284"/>
  <c r="D299" i="284" a="1"/>
  <c r="D299" i="284" s="1"/>
  <c r="O297" i="283"/>
  <c r="S297" i="283"/>
  <c r="K298" i="283"/>
  <c r="P298" i="283" s="1"/>
  <c r="Q298" i="283" s="1"/>
  <c r="E298" i="283" a="1"/>
  <c r="E298" i="283" s="1"/>
  <c r="M298" i="283" s="1"/>
  <c r="G298" i="283"/>
  <c r="F298" i="283"/>
  <c r="A298" i="283"/>
  <c r="L298" i="283"/>
  <c r="D299" i="283" a="1"/>
  <c r="D299" i="283" s="1"/>
  <c r="G300" i="282"/>
  <c r="F300" i="282"/>
  <c r="A300" i="282"/>
  <c r="L300" i="282"/>
  <c r="K300" i="282"/>
  <c r="P300" i="282" s="1"/>
  <c r="Q300" i="282" s="1"/>
  <c r="E300" i="282" a="1"/>
  <c r="E300" i="282" s="1"/>
  <c r="M300" i="282" s="1"/>
  <c r="D301" i="282" a="1"/>
  <c r="D301" i="282" s="1"/>
  <c r="O299" i="282"/>
  <c r="S299" i="282"/>
  <c r="F296" i="281"/>
  <c r="G296" i="281"/>
  <c r="L296" i="281"/>
  <c r="E296" i="281" a="1"/>
  <c r="E296" i="281" s="1"/>
  <c r="M296" i="281" s="1"/>
  <c r="K296" i="281"/>
  <c r="P296" i="281" s="1"/>
  <c r="Q296" i="281" s="1"/>
  <c r="A296" i="281"/>
  <c r="D297" i="281" a="1"/>
  <c r="D297" i="281" s="1"/>
  <c r="S295" i="281"/>
  <c r="O295" i="281"/>
  <c r="G298" i="280"/>
  <c r="F298" i="280"/>
  <c r="A298" i="280"/>
  <c r="L298" i="280"/>
  <c r="K298" i="280"/>
  <c r="P298" i="280" s="1"/>
  <c r="Q298" i="280" s="1"/>
  <c r="E298" i="280" a="1"/>
  <c r="E298" i="280" s="1"/>
  <c r="M298" i="280" s="1"/>
  <c r="D299" i="280" a="1"/>
  <c r="D299" i="280" s="1"/>
  <c r="O297" i="280"/>
  <c r="S297" i="280"/>
  <c r="G296" i="279"/>
  <c r="K296" i="279"/>
  <c r="P296" i="279" s="1"/>
  <c r="Q296" i="279" s="1"/>
  <c r="A296" i="279"/>
  <c r="F296" i="279"/>
  <c r="L296" i="279"/>
  <c r="E296" i="279" a="1"/>
  <c r="E296" i="279" s="1"/>
  <c r="M296" i="279" s="1"/>
  <c r="D297" i="279" a="1"/>
  <c r="D297" i="279" s="1"/>
  <c r="S295" i="279"/>
  <c r="O295" i="279"/>
  <c r="S297" i="278"/>
  <c r="O297" i="278"/>
  <c r="L298" i="278"/>
  <c r="K298" i="278"/>
  <c r="P298" i="278" s="1"/>
  <c r="Q298" i="278" s="1"/>
  <c r="E298" i="278" a="1"/>
  <c r="E298" i="278" s="1"/>
  <c r="M298" i="278" s="1"/>
  <c r="G298" i="278"/>
  <c r="F298" i="278"/>
  <c r="A298" i="278"/>
  <c r="D299" i="278" a="1"/>
  <c r="D299" i="278" s="1"/>
  <c r="L297" i="277"/>
  <c r="K297" i="277"/>
  <c r="P297" i="277" s="1"/>
  <c r="Q297" i="277" s="1"/>
  <c r="E297" i="277" a="1"/>
  <c r="E297" i="277" s="1"/>
  <c r="M297" i="277" s="1"/>
  <c r="G297" i="277"/>
  <c r="F297" i="277"/>
  <c r="A297" i="277"/>
  <c r="D298" i="277" a="1"/>
  <c r="D298" i="277" s="1"/>
  <c r="S296" i="277"/>
  <c r="O296" i="277"/>
  <c r="O290" i="146"/>
  <c r="S290" i="146"/>
  <c r="F291" i="146"/>
  <c r="K291" i="146"/>
  <c r="P291" i="146" s="1"/>
  <c r="Q291" i="146" s="1"/>
  <c r="A291" i="146"/>
  <c r="E291" i="146" a="1"/>
  <c r="E291" i="146" s="1"/>
  <c r="M291" i="146" s="1"/>
  <c r="L291" i="146"/>
  <c r="D292" i="146" a="1"/>
  <c r="D292" i="146" s="1"/>
  <c r="F292" i="146" s="1"/>
  <c r="K299" i="284" l="1"/>
  <c r="P299" i="284" s="1"/>
  <c r="Q299" i="284" s="1"/>
  <c r="E299" i="284" a="1"/>
  <c r="E299" i="284" s="1"/>
  <c r="M299" i="284" s="1"/>
  <c r="G299" i="284"/>
  <c r="F299" i="284"/>
  <c r="A299" i="284"/>
  <c r="L299" i="284"/>
  <c r="D300" i="284" a="1"/>
  <c r="D300" i="284" s="1"/>
  <c r="O298" i="284"/>
  <c r="S298" i="284"/>
  <c r="O298" i="283"/>
  <c r="S298" i="283"/>
  <c r="G299" i="283"/>
  <c r="F299" i="283"/>
  <c r="A299" i="283"/>
  <c r="L299" i="283"/>
  <c r="K299" i="283"/>
  <c r="P299" i="283" s="1"/>
  <c r="Q299" i="283" s="1"/>
  <c r="E299" i="283" a="1"/>
  <c r="E299" i="283" s="1"/>
  <c r="M299" i="283" s="1"/>
  <c r="D300" i="283" a="1"/>
  <c r="D300" i="283" s="1"/>
  <c r="F301" i="282"/>
  <c r="A301" i="282"/>
  <c r="L301" i="282"/>
  <c r="K301" i="282"/>
  <c r="P301" i="282" s="1"/>
  <c r="Q301" i="282" s="1"/>
  <c r="E301" i="282" a="1"/>
  <c r="E301" i="282" s="1"/>
  <c r="M301" i="282" s="1"/>
  <c r="G301" i="282"/>
  <c r="D302" i="282" a="1"/>
  <c r="D302" i="282" s="1"/>
  <c r="O300" i="282"/>
  <c r="S300" i="282"/>
  <c r="S296" i="281"/>
  <c r="O296" i="281"/>
  <c r="F297" i="281"/>
  <c r="L297" i="281"/>
  <c r="K297" i="281"/>
  <c r="P297" i="281" s="1"/>
  <c r="Q297" i="281" s="1"/>
  <c r="G297" i="281"/>
  <c r="E297" i="281" a="1"/>
  <c r="E297" i="281" s="1"/>
  <c r="M297" i="281" s="1"/>
  <c r="A297" i="281"/>
  <c r="D298" i="281" a="1"/>
  <c r="D298" i="281" s="1"/>
  <c r="F299" i="280"/>
  <c r="A299" i="280"/>
  <c r="L299" i="280"/>
  <c r="K299" i="280"/>
  <c r="P299" i="280" s="1"/>
  <c r="Q299" i="280" s="1"/>
  <c r="E299" i="280" a="1"/>
  <c r="E299" i="280" s="1"/>
  <c r="M299" i="280" s="1"/>
  <c r="G299" i="280"/>
  <c r="D300" i="280" a="1"/>
  <c r="D300" i="280" s="1"/>
  <c r="O298" i="280"/>
  <c r="S298" i="280"/>
  <c r="F297" i="279"/>
  <c r="A297" i="279"/>
  <c r="G297" i="279"/>
  <c r="L297" i="279"/>
  <c r="E297" i="279" a="1"/>
  <c r="E297" i="279" s="1"/>
  <c r="M297" i="279" s="1"/>
  <c r="K297" i="279"/>
  <c r="P297" i="279" s="1"/>
  <c r="Q297" i="279" s="1"/>
  <c r="D298" i="279" a="1"/>
  <c r="D298" i="279" s="1"/>
  <c r="O296" i="279"/>
  <c r="S296" i="279"/>
  <c r="K299" i="278"/>
  <c r="P299" i="278" s="1"/>
  <c r="Q299" i="278" s="1"/>
  <c r="E299" i="278" a="1"/>
  <c r="E299" i="278" s="1"/>
  <c r="M299" i="278" s="1"/>
  <c r="G299" i="278"/>
  <c r="F299" i="278"/>
  <c r="A299" i="278"/>
  <c r="L299" i="278"/>
  <c r="D300" i="278" a="1"/>
  <c r="D300" i="278" s="1"/>
  <c r="O298" i="278"/>
  <c r="S298" i="278"/>
  <c r="K298" i="277"/>
  <c r="P298" i="277" s="1"/>
  <c r="Q298" i="277" s="1"/>
  <c r="E298" i="277" a="1"/>
  <c r="E298" i="277" s="1"/>
  <c r="M298" i="277" s="1"/>
  <c r="G298" i="277"/>
  <c r="F298" i="277"/>
  <c r="A298" i="277"/>
  <c r="L298" i="277"/>
  <c r="D299" i="277" a="1"/>
  <c r="D299" i="277" s="1"/>
  <c r="O297" i="277"/>
  <c r="S297" i="277"/>
  <c r="O291" i="146"/>
  <c r="S291" i="146"/>
  <c r="K292" i="146"/>
  <c r="P292" i="146" s="1"/>
  <c r="Q292" i="146" s="1"/>
  <c r="A292" i="146"/>
  <c r="E292" i="146" a="1"/>
  <c r="E292" i="146" s="1"/>
  <c r="M292" i="146" s="1"/>
  <c r="D293" i="146" a="1"/>
  <c r="D293" i="146" s="1"/>
  <c r="G293" i="146" s="1"/>
  <c r="L292" i="146"/>
  <c r="G292" i="146"/>
  <c r="G300" i="284" l="1"/>
  <c r="F300" i="284"/>
  <c r="A300" i="284"/>
  <c r="L300" i="284"/>
  <c r="K300" i="284"/>
  <c r="P300" i="284" s="1"/>
  <c r="Q300" i="284" s="1"/>
  <c r="E300" i="284" a="1"/>
  <c r="E300" i="284" s="1"/>
  <c r="M300" i="284" s="1"/>
  <c r="D301" i="284" a="1"/>
  <c r="D301" i="284" s="1"/>
  <c r="O299" i="284"/>
  <c r="S299" i="284"/>
  <c r="O299" i="283"/>
  <c r="S299" i="283"/>
  <c r="F300" i="283"/>
  <c r="A300" i="283"/>
  <c r="L300" i="283"/>
  <c r="K300" i="283"/>
  <c r="P300" i="283" s="1"/>
  <c r="Q300" i="283" s="1"/>
  <c r="E300" i="283" a="1"/>
  <c r="E300" i="283" s="1"/>
  <c r="M300" i="283" s="1"/>
  <c r="G300" i="283"/>
  <c r="D301" i="283" a="1"/>
  <c r="D301" i="283" s="1"/>
  <c r="L302" i="282"/>
  <c r="K302" i="282"/>
  <c r="P302" i="282" s="1"/>
  <c r="Q302" i="282" s="1"/>
  <c r="E302" i="282" a="1"/>
  <c r="E302" i="282" s="1"/>
  <c r="M302" i="282" s="1"/>
  <c r="G302" i="282"/>
  <c r="F302" i="282"/>
  <c r="A302" i="282"/>
  <c r="D303" i="282" a="1"/>
  <c r="D303" i="282" s="1"/>
  <c r="S301" i="282"/>
  <c r="O301" i="282"/>
  <c r="S297" i="281"/>
  <c r="O297" i="281"/>
  <c r="L298" i="281"/>
  <c r="K298" i="281"/>
  <c r="P298" i="281" s="1"/>
  <c r="Q298" i="281" s="1"/>
  <c r="E298" i="281" a="1"/>
  <c r="E298" i="281" s="1"/>
  <c r="M298" i="281" s="1"/>
  <c r="G298" i="281"/>
  <c r="F298" i="281"/>
  <c r="A298" i="281"/>
  <c r="D299" i="281" a="1"/>
  <c r="D299" i="281" s="1"/>
  <c r="L300" i="280"/>
  <c r="K300" i="280"/>
  <c r="P300" i="280" s="1"/>
  <c r="Q300" i="280" s="1"/>
  <c r="E300" i="280" a="1"/>
  <c r="E300" i="280" s="1"/>
  <c r="M300" i="280" s="1"/>
  <c r="G300" i="280"/>
  <c r="F300" i="280"/>
  <c r="A300" i="280"/>
  <c r="D301" i="280" a="1"/>
  <c r="D301" i="280" s="1"/>
  <c r="S299" i="280"/>
  <c r="O299" i="280"/>
  <c r="L298" i="279"/>
  <c r="F298" i="279"/>
  <c r="E298" i="279" a="1"/>
  <c r="E298" i="279" s="1"/>
  <c r="M298" i="279" s="1"/>
  <c r="K298" i="279"/>
  <c r="P298" i="279" s="1"/>
  <c r="Q298" i="279" s="1"/>
  <c r="A298" i="279"/>
  <c r="G298" i="279"/>
  <c r="D299" i="279" a="1"/>
  <c r="D299" i="279" s="1"/>
  <c r="S297" i="279"/>
  <c r="O297" i="279"/>
  <c r="G300" i="278"/>
  <c r="F300" i="278"/>
  <c r="A300" i="278"/>
  <c r="L300" i="278"/>
  <c r="K300" i="278"/>
  <c r="P300" i="278" s="1"/>
  <c r="Q300" i="278" s="1"/>
  <c r="E300" i="278" a="1"/>
  <c r="E300" i="278" s="1"/>
  <c r="M300" i="278" s="1"/>
  <c r="D301" i="278" a="1"/>
  <c r="D301" i="278" s="1"/>
  <c r="O299" i="278"/>
  <c r="S299" i="278"/>
  <c r="G299" i="277"/>
  <c r="F299" i="277"/>
  <c r="A299" i="277"/>
  <c r="L299" i="277"/>
  <c r="K299" i="277"/>
  <c r="P299" i="277" s="1"/>
  <c r="Q299" i="277" s="1"/>
  <c r="E299" i="277" a="1"/>
  <c r="E299" i="277" s="1"/>
  <c r="M299" i="277" s="1"/>
  <c r="D300" i="277" a="1"/>
  <c r="D300" i="277" s="1"/>
  <c r="O298" i="277"/>
  <c r="S298" i="277"/>
  <c r="O292" i="146"/>
  <c r="S292" i="146"/>
  <c r="E293" i="146" a="1"/>
  <c r="E293" i="146" s="1"/>
  <c r="M293" i="146" s="1"/>
  <c r="D294" i="146" a="1"/>
  <c r="D294" i="146" s="1"/>
  <c r="L294" i="146" s="1"/>
  <c r="F293" i="146"/>
  <c r="K293" i="146"/>
  <c r="P293" i="146" s="1"/>
  <c r="Q293" i="146" s="1"/>
  <c r="A293" i="146"/>
  <c r="L293" i="146"/>
  <c r="F301" i="284" l="1"/>
  <c r="A301" i="284"/>
  <c r="L301" i="284"/>
  <c r="K301" i="284"/>
  <c r="P301" i="284" s="1"/>
  <c r="Q301" i="284" s="1"/>
  <c r="E301" i="284" a="1"/>
  <c r="E301" i="284" s="1"/>
  <c r="M301" i="284" s="1"/>
  <c r="G301" i="284"/>
  <c r="D302" i="284" a="1"/>
  <c r="D302" i="284" s="1"/>
  <c r="O300" i="284"/>
  <c r="S300" i="284"/>
  <c r="S300" i="283"/>
  <c r="O300" i="283"/>
  <c r="L301" i="283"/>
  <c r="K301" i="283"/>
  <c r="P301" i="283" s="1"/>
  <c r="Q301" i="283" s="1"/>
  <c r="E301" i="283" a="1"/>
  <c r="E301" i="283" s="1"/>
  <c r="M301" i="283" s="1"/>
  <c r="G301" i="283"/>
  <c r="F301" i="283"/>
  <c r="A301" i="283"/>
  <c r="D302" i="283" a="1"/>
  <c r="D302" i="283" s="1"/>
  <c r="K303" i="282"/>
  <c r="P303" i="282" s="1"/>
  <c r="Q303" i="282" s="1"/>
  <c r="E303" i="282" a="1"/>
  <c r="E303" i="282" s="1"/>
  <c r="M303" i="282" s="1"/>
  <c r="G303" i="282"/>
  <c r="F303" i="282"/>
  <c r="A303" i="282"/>
  <c r="L303" i="282"/>
  <c r="D304" i="282" a="1"/>
  <c r="D304" i="282" s="1"/>
  <c r="O302" i="282"/>
  <c r="S302" i="282"/>
  <c r="K299" i="281"/>
  <c r="P299" i="281" s="1"/>
  <c r="Q299" i="281" s="1"/>
  <c r="E299" i="281" a="1"/>
  <c r="E299" i="281" s="1"/>
  <c r="M299" i="281" s="1"/>
  <c r="G299" i="281"/>
  <c r="A299" i="281"/>
  <c r="L299" i="281"/>
  <c r="F299" i="281"/>
  <c r="D300" i="281" a="1"/>
  <c r="D300" i="281" s="1"/>
  <c r="S298" i="281"/>
  <c r="O298" i="281"/>
  <c r="K301" i="280"/>
  <c r="P301" i="280" s="1"/>
  <c r="Q301" i="280" s="1"/>
  <c r="E301" i="280" a="1"/>
  <c r="E301" i="280" s="1"/>
  <c r="M301" i="280" s="1"/>
  <c r="G301" i="280"/>
  <c r="F301" i="280"/>
  <c r="A301" i="280"/>
  <c r="L301" i="280"/>
  <c r="D302" i="280" a="1"/>
  <c r="D302" i="280" s="1"/>
  <c r="O300" i="280"/>
  <c r="S300" i="280"/>
  <c r="O298" i="279"/>
  <c r="S298" i="279"/>
  <c r="K299" i="279"/>
  <c r="P299" i="279" s="1"/>
  <c r="Q299" i="279" s="1"/>
  <c r="E299" i="279" a="1"/>
  <c r="E299" i="279" s="1"/>
  <c r="M299" i="279" s="1"/>
  <c r="L299" i="279"/>
  <c r="A299" i="279"/>
  <c r="G299" i="279"/>
  <c r="F299" i="279"/>
  <c r="D300" i="279" a="1"/>
  <c r="D300" i="279" s="1"/>
  <c r="F301" i="278"/>
  <c r="A301" i="278"/>
  <c r="L301" i="278"/>
  <c r="K301" i="278"/>
  <c r="P301" i="278" s="1"/>
  <c r="Q301" i="278" s="1"/>
  <c r="E301" i="278" a="1"/>
  <c r="E301" i="278" s="1"/>
  <c r="M301" i="278" s="1"/>
  <c r="G301" i="278"/>
  <c r="D302" i="278" a="1"/>
  <c r="D302" i="278" s="1"/>
  <c r="O300" i="278"/>
  <c r="S300" i="278"/>
  <c r="F300" i="277"/>
  <c r="A300" i="277"/>
  <c r="L300" i="277"/>
  <c r="K300" i="277"/>
  <c r="P300" i="277" s="1"/>
  <c r="Q300" i="277" s="1"/>
  <c r="E300" i="277" a="1"/>
  <c r="E300" i="277" s="1"/>
  <c r="M300" i="277" s="1"/>
  <c r="G300" i="277"/>
  <c r="D301" i="277" a="1"/>
  <c r="D301" i="277" s="1"/>
  <c r="O299" i="277"/>
  <c r="S299" i="277"/>
  <c r="O293" i="146"/>
  <c r="G294" i="146"/>
  <c r="F294" i="146"/>
  <c r="K294" i="146"/>
  <c r="P294" i="146" s="1"/>
  <c r="Q294" i="146" s="1"/>
  <c r="S293" i="146"/>
  <c r="A294" i="146"/>
  <c r="E294" i="146" a="1"/>
  <c r="E294" i="146" s="1"/>
  <c r="M294" i="146" s="1"/>
  <c r="O294" i="146" s="1"/>
  <c r="D295" i="146" a="1"/>
  <c r="D295" i="146" s="1"/>
  <c r="G295" i="146" s="1"/>
  <c r="L302" i="284" l="1"/>
  <c r="K302" i="284"/>
  <c r="P302" i="284" s="1"/>
  <c r="Q302" i="284" s="1"/>
  <c r="E302" i="284" a="1"/>
  <c r="E302" i="284" s="1"/>
  <c r="M302" i="284" s="1"/>
  <c r="G302" i="284"/>
  <c r="F302" i="284"/>
  <c r="A302" i="284"/>
  <c r="D303" i="284" a="1"/>
  <c r="D303" i="284" s="1"/>
  <c r="S301" i="284"/>
  <c r="O301" i="284"/>
  <c r="K302" i="283"/>
  <c r="P302" i="283" s="1"/>
  <c r="Q302" i="283" s="1"/>
  <c r="E302" i="283" a="1"/>
  <c r="E302" i="283" s="1"/>
  <c r="M302" i="283" s="1"/>
  <c r="G302" i="283"/>
  <c r="F302" i="283"/>
  <c r="A302" i="283"/>
  <c r="L302" i="283"/>
  <c r="D303" i="283" a="1"/>
  <c r="D303" i="283" s="1"/>
  <c r="O301" i="283"/>
  <c r="S301" i="283"/>
  <c r="G304" i="282"/>
  <c r="F304" i="282"/>
  <c r="A304" i="282"/>
  <c r="L304" i="282"/>
  <c r="K304" i="282"/>
  <c r="P304" i="282" s="1"/>
  <c r="Q304" i="282" s="1"/>
  <c r="E304" i="282" a="1"/>
  <c r="E304" i="282" s="1"/>
  <c r="M304" i="282" s="1"/>
  <c r="D305" i="282" a="1"/>
  <c r="D305" i="282" s="1"/>
  <c r="O303" i="282"/>
  <c r="S303" i="282"/>
  <c r="G300" i="281"/>
  <c r="F300" i="281"/>
  <c r="A300" i="281"/>
  <c r="L300" i="281"/>
  <c r="K300" i="281"/>
  <c r="P300" i="281" s="1"/>
  <c r="Q300" i="281" s="1"/>
  <c r="E300" i="281" a="1"/>
  <c r="E300" i="281" s="1"/>
  <c r="M300" i="281" s="1"/>
  <c r="D301" i="281" a="1"/>
  <c r="D301" i="281" s="1"/>
  <c r="O299" i="281"/>
  <c r="S299" i="281"/>
  <c r="G302" i="280"/>
  <c r="F302" i="280"/>
  <c r="A302" i="280"/>
  <c r="L302" i="280"/>
  <c r="K302" i="280"/>
  <c r="P302" i="280" s="1"/>
  <c r="Q302" i="280" s="1"/>
  <c r="E302" i="280" a="1"/>
  <c r="E302" i="280" s="1"/>
  <c r="M302" i="280" s="1"/>
  <c r="D303" i="280" a="1"/>
  <c r="D303" i="280" s="1"/>
  <c r="O301" i="280"/>
  <c r="S301" i="280"/>
  <c r="S299" i="279"/>
  <c r="O299" i="279"/>
  <c r="G300" i="279"/>
  <c r="K300" i="279"/>
  <c r="P300" i="279" s="1"/>
  <c r="Q300" i="279" s="1"/>
  <c r="A300" i="279"/>
  <c r="F300" i="279"/>
  <c r="L300" i="279"/>
  <c r="E300" i="279" a="1"/>
  <c r="E300" i="279" s="1"/>
  <c r="M300" i="279" s="1"/>
  <c r="D301" i="279" a="1"/>
  <c r="D301" i="279" s="1"/>
  <c r="S301" i="278"/>
  <c r="O301" i="278"/>
  <c r="L302" i="278"/>
  <c r="K302" i="278"/>
  <c r="P302" i="278" s="1"/>
  <c r="Q302" i="278" s="1"/>
  <c r="E302" i="278" a="1"/>
  <c r="E302" i="278" s="1"/>
  <c r="M302" i="278" s="1"/>
  <c r="G302" i="278"/>
  <c r="F302" i="278"/>
  <c r="A302" i="278"/>
  <c r="D303" i="278" a="1"/>
  <c r="D303" i="278" s="1"/>
  <c r="S300" i="277"/>
  <c r="O300" i="277"/>
  <c r="L301" i="277"/>
  <c r="K301" i="277"/>
  <c r="P301" i="277" s="1"/>
  <c r="Q301" i="277" s="1"/>
  <c r="E301" i="277" a="1"/>
  <c r="E301" i="277" s="1"/>
  <c r="M301" i="277" s="1"/>
  <c r="G301" i="277"/>
  <c r="F301" i="277"/>
  <c r="A301" i="277"/>
  <c r="D302" i="277" a="1"/>
  <c r="D302" i="277" s="1"/>
  <c r="F295" i="146"/>
  <c r="K295" i="146"/>
  <c r="P295" i="146" s="1"/>
  <c r="Q295" i="146" s="1"/>
  <c r="A295" i="146"/>
  <c r="S294" i="146"/>
  <c r="E295" i="146" a="1"/>
  <c r="E295" i="146" s="1"/>
  <c r="M295" i="146" s="1"/>
  <c r="L295" i="146"/>
  <c r="D296" i="146" a="1"/>
  <c r="D296" i="146" s="1"/>
  <c r="A296" i="146" s="1"/>
  <c r="O302" i="284" l="1"/>
  <c r="S302" i="284"/>
  <c r="K303" i="284"/>
  <c r="P303" i="284" s="1"/>
  <c r="Q303" i="284" s="1"/>
  <c r="E303" i="284" a="1"/>
  <c r="E303" i="284" s="1"/>
  <c r="M303" i="284" s="1"/>
  <c r="G303" i="284"/>
  <c r="F303" i="284"/>
  <c r="A303" i="284"/>
  <c r="L303" i="284"/>
  <c r="D304" i="284" a="1"/>
  <c r="D304" i="284" s="1"/>
  <c r="G303" i="283"/>
  <c r="F303" i="283"/>
  <c r="A303" i="283"/>
  <c r="L303" i="283"/>
  <c r="K303" i="283"/>
  <c r="P303" i="283" s="1"/>
  <c r="Q303" i="283" s="1"/>
  <c r="E303" i="283" a="1"/>
  <c r="E303" i="283" s="1"/>
  <c r="M303" i="283" s="1"/>
  <c r="D304" i="283" a="1"/>
  <c r="D304" i="283" s="1"/>
  <c r="O302" i="283"/>
  <c r="S302" i="283"/>
  <c r="F305" i="282"/>
  <c r="A305" i="282"/>
  <c r="L305" i="282"/>
  <c r="K305" i="282"/>
  <c r="P305" i="282" s="1"/>
  <c r="Q305" i="282" s="1"/>
  <c r="E305" i="282" a="1"/>
  <c r="E305" i="282" s="1"/>
  <c r="M305" i="282" s="1"/>
  <c r="G305" i="282"/>
  <c r="D306" i="282" a="1"/>
  <c r="D306" i="282" s="1"/>
  <c r="O304" i="282"/>
  <c r="S304" i="282"/>
  <c r="F301" i="281"/>
  <c r="A301" i="281"/>
  <c r="L301" i="281"/>
  <c r="K301" i="281"/>
  <c r="P301" i="281" s="1"/>
  <c r="Q301" i="281" s="1"/>
  <c r="G301" i="281"/>
  <c r="E301" i="281" a="1"/>
  <c r="E301" i="281" s="1"/>
  <c r="M301" i="281" s="1"/>
  <c r="D302" i="281" a="1"/>
  <c r="D302" i="281" s="1"/>
  <c r="O300" i="281"/>
  <c r="S300" i="281"/>
  <c r="F303" i="280"/>
  <c r="A303" i="280"/>
  <c r="L303" i="280"/>
  <c r="K303" i="280"/>
  <c r="P303" i="280" s="1"/>
  <c r="Q303" i="280" s="1"/>
  <c r="E303" i="280" a="1"/>
  <c r="E303" i="280" s="1"/>
  <c r="M303" i="280" s="1"/>
  <c r="G303" i="280"/>
  <c r="D304" i="280" a="1"/>
  <c r="D304" i="280" s="1"/>
  <c r="O302" i="280"/>
  <c r="S302" i="280"/>
  <c r="O300" i="279"/>
  <c r="S300" i="279"/>
  <c r="F301" i="279"/>
  <c r="A301" i="279"/>
  <c r="G301" i="279"/>
  <c r="L301" i="279"/>
  <c r="E301" i="279" a="1"/>
  <c r="E301" i="279" s="1"/>
  <c r="M301" i="279" s="1"/>
  <c r="K301" i="279"/>
  <c r="P301" i="279" s="1"/>
  <c r="Q301" i="279" s="1"/>
  <c r="D302" i="279" a="1"/>
  <c r="D302" i="279" s="1"/>
  <c r="K303" i="278"/>
  <c r="P303" i="278" s="1"/>
  <c r="Q303" i="278" s="1"/>
  <c r="E303" i="278" a="1"/>
  <c r="E303" i="278" s="1"/>
  <c r="M303" i="278" s="1"/>
  <c r="G303" i="278"/>
  <c r="F303" i="278"/>
  <c r="A303" i="278"/>
  <c r="L303" i="278"/>
  <c r="D304" i="278" a="1"/>
  <c r="D304" i="278" s="1"/>
  <c r="O302" i="278"/>
  <c r="S302" i="278"/>
  <c r="K302" i="277"/>
  <c r="P302" i="277" s="1"/>
  <c r="Q302" i="277" s="1"/>
  <c r="E302" i="277" a="1"/>
  <c r="E302" i="277" s="1"/>
  <c r="M302" i="277" s="1"/>
  <c r="G302" i="277"/>
  <c r="F302" i="277"/>
  <c r="A302" i="277"/>
  <c r="L302" i="277"/>
  <c r="D303" i="277" a="1"/>
  <c r="D303" i="277" s="1"/>
  <c r="O301" i="277"/>
  <c r="S301" i="277"/>
  <c r="O295" i="146"/>
  <c r="D297" i="146" a="1"/>
  <c r="D297" i="146" s="1"/>
  <c r="G297" i="146" s="1"/>
  <c r="E296" i="146" a="1"/>
  <c r="E296" i="146" s="1"/>
  <c r="M296" i="146" s="1"/>
  <c r="L296" i="146"/>
  <c r="G296" i="146"/>
  <c r="F296" i="146"/>
  <c r="S295" i="146"/>
  <c r="K296" i="146"/>
  <c r="P296" i="146" s="1"/>
  <c r="Q296" i="146" s="1"/>
  <c r="O303" i="284" l="1"/>
  <c r="S303" i="284"/>
  <c r="G304" i="284"/>
  <c r="F304" i="284"/>
  <c r="A304" i="284"/>
  <c r="L304" i="284"/>
  <c r="K304" i="284"/>
  <c r="P304" i="284" s="1"/>
  <c r="Q304" i="284" s="1"/>
  <c r="E304" i="284" a="1"/>
  <c r="E304" i="284" s="1"/>
  <c r="M304" i="284" s="1"/>
  <c r="D305" i="284" a="1"/>
  <c r="D305" i="284" s="1"/>
  <c r="F304" i="283"/>
  <c r="A304" i="283"/>
  <c r="L304" i="283"/>
  <c r="K304" i="283"/>
  <c r="P304" i="283" s="1"/>
  <c r="Q304" i="283" s="1"/>
  <c r="E304" i="283" a="1"/>
  <c r="E304" i="283" s="1"/>
  <c r="M304" i="283" s="1"/>
  <c r="G304" i="283"/>
  <c r="D305" i="283" a="1"/>
  <c r="D305" i="283" s="1"/>
  <c r="O303" i="283"/>
  <c r="S303" i="283"/>
  <c r="S305" i="282"/>
  <c r="O305" i="282"/>
  <c r="L306" i="282"/>
  <c r="K306" i="282"/>
  <c r="P306" i="282" s="1"/>
  <c r="Q306" i="282" s="1"/>
  <c r="E306" i="282" a="1"/>
  <c r="E306" i="282" s="1"/>
  <c r="M306" i="282" s="1"/>
  <c r="G306" i="282"/>
  <c r="F306" i="282"/>
  <c r="A306" i="282"/>
  <c r="D307" i="282" a="1"/>
  <c r="D307" i="282" s="1"/>
  <c r="L302" i="281"/>
  <c r="K302" i="281"/>
  <c r="P302" i="281" s="1"/>
  <c r="Q302" i="281" s="1"/>
  <c r="E302" i="281" a="1"/>
  <c r="E302" i="281" s="1"/>
  <c r="M302" i="281" s="1"/>
  <c r="G302" i="281"/>
  <c r="F302" i="281"/>
  <c r="A302" i="281"/>
  <c r="D303" i="281" a="1"/>
  <c r="D303" i="281" s="1"/>
  <c r="S301" i="281"/>
  <c r="O301" i="281"/>
  <c r="L304" i="280"/>
  <c r="K304" i="280"/>
  <c r="P304" i="280" s="1"/>
  <c r="Q304" i="280" s="1"/>
  <c r="E304" i="280" a="1"/>
  <c r="E304" i="280" s="1"/>
  <c r="M304" i="280" s="1"/>
  <c r="G304" i="280"/>
  <c r="F304" i="280"/>
  <c r="A304" i="280"/>
  <c r="D305" i="280" a="1"/>
  <c r="D305" i="280" s="1"/>
  <c r="S303" i="280"/>
  <c r="O303" i="280"/>
  <c r="S301" i="279"/>
  <c r="O301" i="279"/>
  <c r="L302" i="279"/>
  <c r="F302" i="279"/>
  <c r="K302" i="279"/>
  <c r="P302" i="279" s="1"/>
  <c r="Q302" i="279" s="1"/>
  <c r="G302" i="279"/>
  <c r="E302" i="279" a="1"/>
  <c r="E302" i="279" s="1"/>
  <c r="M302" i="279" s="1"/>
  <c r="A302" i="279"/>
  <c r="D303" i="279" a="1"/>
  <c r="D303" i="279" s="1"/>
  <c r="G304" i="278"/>
  <c r="F304" i="278"/>
  <c r="A304" i="278"/>
  <c r="L304" i="278"/>
  <c r="K304" i="278"/>
  <c r="P304" i="278" s="1"/>
  <c r="Q304" i="278" s="1"/>
  <c r="E304" i="278" a="1"/>
  <c r="E304" i="278" s="1"/>
  <c r="M304" i="278" s="1"/>
  <c r="D305" i="278" a="1"/>
  <c r="D305" i="278" s="1"/>
  <c r="O303" i="278"/>
  <c r="S303" i="278"/>
  <c r="G303" i="277"/>
  <c r="F303" i="277"/>
  <c r="A303" i="277"/>
  <c r="L303" i="277"/>
  <c r="K303" i="277"/>
  <c r="P303" i="277" s="1"/>
  <c r="Q303" i="277" s="1"/>
  <c r="E303" i="277" a="1"/>
  <c r="E303" i="277" s="1"/>
  <c r="M303" i="277" s="1"/>
  <c r="D304" i="277" a="1"/>
  <c r="D304" i="277" s="1"/>
  <c r="O302" i="277"/>
  <c r="S302" i="277"/>
  <c r="O296" i="146"/>
  <c r="S296" i="146"/>
  <c r="F297" i="146"/>
  <c r="K297" i="146"/>
  <c r="P297" i="146" s="1"/>
  <c r="Q297" i="146" s="1"/>
  <c r="A297" i="146"/>
  <c r="D298" i="146" a="1"/>
  <c r="D298" i="146" s="1"/>
  <c r="L298" i="146" s="1"/>
  <c r="E297" i="146" a="1"/>
  <c r="E297" i="146" s="1"/>
  <c r="M297" i="146" s="1"/>
  <c r="L297" i="146"/>
  <c r="O304" i="284" l="1"/>
  <c r="S304" i="284"/>
  <c r="F305" i="284"/>
  <c r="A305" i="284"/>
  <c r="L305" i="284"/>
  <c r="K305" i="284"/>
  <c r="P305" i="284" s="1"/>
  <c r="Q305" i="284" s="1"/>
  <c r="E305" i="284" a="1"/>
  <c r="E305" i="284" s="1"/>
  <c r="M305" i="284" s="1"/>
  <c r="G305" i="284"/>
  <c r="D306" i="284" a="1"/>
  <c r="D306" i="284" s="1"/>
  <c r="L305" i="283"/>
  <c r="K305" i="283"/>
  <c r="P305" i="283" s="1"/>
  <c r="Q305" i="283" s="1"/>
  <c r="E305" i="283" a="1"/>
  <c r="E305" i="283" s="1"/>
  <c r="M305" i="283" s="1"/>
  <c r="G305" i="283"/>
  <c r="F305" i="283"/>
  <c r="A305" i="283"/>
  <c r="D306" i="283" a="1"/>
  <c r="D306" i="283" s="1"/>
  <c r="S304" i="283"/>
  <c r="O304" i="283"/>
  <c r="K307" i="282"/>
  <c r="P307" i="282" s="1"/>
  <c r="Q307" i="282" s="1"/>
  <c r="E307" i="282" a="1"/>
  <c r="E307" i="282" s="1"/>
  <c r="M307" i="282" s="1"/>
  <c r="G307" i="282"/>
  <c r="F307" i="282"/>
  <c r="A307" i="282"/>
  <c r="L307" i="282"/>
  <c r="D308" i="282" a="1"/>
  <c r="D308" i="282" s="1"/>
  <c r="O306" i="282"/>
  <c r="S306" i="282"/>
  <c r="S302" i="281"/>
  <c r="O302" i="281"/>
  <c r="K303" i="281"/>
  <c r="P303" i="281" s="1"/>
  <c r="Q303" i="281" s="1"/>
  <c r="E303" i="281" a="1"/>
  <c r="E303" i="281" s="1"/>
  <c r="M303" i="281" s="1"/>
  <c r="G303" i="281"/>
  <c r="F303" i="281"/>
  <c r="L303" i="281"/>
  <c r="A303" i="281"/>
  <c r="D304" i="281" a="1"/>
  <c r="D304" i="281" s="1"/>
  <c r="K305" i="280"/>
  <c r="P305" i="280" s="1"/>
  <c r="Q305" i="280" s="1"/>
  <c r="E305" i="280" a="1"/>
  <c r="E305" i="280" s="1"/>
  <c r="M305" i="280" s="1"/>
  <c r="G305" i="280"/>
  <c r="F305" i="280"/>
  <c r="A305" i="280"/>
  <c r="L305" i="280"/>
  <c r="D306" i="280" a="1"/>
  <c r="D306" i="280" s="1"/>
  <c r="O304" i="280"/>
  <c r="S304" i="280"/>
  <c r="S302" i="279"/>
  <c r="O302" i="279"/>
  <c r="K303" i="279"/>
  <c r="P303" i="279" s="1"/>
  <c r="Q303" i="279" s="1"/>
  <c r="E303" i="279" a="1"/>
  <c r="E303" i="279" s="1"/>
  <c r="M303" i="279" s="1"/>
  <c r="L303" i="279"/>
  <c r="G303" i="279"/>
  <c r="F303" i="279"/>
  <c r="A303" i="279"/>
  <c r="D304" i="279" a="1"/>
  <c r="D304" i="279" s="1"/>
  <c r="F305" i="278"/>
  <c r="A305" i="278"/>
  <c r="L305" i="278"/>
  <c r="K305" i="278"/>
  <c r="P305" i="278" s="1"/>
  <c r="Q305" i="278" s="1"/>
  <c r="E305" i="278" a="1"/>
  <c r="E305" i="278" s="1"/>
  <c r="M305" i="278" s="1"/>
  <c r="G305" i="278"/>
  <c r="D306" i="278" a="1"/>
  <c r="D306" i="278" s="1"/>
  <c r="O304" i="278"/>
  <c r="S304" i="278"/>
  <c r="F304" i="277"/>
  <c r="A304" i="277"/>
  <c r="L304" i="277"/>
  <c r="K304" i="277"/>
  <c r="P304" i="277" s="1"/>
  <c r="Q304" i="277" s="1"/>
  <c r="E304" i="277" a="1"/>
  <c r="E304" i="277" s="1"/>
  <c r="M304" i="277" s="1"/>
  <c r="G304" i="277"/>
  <c r="D305" i="277" a="1"/>
  <c r="D305" i="277" s="1"/>
  <c r="O303" i="277"/>
  <c r="S303" i="277"/>
  <c r="O297" i="146"/>
  <c r="S297" i="146"/>
  <c r="A298" i="146"/>
  <c r="E298" i="146" a="1"/>
  <c r="E298" i="146" s="1"/>
  <c r="M298" i="146" s="1"/>
  <c r="S298" i="146" s="1"/>
  <c r="G298" i="146"/>
  <c r="F298" i="146"/>
  <c r="K298" i="146"/>
  <c r="P298" i="146" s="1"/>
  <c r="Q298" i="146" s="1"/>
  <c r="D299" i="146" a="1"/>
  <c r="D299" i="146" s="1"/>
  <c r="F299" i="146" s="1"/>
  <c r="S305" i="284" l="1"/>
  <c r="O305" i="284"/>
  <c r="L306" i="284"/>
  <c r="K306" i="284"/>
  <c r="P306" i="284" s="1"/>
  <c r="Q306" i="284" s="1"/>
  <c r="E306" i="284" a="1"/>
  <c r="E306" i="284" s="1"/>
  <c r="M306" i="284" s="1"/>
  <c r="G306" i="284"/>
  <c r="F306" i="284"/>
  <c r="A306" i="284"/>
  <c r="D307" i="284" a="1"/>
  <c r="D307" i="284" s="1"/>
  <c r="K306" i="283"/>
  <c r="P306" i="283" s="1"/>
  <c r="Q306" i="283" s="1"/>
  <c r="E306" i="283" a="1"/>
  <c r="E306" i="283" s="1"/>
  <c r="M306" i="283" s="1"/>
  <c r="G306" i="283"/>
  <c r="F306" i="283"/>
  <c r="A306" i="283"/>
  <c r="L306" i="283"/>
  <c r="D307" i="283" a="1"/>
  <c r="D307" i="283" s="1"/>
  <c r="O305" i="283"/>
  <c r="S305" i="283"/>
  <c r="G308" i="282"/>
  <c r="F308" i="282"/>
  <c r="A308" i="282"/>
  <c r="L308" i="282"/>
  <c r="K308" i="282"/>
  <c r="P308" i="282" s="1"/>
  <c r="Q308" i="282" s="1"/>
  <c r="E308" i="282" a="1"/>
  <c r="E308" i="282" s="1"/>
  <c r="M308" i="282" s="1"/>
  <c r="D309" i="282" a="1"/>
  <c r="D309" i="282" s="1"/>
  <c r="O307" i="282"/>
  <c r="S307" i="282"/>
  <c r="O303" i="281"/>
  <c r="S303" i="281"/>
  <c r="G304" i="281"/>
  <c r="F304" i="281"/>
  <c r="A304" i="281"/>
  <c r="L304" i="281"/>
  <c r="K304" i="281"/>
  <c r="P304" i="281" s="1"/>
  <c r="Q304" i="281" s="1"/>
  <c r="E304" i="281" a="1"/>
  <c r="E304" i="281" s="1"/>
  <c r="M304" i="281" s="1"/>
  <c r="D305" i="281" a="1"/>
  <c r="D305" i="281" s="1"/>
  <c r="G306" i="280"/>
  <c r="F306" i="280"/>
  <c r="A306" i="280"/>
  <c r="L306" i="280"/>
  <c r="K306" i="280"/>
  <c r="P306" i="280" s="1"/>
  <c r="Q306" i="280" s="1"/>
  <c r="E306" i="280" a="1"/>
  <c r="E306" i="280" s="1"/>
  <c r="M306" i="280" s="1"/>
  <c r="D307" i="280" a="1"/>
  <c r="D307" i="280" s="1"/>
  <c r="O305" i="280"/>
  <c r="S305" i="280"/>
  <c r="S303" i="279"/>
  <c r="O303" i="279"/>
  <c r="G304" i="279"/>
  <c r="F304" i="279"/>
  <c r="K304" i="279"/>
  <c r="P304" i="279" s="1"/>
  <c r="Q304" i="279" s="1"/>
  <c r="E304" i="279" a="1"/>
  <c r="E304" i="279" s="1"/>
  <c r="M304" i="279" s="1"/>
  <c r="A304" i="279"/>
  <c r="L304" i="279"/>
  <c r="D305" i="279" a="1"/>
  <c r="D305" i="279" s="1"/>
  <c r="L306" i="278"/>
  <c r="K306" i="278"/>
  <c r="P306" i="278" s="1"/>
  <c r="Q306" i="278" s="1"/>
  <c r="E306" i="278" a="1"/>
  <c r="E306" i="278" s="1"/>
  <c r="M306" i="278" s="1"/>
  <c r="G306" i="278"/>
  <c r="F306" i="278"/>
  <c r="A306" i="278"/>
  <c r="D307" i="278" a="1"/>
  <c r="D307" i="278" s="1"/>
  <c r="S305" i="278"/>
  <c r="O305" i="278"/>
  <c r="L305" i="277"/>
  <c r="K305" i="277"/>
  <c r="P305" i="277" s="1"/>
  <c r="Q305" i="277" s="1"/>
  <c r="E305" i="277" a="1"/>
  <c r="E305" i="277" s="1"/>
  <c r="M305" i="277" s="1"/>
  <c r="G305" i="277"/>
  <c r="F305" i="277"/>
  <c r="A305" i="277"/>
  <c r="D306" i="277" a="1"/>
  <c r="D306" i="277" s="1"/>
  <c r="S304" i="277"/>
  <c r="O304" i="277"/>
  <c r="D300" i="146" a="1"/>
  <c r="D300" i="146" s="1"/>
  <c r="G300" i="146" s="1"/>
  <c r="G299" i="146"/>
  <c r="O298" i="146"/>
  <c r="K299" i="146"/>
  <c r="P299" i="146" s="1"/>
  <c r="Q299" i="146" s="1"/>
  <c r="A299" i="146"/>
  <c r="E299" i="146" a="1"/>
  <c r="E299" i="146" s="1"/>
  <c r="M299" i="146" s="1"/>
  <c r="L299" i="146"/>
  <c r="K307" i="284" l="1"/>
  <c r="P307" i="284" s="1"/>
  <c r="Q307" i="284" s="1"/>
  <c r="E307" i="284" a="1"/>
  <c r="E307" i="284" s="1"/>
  <c r="M307" i="284" s="1"/>
  <c r="G307" i="284"/>
  <c r="F307" i="284"/>
  <c r="A307" i="284"/>
  <c r="L307" i="284"/>
  <c r="D308" i="284" a="1"/>
  <c r="D308" i="284" s="1"/>
  <c r="O306" i="284"/>
  <c r="S306" i="284"/>
  <c r="G307" i="283"/>
  <c r="F307" i="283"/>
  <c r="A307" i="283"/>
  <c r="L307" i="283"/>
  <c r="K307" i="283"/>
  <c r="P307" i="283" s="1"/>
  <c r="Q307" i="283" s="1"/>
  <c r="E307" i="283" a="1"/>
  <c r="E307" i="283" s="1"/>
  <c r="M307" i="283" s="1"/>
  <c r="D308" i="283" a="1"/>
  <c r="D308" i="283" s="1"/>
  <c r="O306" i="283"/>
  <c r="S306" i="283"/>
  <c r="F309" i="282"/>
  <c r="A309" i="282"/>
  <c r="L309" i="282"/>
  <c r="K309" i="282"/>
  <c r="P309" i="282" s="1"/>
  <c r="Q309" i="282" s="1"/>
  <c r="E309" i="282" a="1"/>
  <c r="E309" i="282" s="1"/>
  <c r="M309" i="282" s="1"/>
  <c r="G309" i="282"/>
  <c r="D310" i="282" a="1"/>
  <c r="D310" i="282" s="1"/>
  <c r="O308" i="282"/>
  <c r="S308" i="282"/>
  <c r="O304" i="281"/>
  <c r="S304" i="281"/>
  <c r="F305" i="281"/>
  <c r="A305" i="281"/>
  <c r="L305" i="281"/>
  <c r="K305" i="281"/>
  <c r="P305" i="281" s="1"/>
  <c r="Q305" i="281" s="1"/>
  <c r="E305" i="281" a="1"/>
  <c r="E305" i="281" s="1"/>
  <c r="M305" i="281" s="1"/>
  <c r="G305" i="281"/>
  <c r="D306" i="281" a="1"/>
  <c r="D306" i="281" s="1"/>
  <c r="F307" i="280"/>
  <c r="A307" i="280"/>
  <c r="L307" i="280"/>
  <c r="K307" i="280"/>
  <c r="P307" i="280" s="1"/>
  <c r="Q307" i="280" s="1"/>
  <c r="E307" i="280" a="1"/>
  <c r="E307" i="280" s="1"/>
  <c r="M307" i="280" s="1"/>
  <c r="G307" i="280"/>
  <c r="D308" i="280" a="1"/>
  <c r="D308" i="280" s="1"/>
  <c r="O306" i="280"/>
  <c r="S306" i="280"/>
  <c r="O304" i="279"/>
  <c r="S304" i="279"/>
  <c r="F305" i="279"/>
  <c r="A305" i="279"/>
  <c r="L305" i="279"/>
  <c r="G305" i="279"/>
  <c r="K305" i="279"/>
  <c r="P305" i="279" s="1"/>
  <c r="Q305" i="279" s="1"/>
  <c r="E305" i="279" a="1"/>
  <c r="E305" i="279" s="1"/>
  <c r="M305" i="279" s="1"/>
  <c r="D306" i="279" a="1"/>
  <c r="D306" i="279" s="1"/>
  <c r="O306" i="278"/>
  <c r="S306" i="278"/>
  <c r="K307" i="278"/>
  <c r="P307" i="278" s="1"/>
  <c r="Q307" i="278" s="1"/>
  <c r="E307" i="278" a="1"/>
  <c r="E307" i="278" s="1"/>
  <c r="M307" i="278" s="1"/>
  <c r="G307" i="278"/>
  <c r="F307" i="278"/>
  <c r="A307" i="278"/>
  <c r="L307" i="278"/>
  <c r="D308" i="278" a="1"/>
  <c r="D308" i="278" s="1"/>
  <c r="K306" i="277"/>
  <c r="P306" i="277" s="1"/>
  <c r="Q306" i="277" s="1"/>
  <c r="E306" i="277" a="1"/>
  <c r="E306" i="277" s="1"/>
  <c r="M306" i="277" s="1"/>
  <c r="G306" i="277"/>
  <c r="F306" i="277"/>
  <c r="A306" i="277"/>
  <c r="L306" i="277"/>
  <c r="D307" i="277" a="1"/>
  <c r="D307" i="277" s="1"/>
  <c r="O305" i="277"/>
  <c r="S305" i="277"/>
  <c r="O299" i="146"/>
  <c r="F300" i="146"/>
  <c r="S299" i="146"/>
  <c r="K300" i="146"/>
  <c r="P300" i="146" s="1"/>
  <c r="Q300" i="146" s="1"/>
  <c r="A300" i="146"/>
  <c r="E300" i="146" a="1"/>
  <c r="E300" i="146" s="1"/>
  <c r="M300" i="146" s="1"/>
  <c r="S300" i="146" s="1"/>
  <c r="D301" i="146" a="1"/>
  <c r="D301" i="146" s="1"/>
  <c r="L300" i="146"/>
  <c r="G308" i="284" l="1"/>
  <c r="F308" i="284"/>
  <c r="A308" i="284"/>
  <c r="L308" i="284"/>
  <c r="K308" i="284"/>
  <c r="P308" i="284" s="1"/>
  <c r="Q308" i="284" s="1"/>
  <c r="E308" i="284" a="1"/>
  <c r="E308" i="284" s="1"/>
  <c r="M308" i="284" s="1"/>
  <c r="D309" i="284" a="1"/>
  <c r="D309" i="284" s="1"/>
  <c r="O307" i="284"/>
  <c r="S307" i="284"/>
  <c r="F308" i="283"/>
  <c r="A308" i="283"/>
  <c r="L308" i="283"/>
  <c r="K308" i="283"/>
  <c r="P308" i="283" s="1"/>
  <c r="Q308" i="283" s="1"/>
  <c r="E308" i="283" a="1"/>
  <c r="E308" i="283" s="1"/>
  <c r="M308" i="283" s="1"/>
  <c r="G308" i="283"/>
  <c r="D309" i="283" a="1"/>
  <c r="D309" i="283" s="1"/>
  <c r="O307" i="283"/>
  <c r="S307" i="283"/>
  <c r="L310" i="282"/>
  <c r="K310" i="282"/>
  <c r="P310" i="282" s="1"/>
  <c r="Q310" i="282" s="1"/>
  <c r="E310" i="282" a="1"/>
  <c r="E310" i="282" s="1"/>
  <c r="M310" i="282" s="1"/>
  <c r="G310" i="282"/>
  <c r="F310" i="282"/>
  <c r="A310" i="282"/>
  <c r="D311" i="282" a="1"/>
  <c r="D311" i="282" s="1"/>
  <c r="S309" i="282"/>
  <c r="O309" i="282"/>
  <c r="S305" i="281"/>
  <c r="O305" i="281"/>
  <c r="L306" i="281"/>
  <c r="K306" i="281"/>
  <c r="P306" i="281" s="1"/>
  <c r="Q306" i="281" s="1"/>
  <c r="E306" i="281" a="1"/>
  <c r="E306" i="281" s="1"/>
  <c r="M306" i="281" s="1"/>
  <c r="G306" i="281"/>
  <c r="F306" i="281"/>
  <c r="A306" i="281"/>
  <c r="D307" i="281" a="1"/>
  <c r="D307" i="281" s="1"/>
  <c r="S307" i="280"/>
  <c r="O307" i="280"/>
  <c r="L308" i="280"/>
  <c r="K308" i="280"/>
  <c r="P308" i="280" s="1"/>
  <c r="Q308" i="280" s="1"/>
  <c r="E308" i="280" a="1"/>
  <c r="E308" i="280" s="1"/>
  <c r="M308" i="280" s="1"/>
  <c r="G308" i="280"/>
  <c r="F308" i="280"/>
  <c r="A308" i="280"/>
  <c r="D309" i="280" a="1"/>
  <c r="D309" i="280" s="1"/>
  <c r="S305" i="279"/>
  <c r="O305" i="279"/>
  <c r="L306" i="279"/>
  <c r="K306" i="279"/>
  <c r="P306" i="279" s="1"/>
  <c r="Q306" i="279" s="1"/>
  <c r="E306" i="279" a="1"/>
  <c r="E306" i="279" s="1"/>
  <c r="M306" i="279" s="1"/>
  <c r="F306" i="279"/>
  <c r="A306" i="279"/>
  <c r="G306" i="279"/>
  <c r="D307" i="279" a="1"/>
  <c r="D307" i="279" s="1"/>
  <c r="O307" i="278"/>
  <c r="S307" i="278"/>
  <c r="G308" i="278"/>
  <c r="F308" i="278"/>
  <c r="A308" i="278"/>
  <c r="L308" i="278"/>
  <c r="K308" i="278"/>
  <c r="P308" i="278" s="1"/>
  <c r="Q308" i="278" s="1"/>
  <c r="E308" i="278" a="1"/>
  <c r="E308" i="278" s="1"/>
  <c r="M308" i="278" s="1"/>
  <c r="D309" i="278" a="1"/>
  <c r="D309" i="278" s="1"/>
  <c r="G307" i="277"/>
  <c r="F307" i="277"/>
  <c r="A307" i="277"/>
  <c r="L307" i="277"/>
  <c r="K307" i="277"/>
  <c r="P307" i="277" s="1"/>
  <c r="Q307" i="277" s="1"/>
  <c r="E307" i="277" a="1"/>
  <c r="E307" i="277" s="1"/>
  <c r="M307" i="277" s="1"/>
  <c r="D308" i="277" a="1"/>
  <c r="D308" i="277" s="1"/>
  <c r="O306" i="277"/>
  <c r="S306" i="277"/>
  <c r="O300" i="146"/>
  <c r="F301" i="146"/>
  <c r="K301" i="146"/>
  <c r="P301" i="146" s="1"/>
  <c r="Q301" i="146" s="1"/>
  <c r="A301" i="146"/>
  <c r="E301" i="146" a="1"/>
  <c r="E301" i="146" s="1"/>
  <c r="M301" i="146" s="1"/>
  <c r="S301" i="146" s="1"/>
  <c r="L301" i="146"/>
  <c r="G301" i="146"/>
  <c r="D302" i="146" a="1"/>
  <c r="D302" i="146" s="1"/>
  <c r="F309" i="284" l="1"/>
  <c r="A309" i="284"/>
  <c r="L309" i="284"/>
  <c r="K309" i="284"/>
  <c r="P309" i="284" s="1"/>
  <c r="Q309" i="284" s="1"/>
  <c r="E309" i="284" a="1"/>
  <c r="E309" i="284" s="1"/>
  <c r="M309" i="284" s="1"/>
  <c r="G309" i="284"/>
  <c r="D310" i="284" a="1"/>
  <c r="D310" i="284" s="1"/>
  <c r="O308" i="284"/>
  <c r="S308" i="284"/>
  <c r="L309" i="283"/>
  <c r="K309" i="283"/>
  <c r="P309" i="283" s="1"/>
  <c r="Q309" i="283" s="1"/>
  <c r="E309" i="283" a="1"/>
  <c r="E309" i="283" s="1"/>
  <c r="M309" i="283" s="1"/>
  <c r="G309" i="283"/>
  <c r="F309" i="283"/>
  <c r="A309" i="283"/>
  <c r="D310" i="283" a="1"/>
  <c r="D310" i="283" s="1"/>
  <c r="S308" i="283"/>
  <c r="O308" i="283"/>
  <c r="O310" i="282"/>
  <c r="S310" i="282"/>
  <c r="K311" i="282"/>
  <c r="P311" i="282" s="1"/>
  <c r="Q311" i="282" s="1"/>
  <c r="E311" i="282" a="1"/>
  <c r="E311" i="282" s="1"/>
  <c r="M311" i="282" s="1"/>
  <c r="G311" i="282"/>
  <c r="F311" i="282"/>
  <c r="A311" i="282"/>
  <c r="L311" i="282"/>
  <c r="D312" i="282" a="1"/>
  <c r="D312" i="282" s="1"/>
  <c r="K307" i="281"/>
  <c r="P307" i="281" s="1"/>
  <c r="Q307" i="281" s="1"/>
  <c r="E307" i="281" a="1"/>
  <c r="E307" i="281" s="1"/>
  <c r="M307" i="281" s="1"/>
  <c r="G307" i="281"/>
  <c r="F307" i="281"/>
  <c r="A307" i="281"/>
  <c r="L307" i="281"/>
  <c r="D308" i="281" a="1"/>
  <c r="D308" i="281" s="1"/>
  <c r="O306" i="281"/>
  <c r="S306" i="281"/>
  <c r="K309" i="280"/>
  <c r="P309" i="280" s="1"/>
  <c r="Q309" i="280" s="1"/>
  <c r="E309" i="280" a="1"/>
  <c r="E309" i="280" s="1"/>
  <c r="M309" i="280" s="1"/>
  <c r="G309" i="280"/>
  <c r="F309" i="280"/>
  <c r="A309" i="280"/>
  <c r="L309" i="280"/>
  <c r="D310" i="280" a="1"/>
  <c r="D310" i="280" s="1"/>
  <c r="O308" i="280"/>
  <c r="S308" i="280"/>
  <c r="K307" i="279"/>
  <c r="P307" i="279" s="1"/>
  <c r="Q307" i="279" s="1"/>
  <c r="E307" i="279" a="1"/>
  <c r="E307" i="279" s="1"/>
  <c r="M307" i="279" s="1"/>
  <c r="G307" i="279"/>
  <c r="F307" i="279"/>
  <c r="L307" i="279"/>
  <c r="A307" i="279"/>
  <c r="D308" i="279" a="1"/>
  <c r="D308" i="279" s="1"/>
  <c r="S306" i="279"/>
  <c r="O306" i="279"/>
  <c r="O308" i="278"/>
  <c r="S308" i="278"/>
  <c r="F309" i="278"/>
  <c r="A309" i="278"/>
  <c r="L309" i="278"/>
  <c r="K309" i="278"/>
  <c r="P309" i="278" s="1"/>
  <c r="Q309" i="278" s="1"/>
  <c r="E309" i="278" a="1"/>
  <c r="E309" i="278" s="1"/>
  <c r="M309" i="278" s="1"/>
  <c r="G309" i="278"/>
  <c r="D310" i="278" a="1"/>
  <c r="D310" i="278" s="1"/>
  <c r="F308" i="277"/>
  <c r="K308" i="277"/>
  <c r="P308" i="277" s="1"/>
  <c r="Q308" i="277" s="1"/>
  <c r="A308" i="277"/>
  <c r="G308" i="277"/>
  <c r="L308" i="277"/>
  <c r="E308" i="277" a="1"/>
  <c r="E308" i="277" s="1"/>
  <c r="M308" i="277" s="1"/>
  <c r="D309" i="277" a="1"/>
  <c r="D309" i="277" s="1"/>
  <c r="O307" i="277"/>
  <c r="S307" i="277"/>
  <c r="D303" i="146" a="1"/>
  <c r="D303" i="146" s="1"/>
  <c r="L303" i="146" s="1"/>
  <c r="L302" i="146"/>
  <c r="O301" i="146"/>
  <c r="F302" i="146"/>
  <c r="K302" i="146"/>
  <c r="P302" i="146" s="1"/>
  <c r="Q302" i="146" s="1"/>
  <c r="A302" i="146"/>
  <c r="E302" i="146" a="1"/>
  <c r="E302" i="146" s="1"/>
  <c r="M302" i="146" s="1"/>
  <c r="S302" i="146" s="1"/>
  <c r="G302" i="146"/>
  <c r="L310" i="284" l="1"/>
  <c r="K310" i="284"/>
  <c r="P310" i="284" s="1"/>
  <c r="Q310" i="284" s="1"/>
  <c r="E310" i="284" a="1"/>
  <c r="E310" i="284" s="1"/>
  <c r="M310" i="284" s="1"/>
  <c r="G310" i="284"/>
  <c r="F310" i="284"/>
  <c r="A310" i="284"/>
  <c r="D311" i="284" a="1"/>
  <c r="D311" i="284" s="1"/>
  <c r="S309" i="284"/>
  <c r="O309" i="284"/>
  <c r="K310" i="283"/>
  <c r="P310" i="283" s="1"/>
  <c r="Q310" i="283" s="1"/>
  <c r="E310" i="283" a="1"/>
  <c r="E310" i="283" s="1"/>
  <c r="M310" i="283" s="1"/>
  <c r="G310" i="283"/>
  <c r="F310" i="283"/>
  <c r="A310" i="283"/>
  <c r="L310" i="283"/>
  <c r="D311" i="283" a="1"/>
  <c r="D311" i="283" s="1"/>
  <c r="O309" i="283"/>
  <c r="S309" i="283"/>
  <c r="O311" i="282"/>
  <c r="S311" i="282"/>
  <c r="G312" i="282"/>
  <c r="F312" i="282"/>
  <c r="A312" i="282"/>
  <c r="L312" i="282"/>
  <c r="K312" i="282"/>
  <c r="P312" i="282" s="1"/>
  <c r="Q312" i="282" s="1"/>
  <c r="E312" i="282" a="1"/>
  <c r="E312" i="282" s="1"/>
  <c r="M312" i="282" s="1"/>
  <c r="D313" i="282" a="1"/>
  <c r="D313" i="282" s="1"/>
  <c r="G308" i="281"/>
  <c r="F308" i="281"/>
  <c r="A308" i="281"/>
  <c r="L308" i="281"/>
  <c r="K308" i="281"/>
  <c r="P308" i="281" s="1"/>
  <c r="Q308" i="281" s="1"/>
  <c r="E308" i="281" a="1"/>
  <c r="E308" i="281" s="1"/>
  <c r="M308" i="281" s="1"/>
  <c r="D309" i="281" a="1"/>
  <c r="D309" i="281" s="1"/>
  <c r="O307" i="281"/>
  <c r="S307" i="281"/>
  <c r="G310" i="280"/>
  <c r="F310" i="280"/>
  <c r="A310" i="280"/>
  <c r="L310" i="280"/>
  <c r="K310" i="280"/>
  <c r="P310" i="280" s="1"/>
  <c r="Q310" i="280" s="1"/>
  <c r="E310" i="280" a="1"/>
  <c r="E310" i="280" s="1"/>
  <c r="M310" i="280" s="1"/>
  <c r="D311" i="280" a="1"/>
  <c r="D311" i="280" s="1"/>
  <c r="O309" i="280"/>
  <c r="S309" i="280"/>
  <c r="G308" i="279"/>
  <c r="F308" i="279"/>
  <c r="A308" i="279"/>
  <c r="L308" i="279"/>
  <c r="K308" i="279"/>
  <c r="P308" i="279" s="1"/>
  <c r="Q308" i="279" s="1"/>
  <c r="E308" i="279" a="1"/>
  <c r="E308" i="279" s="1"/>
  <c r="M308" i="279" s="1"/>
  <c r="D309" i="279" a="1"/>
  <c r="D309" i="279" s="1"/>
  <c r="O307" i="279"/>
  <c r="S307" i="279"/>
  <c r="S309" i="278"/>
  <c r="O309" i="278"/>
  <c r="F310" i="278"/>
  <c r="G310" i="278"/>
  <c r="L310" i="278"/>
  <c r="E310" i="278" a="1"/>
  <c r="E310" i="278" s="1"/>
  <c r="M310" i="278" s="1"/>
  <c r="K310" i="278"/>
  <c r="P310" i="278" s="1"/>
  <c r="Q310" i="278" s="1"/>
  <c r="A310" i="278"/>
  <c r="D311" i="278" a="1"/>
  <c r="D311" i="278" s="1"/>
  <c r="F309" i="277"/>
  <c r="L309" i="277"/>
  <c r="K309" i="277"/>
  <c r="P309" i="277" s="1"/>
  <c r="Q309" i="277" s="1"/>
  <c r="G309" i="277"/>
  <c r="E309" i="277" a="1"/>
  <c r="E309" i="277" s="1"/>
  <c r="M309" i="277" s="1"/>
  <c r="A309" i="277"/>
  <c r="D310" i="277" a="1"/>
  <c r="D310" i="277" s="1"/>
  <c r="S308" i="277"/>
  <c r="O308" i="277"/>
  <c r="D304" i="146" a="1"/>
  <c r="D304" i="146" s="1"/>
  <c r="A304" i="146" s="1"/>
  <c r="G303" i="146"/>
  <c r="O302" i="146"/>
  <c r="F303" i="146"/>
  <c r="K303" i="146"/>
  <c r="P303" i="146" s="1"/>
  <c r="Q303" i="146" s="1"/>
  <c r="A303" i="146"/>
  <c r="E303" i="146" a="1"/>
  <c r="E303" i="146" s="1"/>
  <c r="M303" i="146" s="1"/>
  <c r="O303" i="146" s="1"/>
  <c r="K311" i="284" l="1"/>
  <c r="P311" i="284" s="1"/>
  <c r="Q311" i="284" s="1"/>
  <c r="E311" i="284" a="1"/>
  <c r="E311" i="284" s="1"/>
  <c r="M311" i="284" s="1"/>
  <c r="G311" i="284"/>
  <c r="F311" i="284"/>
  <c r="A311" i="284"/>
  <c r="L311" i="284"/>
  <c r="D312" i="284" a="1"/>
  <c r="D312" i="284" s="1"/>
  <c r="O310" i="284"/>
  <c r="S310" i="284"/>
  <c r="G311" i="283"/>
  <c r="F311" i="283"/>
  <c r="A311" i="283"/>
  <c r="L311" i="283"/>
  <c r="K311" i="283"/>
  <c r="P311" i="283" s="1"/>
  <c r="Q311" i="283" s="1"/>
  <c r="E311" i="283" a="1"/>
  <c r="E311" i="283" s="1"/>
  <c r="M311" i="283" s="1"/>
  <c r="D312" i="283" a="1"/>
  <c r="D312" i="283" s="1"/>
  <c r="O310" i="283"/>
  <c r="S310" i="283"/>
  <c r="O312" i="282"/>
  <c r="S312" i="282"/>
  <c r="F313" i="282"/>
  <c r="A313" i="282"/>
  <c r="L313" i="282"/>
  <c r="K313" i="282"/>
  <c r="P313" i="282" s="1"/>
  <c r="Q313" i="282" s="1"/>
  <c r="E313" i="282" a="1"/>
  <c r="E313" i="282" s="1"/>
  <c r="M313" i="282" s="1"/>
  <c r="G313" i="282"/>
  <c r="D314" i="282" a="1"/>
  <c r="D314" i="282" s="1"/>
  <c r="F309" i="281"/>
  <c r="A309" i="281"/>
  <c r="L309" i="281"/>
  <c r="K309" i="281"/>
  <c r="P309" i="281" s="1"/>
  <c r="Q309" i="281" s="1"/>
  <c r="E309" i="281" a="1"/>
  <c r="E309" i="281" s="1"/>
  <c r="M309" i="281" s="1"/>
  <c r="G309" i="281"/>
  <c r="D310" i="281" a="1"/>
  <c r="D310" i="281" s="1"/>
  <c r="O308" i="281"/>
  <c r="S308" i="281"/>
  <c r="F311" i="280"/>
  <c r="A311" i="280"/>
  <c r="L311" i="280"/>
  <c r="K311" i="280"/>
  <c r="P311" i="280" s="1"/>
  <c r="Q311" i="280" s="1"/>
  <c r="E311" i="280" a="1"/>
  <c r="E311" i="280" s="1"/>
  <c r="M311" i="280" s="1"/>
  <c r="G311" i="280"/>
  <c r="D312" i="280" a="1"/>
  <c r="D312" i="280" s="1"/>
  <c r="O310" i="280"/>
  <c r="S310" i="280"/>
  <c r="F309" i="279"/>
  <c r="A309" i="279"/>
  <c r="L309" i="279"/>
  <c r="K309" i="279"/>
  <c r="P309" i="279" s="1"/>
  <c r="Q309" i="279" s="1"/>
  <c r="E309" i="279" a="1"/>
  <c r="E309" i="279" s="1"/>
  <c r="M309" i="279" s="1"/>
  <c r="G309" i="279"/>
  <c r="D310" i="279" a="1"/>
  <c r="D310" i="279" s="1"/>
  <c r="O308" i="279"/>
  <c r="S308" i="279"/>
  <c r="F311" i="278"/>
  <c r="L311" i="278"/>
  <c r="K311" i="278"/>
  <c r="P311" i="278" s="1"/>
  <c r="Q311" i="278" s="1"/>
  <c r="G311" i="278"/>
  <c r="E311" i="278" a="1"/>
  <c r="E311" i="278" s="1"/>
  <c r="M311" i="278" s="1"/>
  <c r="A311" i="278"/>
  <c r="D312" i="278" a="1"/>
  <c r="D312" i="278" s="1"/>
  <c r="S310" i="278"/>
  <c r="O310" i="278"/>
  <c r="L310" i="277"/>
  <c r="K310" i="277"/>
  <c r="P310" i="277" s="1"/>
  <c r="Q310" i="277" s="1"/>
  <c r="E310" i="277" a="1"/>
  <c r="E310" i="277" s="1"/>
  <c r="M310" i="277" s="1"/>
  <c r="G310" i="277"/>
  <c r="F310" i="277"/>
  <c r="A310" i="277"/>
  <c r="D311" i="277" a="1"/>
  <c r="D311" i="277" s="1"/>
  <c r="S309" i="277"/>
  <c r="O309" i="277"/>
  <c r="D305" i="146" a="1"/>
  <c r="D305" i="146" s="1"/>
  <c r="L304" i="146"/>
  <c r="F304" i="146"/>
  <c r="E304" i="146" a="1"/>
  <c r="E304" i="146" s="1"/>
  <c r="M304" i="146" s="1"/>
  <c r="G304" i="146"/>
  <c r="S303" i="146"/>
  <c r="K304" i="146"/>
  <c r="P304" i="146" s="1"/>
  <c r="Q304" i="146" s="1"/>
  <c r="F312" i="284" l="1"/>
  <c r="A312" i="284"/>
  <c r="G312" i="284"/>
  <c r="L312" i="284"/>
  <c r="E312" i="284" a="1"/>
  <c r="E312" i="284" s="1"/>
  <c r="M312" i="284" s="1"/>
  <c r="K312" i="284"/>
  <c r="P312" i="284" s="1"/>
  <c r="Q312" i="284" s="1"/>
  <c r="D313" i="284" a="1"/>
  <c r="D313" i="284" s="1"/>
  <c r="O311" i="284"/>
  <c r="S311" i="284"/>
  <c r="F312" i="283"/>
  <c r="A312" i="283"/>
  <c r="L312" i="283"/>
  <c r="K312" i="283"/>
  <c r="P312" i="283" s="1"/>
  <c r="Q312" i="283" s="1"/>
  <c r="E312" i="283" a="1"/>
  <c r="E312" i="283" s="1"/>
  <c r="M312" i="283" s="1"/>
  <c r="G312" i="283"/>
  <c r="D313" i="283" a="1"/>
  <c r="D313" i="283" s="1"/>
  <c r="O311" i="283"/>
  <c r="S311" i="283"/>
  <c r="S313" i="282"/>
  <c r="O313" i="282"/>
  <c r="L314" i="282"/>
  <c r="K314" i="282"/>
  <c r="P314" i="282" s="1"/>
  <c r="Q314" i="282" s="1"/>
  <c r="E314" i="282" a="1"/>
  <c r="E314" i="282" s="1"/>
  <c r="M314" i="282" s="1"/>
  <c r="G314" i="282"/>
  <c r="F314" i="282"/>
  <c r="A314" i="282"/>
  <c r="D315" i="282" a="1"/>
  <c r="D315" i="282" s="1"/>
  <c r="L310" i="281"/>
  <c r="K310" i="281"/>
  <c r="P310" i="281" s="1"/>
  <c r="Q310" i="281" s="1"/>
  <c r="E310" i="281" a="1"/>
  <c r="E310" i="281" s="1"/>
  <c r="M310" i="281" s="1"/>
  <c r="G310" i="281"/>
  <c r="F310" i="281"/>
  <c r="A310" i="281"/>
  <c r="D311" i="281" a="1"/>
  <c r="D311" i="281" s="1"/>
  <c r="S309" i="281"/>
  <c r="O309" i="281"/>
  <c r="L312" i="280"/>
  <c r="K312" i="280"/>
  <c r="P312" i="280" s="1"/>
  <c r="Q312" i="280" s="1"/>
  <c r="E312" i="280" a="1"/>
  <c r="E312" i="280" s="1"/>
  <c r="M312" i="280" s="1"/>
  <c r="G312" i="280"/>
  <c r="F312" i="280"/>
  <c r="A312" i="280"/>
  <c r="D313" i="280" a="1"/>
  <c r="D313" i="280" s="1"/>
  <c r="S311" i="280"/>
  <c r="O311" i="280"/>
  <c r="L310" i="279"/>
  <c r="K310" i="279"/>
  <c r="P310" i="279" s="1"/>
  <c r="Q310" i="279" s="1"/>
  <c r="E310" i="279" a="1"/>
  <c r="E310" i="279" s="1"/>
  <c r="M310" i="279" s="1"/>
  <c r="G310" i="279"/>
  <c r="F310" i="279"/>
  <c r="A310" i="279"/>
  <c r="D311" i="279" a="1"/>
  <c r="D311" i="279" s="1"/>
  <c r="S309" i="279"/>
  <c r="O309" i="279"/>
  <c r="L312" i="278"/>
  <c r="K312" i="278"/>
  <c r="P312" i="278" s="1"/>
  <c r="Q312" i="278" s="1"/>
  <c r="E312" i="278" a="1"/>
  <c r="E312" i="278" s="1"/>
  <c r="M312" i="278" s="1"/>
  <c r="G312" i="278"/>
  <c r="F312" i="278"/>
  <c r="A312" i="278"/>
  <c r="D313" i="278" a="1"/>
  <c r="D313" i="278" s="1"/>
  <c r="S311" i="278"/>
  <c r="O311" i="278"/>
  <c r="S310" i="277"/>
  <c r="O310" i="277"/>
  <c r="K311" i="277"/>
  <c r="P311" i="277" s="1"/>
  <c r="Q311" i="277" s="1"/>
  <c r="E311" i="277" a="1"/>
  <c r="E311" i="277" s="1"/>
  <c r="M311" i="277" s="1"/>
  <c r="G311" i="277"/>
  <c r="F311" i="277"/>
  <c r="L311" i="277"/>
  <c r="A311" i="277"/>
  <c r="D312" i="277" a="1"/>
  <c r="D312" i="277" s="1"/>
  <c r="O304" i="146"/>
  <c r="A305" i="146"/>
  <c r="F305" i="146"/>
  <c r="K305" i="146"/>
  <c r="P305" i="146" s="1"/>
  <c r="Q305" i="146" s="1"/>
  <c r="E305" i="146" a="1"/>
  <c r="E305" i="146" s="1"/>
  <c r="M305" i="146" s="1"/>
  <c r="S304" i="146"/>
  <c r="L305" i="146"/>
  <c r="G305" i="146"/>
  <c r="D306" i="146" a="1"/>
  <c r="D306" i="146" s="1"/>
  <c r="L306" i="146" s="1"/>
  <c r="S312" i="284" l="1"/>
  <c r="O312" i="284"/>
  <c r="L313" i="284"/>
  <c r="F313" i="284"/>
  <c r="E313" i="284" a="1"/>
  <c r="E313" i="284" s="1"/>
  <c r="M313" i="284" s="1"/>
  <c r="K313" i="284"/>
  <c r="P313" i="284" s="1"/>
  <c r="Q313" i="284" s="1"/>
  <c r="A313" i="284"/>
  <c r="G313" i="284"/>
  <c r="D314" i="284" a="1"/>
  <c r="D314" i="284" s="1"/>
  <c r="L313" i="283"/>
  <c r="K313" i="283"/>
  <c r="P313" i="283" s="1"/>
  <c r="Q313" i="283" s="1"/>
  <c r="E313" i="283" a="1"/>
  <c r="E313" i="283" s="1"/>
  <c r="M313" i="283" s="1"/>
  <c r="G313" i="283"/>
  <c r="F313" i="283"/>
  <c r="A313" i="283"/>
  <c r="D314" i="283" a="1"/>
  <c r="D314" i="283" s="1"/>
  <c r="S312" i="283"/>
  <c r="O312" i="283"/>
  <c r="K315" i="282"/>
  <c r="P315" i="282" s="1"/>
  <c r="Q315" i="282" s="1"/>
  <c r="E315" i="282" a="1"/>
  <c r="E315" i="282" s="1"/>
  <c r="M315" i="282" s="1"/>
  <c r="G315" i="282"/>
  <c r="F315" i="282"/>
  <c r="A315" i="282"/>
  <c r="L315" i="282"/>
  <c r="D316" i="282" a="1"/>
  <c r="D316" i="282" s="1"/>
  <c r="O314" i="282"/>
  <c r="S314" i="282"/>
  <c r="K311" i="281"/>
  <c r="P311" i="281" s="1"/>
  <c r="Q311" i="281" s="1"/>
  <c r="E311" i="281" a="1"/>
  <c r="E311" i="281" s="1"/>
  <c r="M311" i="281" s="1"/>
  <c r="G311" i="281"/>
  <c r="F311" i="281"/>
  <c r="A311" i="281"/>
  <c r="L311" i="281"/>
  <c r="D312" i="281" a="1"/>
  <c r="D312" i="281" s="1"/>
  <c r="O310" i="281"/>
  <c r="S310" i="281"/>
  <c r="O312" i="280"/>
  <c r="S312" i="280"/>
  <c r="K313" i="280"/>
  <c r="P313" i="280" s="1"/>
  <c r="Q313" i="280" s="1"/>
  <c r="E313" i="280" a="1"/>
  <c r="E313" i="280" s="1"/>
  <c r="M313" i="280" s="1"/>
  <c r="G313" i="280"/>
  <c r="F313" i="280"/>
  <c r="A313" i="280"/>
  <c r="L313" i="280"/>
  <c r="D314" i="280" a="1"/>
  <c r="D314" i="280" s="1"/>
  <c r="O310" i="279"/>
  <c r="S310" i="279"/>
  <c r="K311" i="279"/>
  <c r="P311" i="279" s="1"/>
  <c r="Q311" i="279" s="1"/>
  <c r="E311" i="279" a="1"/>
  <c r="E311" i="279" s="1"/>
  <c r="M311" i="279" s="1"/>
  <c r="G311" i="279"/>
  <c r="F311" i="279"/>
  <c r="A311" i="279"/>
  <c r="L311" i="279"/>
  <c r="D312" i="279" a="1"/>
  <c r="D312" i="279" s="1"/>
  <c r="S312" i="278"/>
  <c r="O312" i="278"/>
  <c r="K313" i="278"/>
  <c r="P313" i="278" s="1"/>
  <c r="Q313" i="278" s="1"/>
  <c r="E313" i="278" a="1"/>
  <c r="E313" i="278" s="1"/>
  <c r="M313" i="278" s="1"/>
  <c r="G313" i="278"/>
  <c r="A313" i="278"/>
  <c r="L313" i="278"/>
  <c r="F313" i="278"/>
  <c r="D314" i="278" a="1"/>
  <c r="D314" i="278" s="1"/>
  <c r="O311" i="277"/>
  <c r="S311" i="277"/>
  <c r="G312" i="277"/>
  <c r="F312" i="277"/>
  <c r="A312" i="277"/>
  <c r="L312" i="277"/>
  <c r="K312" i="277"/>
  <c r="P312" i="277" s="1"/>
  <c r="Q312" i="277" s="1"/>
  <c r="E312" i="277" a="1"/>
  <c r="E312" i="277" s="1"/>
  <c r="M312" i="277" s="1"/>
  <c r="D313" i="277" a="1"/>
  <c r="D313" i="277" s="1"/>
  <c r="O305" i="146"/>
  <c r="F306" i="146"/>
  <c r="K306" i="146"/>
  <c r="P306" i="146" s="1"/>
  <c r="Q306" i="146" s="1"/>
  <c r="G306" i="146"/>
  <c r="S305" i="146"/>
  <c r="A306" i="146"/>
  <c r="E306" i="146" a="1"/>
  <c r="E306" i="146" s="1"/>
  <c r="M306" i="146" s="1"/>
  <c r="O306" i="146" s="1"/>
  <c r="D307" i="146" a="1"/>
  <c r="D307" i="146" s="1"/>
  <c r="F307" i="146" s="1"/>
  <c r="K314" i="284" l="1"/>
  <c r="P314" i="284" s="1"/>
  <c r="Q314" i="284" s="1"/>
  <c r="E314" i="284" a="1"/>
  <c r="E314" i="284" s="1"/>
  <c r="M314" i="284" s="1"/>
  <c r="G314" i="284"/>
  <c r="F314" i="284"/>
  <c r="A314" i="284"/>
  <c r="L314" i="284"/>
  <c r="D315" i="284" a="1"/>
  <c r="D315" i="284" s="1"/>
  <c r="O313" i="284"/>
  <c r="S313" i="284"/>
  <c r="K314" i="283"/>
  <c r="P314" i="283" s="1"/>
  <c r="Q314" i="283" s="1"/>
  <c r="E314" i="283" a="1"/>
  <c r="E314" i="283" s="1"/>
  <c r="M314" i="283" s="1"/>
  <c r="G314" i="283"/>
  <c r="F314" i="283"/>
  <c r="A314" i="283"/>
  <c r="L314" i="283"/>
  <c r="D315" i="283" a="1"/>
  <c r="D315" i="283" s="1"/>
  <c r="O313" i="283"/>
  <c r="S313" i="283"/>
  <c r="G316" i="282"/>
  <c r="F316" i="282"/>
  <c r="A316" i="282"/>
  <c r="L316" i="282"/>
  <c r="K316" i="282"/>
  <c r="P316" i="282" s="1"/>
  <c r="Q316" i="282" s="1"/>
  <c r="E316" i="282" a="1"/>
  <c r="E316" i="282" s="1"/>
  <c r="M316" i="282" s="1"/>
  <c r="D317" i="282" a="1"/>
  <c r="D317" i="282" s="1"/>
  <c r="O315" i="282"/>
  <c r="S315" i="282"/>
  <c r="G312" i="281"/>
  <c r="F312" i="281"/>
  <c r="A312" i="281"/>
  <c r="L312" i="281"/>
  <c r="K312" i="281"/>
  <c r="P312" i="281" s="1"/>
  <c r="Q312" i="281" s="1"/>
  <c r="E312" i="281" a="1"/>
  <c r="E312" i="281" s="1"/>
  <c r="M312" i="281" s="1"/>
  <c r="D313" i="281" a="1"/>
  <c r="D313" i="281" s="1"/>
  <c r="O311" i="281"/>
  <c r="S311" i="281"/>
  <c r="O313" i="280"/>
  <c r="S313" i="280"/>
  <c r="G314" i="280"/>
  <c r="F314" i="280"/>
  <c r="A314" i="280"/>
  <c r="L314" i="280"/>
  <c r="K314" i="280"/>
  <c r="P314" i="280" s="1"/>
  <c r="Q314" i="280" s="1"/>
  <c r="E314" i="280" a="1"/>
  <c r="E314" i="280" s="1"/>
  <c r="M314" i="280" s="1"/>
  <c r="D315" i="280" a="1"/>
  <c r="D315" i="280" s="1"/>
  <c r="O311" i="279"/>
  <c r="S311" i="279"/>
  <c r="G312" i="279"/>
  <c r="F312" i="279"/>
  <c r="A312" i="279"/>
  <c r="L312" i="279"/>
  <c r="K312" i="279"/>
  <c r="P312" i="279" s="1"/>
  <c r="Q312" i="279" s="1"/>
  <c r="E312" i="279" a="1"/>
  <c r="E312" i="279" s="1"/>
  <c r="M312" i="279" s="1"/>
  <c r="D313" i="279" a="1"/>
  <c r="D313" i="279" s="1"/>
  <c r="O313" i="278"/>
  <c r="S313" i="278"/>
  <c r="G314" i="278"/>
  <c r="F314" i="278"/>
  <c r="A314" i="278"/>
  <c r="L314" i="278"/>
  <c r="K314" i="278"/>
  <c r="P314" i="278" s="1"/>
  <c r="Q314" i="278" s="1"/>
  <c r="E314" i="278" a="1"/>
  <c r="E314" i="278" s="1"/>
  <c r="M314" i="278" s="1"/>
  <c r="D315" i="278" a="1"/>
  <c r="D315" i="278" s="1"/>
  <c r="O312" i="277"/>
  <c r="S312" i="277"/>
  <c r="F313" i="277"/>
  <c r="A313" i="277"/>
  <c r="L313" i="277"/>
  <c r="K313" i="277"/>
  <c r="P313" i="277" s="1"/>
  <c r="Q313" i="277" s="1"/>
  <c r="E313" i="277" a="1"/>
  <c r="E313" i="277" s="1"/>
  <c r="M313" i="277" s="1"/>
  <c r="G313" i="277"/>
  <c r="D314" i="277" a="1"/>
  <c r="D314" i="277" s="1"/>
  <c r="S306" i="146"/>
  <c r="K307" i="146"/>
  <c r="P307" i="146" s="1"/>
  <c r="Q307" i="146" s="1"/>
  <c r="A307" i="146"/>
  <c r="E307" i="146" a="1"/>
  <c r="E307" i="146" s="1"/>
  <c r="M307" i="146" s="1"/>
  <c r="L307" i="146"/>
  <c r="D308" i="146" a="1"/>
  <c r="D308" i="146" s="1"/>
  <c r="A308" i="146" s="1"/>
  <c r="G307" i="146"/>
  <c r="G315" i="284" l="1"/>
  <c r="F315" i="284"/>
  <c r="A315" i="284"/>
  <c r="E315" i="284" a="1"/>
  <c r="E315" i="284" s="1"/>
  <c r="M315" i="284" s="1"/>
  <c r="L315" i="284"/>
  <c r="K315" i="284"/>
  <c r="P315" i="284" s="1"/>
  <c r="Q315" i="284" s="1"/>
  <c r="D316" i="284" a="1"/>
  <c r="D316" i="284" s="1"/>
  <c r="O314" i="284"/>
  <c r="S314" i="284"/>
  <c r="G315" i="283"/>
  <c r="F315" i="283"/>
  <c r="A315" i="283"/>
  <c r="L315" i="283"/>
  <c r="K315" i="283"/>
  <c r="P315" i="283" s="1"/>
  <c r="Q315" i="283" s="1"/>
  <c r="E315" i="283" a="1"/>
  <c r="E315" i="283" s="1"/>
  <c r="M315" i="283" s="1"/>
  <c r="D316" i="283" a="1"/>
  <c r="D316" i="283" s="1"/>
  <c r="O314" i="283"/>
  <c r="S314" i="283"/>
  <c r="F317" i="282"/>
  <c r="A317" i="282"/>
  <c r="L317" i="282"/>
  <c r="K317" i="282"/>
  <c r="P317" i="282" s="1"/>
  <c r="Q317" i="282" s="1"/>
  <c r="E317" i="282" a="1"/>
  <c r="E317" i="282" s="1"/>
  <c r="M317" i="282" s="1"/>
  <c r="G317" i="282"/>
  <c r="D318" i="282" a="1"/>
  <c r="D318" i="282" s="1"/>
  <c r="O316" i="282"/>
  <c r="S316" i="282"/>
  <c r="F313" i="281"/>
  <c r="A313" i="281"/>
  <c r="L313" i="281"/>
  <c r="K313" i="281"/>
  <c r="P313" i="281" s="1"/>
  <c r="Q313" i="281" s="1"/>
  <c r="E313" i="281" a="1"/>
  <c r="E313" i="281" s="1"/>
  <c r="M313" i="281" s="1"/>
  <c r="G313" i="281"/>
  <c r="D314" i="281" a="1"/>
  <c r="D314" i="281" s="1"/>
  <c r="O312" i="281"/>
  <c r="S312" i="281"/>
  <c r="O314" i="280"/>
  <c r="S314" i="280"/>
  <c r="F315" i="280"/>
  <c r="A315" i="280"/>
  <c r="L315" i="280"/>
  <c r="K315" i="280"/>
  <c r="P315" i="280" s="1"/>
  <c r="Q315" i="280" s="1"/>
  <c r="E315" i="280" a="1"/>
  <c r="E315" i="280" s="1"/>
  <c r="M315" i="280" s="1"/>
  <c r="G315" i="280"/>
  <c r="D316" i="280" a="1"/>
  <c r="D316" i="280" s="1"/>
  <c r="O312" i="279"/>
  <c r="S312" i="279"/>
  <c r="F313" i="279"/>
  <c r="A313" i="279"/>
  <c r="L313" i="279"/>
  <c r="K313" i="279"/>
  <c r="P313" i="279" s="1"/>
  <c r="Q313" i="279" s="1"/>
  <c r="E313" i="279" a="1"/>
  <c r="E313" i="279" s="1"/>
  <c r="M313" i="279" s="1"/>
  <c r="G313" i="279"/>
  <c r="D314" i="279" a="1"/>
  <c r="D314" i="279" s="1"/>
  <c r="O314" i="278"/>
  <c r="S314" i="278"/>
  <c r="F315" i="278"/>
  <c r="A315" i="278"/>
  <c r="L315" i="278"/>
  <c r="K315" i="278"/>
  <c r="P315" i="278" s="1"/>
  <c r="Q315" i="278" s="1"/>
  <c r="G315" i="278"/>
  <c r="E315" i="278" a="1"/>
  <c r="E315" i="278" s="1"/>
  <c r="M315" i="278" s="1"/>
  <c r="D316" i="278" a="1"/>
  <c r="D316" i="278" s="1"/>
  <c r="S313" i="277"/>
  <c r="O313" i="277"/>
  <c r="L314" i="277"/>
  <c r="K314" i="277"/>
  <c r="P314" i="277" s="1"/>
  <c r="Q314" i="277" s="1"/>
  <c r="E314" i="277" a="1"/>
  <c r="E314" i="277" s="1"/>
  <c r="M314" i="277" s="1"/>
  <c r="G314" i="277"/>
  <c r="F314" i="277"/>
  <c r="A314" i="277"/>
  <c r="D315" i="277" a="1"/>
  <c r="D315" i="277" s="1"/>
  <c r="O307" i="146"/>
  <c r="S307" i="146"/>
  <c r="D309" i="146" a="1"/>
  <c r="D309" i="146" s="1"/>
  <c r="E309" i="146" s="1" a="1"/>
  <c r="E309" i="146" s="1"/>
  <c r="M309" i="146" s="1"/>
  <c r="E308" i="146" a="1"/>
  <c r="E308" i="146" s="1"/>
  <c r="M308" i="146" s="1"/>
  <c r="L308" i="146"/>
  <c r="G308" i="146"/>
  <c r="F308" i="146"/>
  <c r="K308" i="146"/>
  <c r="P308" i="146" s="1"/>
  <c r="Q308" i="146" s="1"/>
  <c r="O315" i="284" l="1"/>
  <c r="S315" i="284"/>
  <c r="F316" i="284"/>
  <c r="A316" i="284"/>
  <c r="L316" i="284"/>
  <c r="K316" i="284"/>
  <c r="P316" i="284" s="1"/>
  <c r="Q316" i="284" s="1"/>
  <c r="G316" i="284"/>
  <c r="E316" i="284" a="1"/>
  <c r="E316" i="284" s="1"/>
  <c r="M316" i="284" s="1"/>
  <c r="D317" i="284" a="1"/>
  <c r="D317" i="284" s="1"/>
  <c r="F316" i="283"/>
  <c r="A316" i="283"/>
  <c r="L316" i="283"/>
  <c r="K316" i="283"/>
  <c r="P316" i="283" s="1"/>
  <c r="Q316" i="283" s="1"/>
  <c r="E316" i="283" a="1"/>
  <c r="E316" i="283" s="1"/>
  <c r="M316" i="283" s="1"/>
  <c r="G316" i="283"/>
  <c r="D317" i="283" a="1"/>
  <c r="D317" i="283" s="1"/>
  <c r="O315" i="283"/>
  <c r="S315" i="283"/>
  <c r="L318" i="282"/>
  <c r="K318" i="282"/>
  <c r="P318" i="282" s="1"/>
  <c r="Q318" i="282" s="1"/>
  <c r="E318" i="282" a="1"/>
  <c r="E318" i="282" s="1"/>
  <c r="M318" i="282" s="1"/>
  <c r="G318" i="282"/>
  <c r="F318" i="282"/>
  <c r="A318" i="282"/>
  <c r="D319" i="282" a="1"/>
  <c r="D319" i="282" s="1"/>
  <c r="S317" i="282"/>
  <c r="O317" i="282"/>
  <c r="L314" i="281"/>
  <c r="K314" i="281"/>
  <c r="P314" i="281" s="1"/>
  <c r="Q314" i="281" s="1"/>
  <c r="E314" i="281" a="1"/>
  <c r="E314" i="281" s="1"/>
  <c r="M314" i="281" s="1"/>
  <c r="G314" i="281"/>
  <c r="F314" i="281"/>
  <c r="A314" i="281"/>
  <c r="D315" i="281" a="1"/>
  <c r="D315" i="281" s="1"/>
  <c r="S313" i="281"/>
  <c r="O313" i="281"/>
  <c r="S315" i="280"/>
  <c r="O315" i="280"/>
  <c r="L316" i="280"/>
  <c r="K316" i="280"/>
  <c r="P316" i="280" s="1"/>
  <c r="Q316" i="280" s="1"/>
  <c r="E316" i="280" a="1"/>
  <c r="E316" i="280" s="1"/>
  <c r="M316" i="280" s="1"/>
  <c r="G316" i="280"/>
  <c r="F316" i="280"/>
  <c r="A316" i="280"/>
  <c r="D317" i="280" a="1"/>
  <c r="D317" i="280" s="1"/>
  <c r="S313" i="279"/>
  <c r="O313" i="279"/>
  <c r="L314" i="279"/>
  <c r="K314" i="279"/>
  <c r="P314" i="279" s="1"/>
  <c r="Q314" i="279" s="1"/>
  <c r="E314" i="279" a="1"/>
  <c r="E314" i="279" s="1"/>
  <c r="M314" i="279" s="1"/>
  <c r="G314" i="279"/>
  <c r="F314" i="279"/>
  <c r="A314" i="279"/>
  <c r="D315" i="279" a="1"/>
  <c r="D315" i="279" s="1"/>
  <c r="S315" i="278"/>
  <c r="O315" i="278"/>
  <c r="L316" i="278"/>
  <c r="K316" i="278"/>
  <c r="P316" i="278" s="1"/>
  <c r="Q316" i="278" s="1"/>
  <c r="E316" i="278" a="1"/>
  <c r="E316" i="278" s="1"/>
  <c r="M316" i="278" s="1"/>
  <c r="G316" i="278"/>
  <c r="F316" i="278"/>
  <c r="A316" i="278"/>
  <c r="D317" i="278" a="1"/>
  <c r="D317" i="278" s="1"/>
  <c r="K315" i="277"/>
  <c r="P315" i="277" s="1"/>
  <c r="Q315" i="277" s="1"/>
  <c r="E315" i="277" a="1"/>
  <c r="E315" i="277" s="1"/>
  <c r="M315" i="277" s="1"/>
  <c r="G315" i="277"/>
  <c r="F315" i="277"/>
  <c r="A315" i="277"/>
  <c r="L315" i="277"/>
  <c r="D316" i="277" a="1"/>
  <c r="D316" i="277" s="1"/>
  <c r="O314" i="277"/>
  <c r="S314" i="277"/>
  <c r="O308" i="146"/>
  <c r="S308" i="146"/>
  <c r="D310" i="146" a="1"/>
  <c r="D310" i="146" s="1"/>
  <c r="K310" i="146" s="1"/>
  <c r="P310" i="146" s="1"/>
  <c r="Q310" i="146" s="1"/>
  <c r="S309" i="146"/>
  <c r="F309" i="146"/>
  <c r="K309" i="146"/>
  <c r="P309" i="146" s="1"/>
  <c r="Q309" i="146" s="1"/>
  <c r="L309" i="146"/>
  <c r="O309" i="146" s="1"/>
  <c r="G309" i="146"/>
  <c r="A309" i="146"/>
  <c r="S316" i="284" l="1"/>
  <c r="O316" i="284"/>
  <c r="F317" i="284"/>
  <c r="L317" i="284"/>
  <c r="K317" i="284"/>
  <c r="P317" i="284" s="1"/>
  <c r="Q317" i="284" s="1"/>
  <c r="E317" i="284" a="1"/>
  <c r="E317" i="284" s="1"/>
  <c r="M317" i="284" s="1"/>
  <c r="A317" i="284"/>
  <c r="G317" i="284"/>
  <c r="D318" i="284" a="1"/>
  <c r="D318" i="284" s="1"/>
  <c r="L317" i="283"/>
  <c r="K317" i="283"/>
  <c r="P317" i="283" s="1"/>
  <c r="Q317" i="283" s="1"/>
  <c r="E317" i="283" a="1"/>
  <c r="E317" i="283" s="1"/>
  <c r="M317" i="283" s="1"/>
  <c r="G317" i="283"/>
  <c r="F317" i="283"/>
  <c r="A317" i="283"/>
  <c r="D318" i="283" a="1"/>
  <c r="D318" i="283" s="1"/>
  <c r="S316" i="283"/>
  <c r="O316" i="283"/>
  <c r="O318" i="282"/>
  <c r="S318" i="282"/>
  <c r="K319" i="282"/>
  <c r="P319" i="282" s="1"/>
  <c r="Q319" i="282" s="1"/>
  <c r="E319" i="282" a="1"/>
  <c r="E319" i="282" s="1"/>
  <c r="M319" i="282" s="1"/>
  <c r="G319" i="282"/>
  <c r="F319" i="282"/>
  <c r="A319" i="282"/>
  <c r="L319" i="282"/>
  <c r="D320" i="282" a="1"/>
  <c r="D320" i="282" s="1"/>
  <c r="O314" i="281"/>
  <c r="S314" i="281"/>
  <c r="K315" i="281"/>
  <c r="P315" i="281" s="1"/>
  <c r="Q315" i="281" s="1"/>
  <c r="E315" i="281" a="1"/>
  <c r="E315" i="281" s="1"/>
  <c r="M315" i="281" s="1"/>
  <c r="G315" i="281"/>
  <c r="F315" i="281"/>
  <c r="A315" i="281"/>
  <c r="L315" i="281"/>
  <c r="D316" i="281" a="1"/>
  <c r="D316" i="281" s="1"/>
  <c r="K317" i="280"/>
  <c r="P317" i="280" s="1"/>
  <c r="Q317" i="280" s="1"/>
  <c r="E317" i="280" a="1"/>
  <c r="E317" i="280" s="1"/>
  <c r="M317" i="280" s="1"/>
  <c r="G317" i="280"/>
  <c r="F317" i="280"/>
  <c r="A317" i="280"/>
  <c r="L317" i="280"/>
  <c r="D318" i="280" a="1"/>
  <c r="D318" i="280" s="1"/>
  <c r="O316" i="280"/>
  <c r="S316" i="280"/>
  <c r="K315" i="279"/>
  <c r="P315" i="279" s="1"/>
  <c r="Q315" i="279" s="1"/>
  <c r="E315" i="279" a="1"/>
  <c r="E315" i="279" s="1"/>
  <c r="M315" i="279" s="1"/>
  <c r="G315" i="279"/>
  <c r="F315" i="279"/>
  <c r="A315" i="279"/>
  <c r="L315" i="279"/>
  <c r="D316" i="279" a="1"/>
  <c r="D316" i="279" s="1"/>
  <c r="O314" i="279"/>
  <c r="S314" i="279"/>
  <c r="K317" i="278"/>
  <c r="P317" i="278" s="1"/>
  <c r="Q317" i="278" s="1"/>
  <c r="E317" i="278" a="1"/>
  <c r="E317" i="278" s="1"/>
  <c r="M317" i="278" s="1"/>
  <c r="G317" i="278"/>
  <c r="A317" i="278"/>
  <c r="L317" i="278"/>
  <c r="F317" i="278"/>
  <c r="D318" i="278" a="1"/>
  <c r="D318" i="278" s="1"/>
  <c r="S316" i="278"/>
  <c r="O316" i="278"/>
  <c r="G316" i="277"/>
  <c r="F316" i="277"/>
  <c r="A316" i="277"/>
  <c r="L316" i="277"/>
  <c r="K316" i="277"/>
  <c r="P316" i="277" s="1"/>
  <c r="Q316" i="277" s="1"/>
  <c r="E316" i="277" a="1"/>
  <c r="E316" i="277" s="1"/>
  <c r="M316" i="277" s="1"/>
  <c r="D317" i="277" a="1"/>
  <c r="D317" i="277" s="1"/>
  <c r="O315" i="277"/>
  <c r="S315" i="277"/>
  <c r="D311" i="146" a="1"/>
  <c r="D311" i="146" s="1"/>
  <c r="A311" i="146" s="1"/>
  <c r="L310" i="146"/>
  <c r="A310" i="146"/>
  <c r="E310" i="146" a="1"/>
  <c r="E310" i="146" s="1"/>
  <c r="M310" i="146" s="1"/>
  <c r="S310" i="146" s="1"/>
  <c r="G310" i="146"/>
  <c r="F310" i="146"/>
  <c r="S317" i="284" l="1"/>
  <c r="O317" i="284"/>
  <c r="L318" i="284"/>
  <c r="K318" i="284"/>
  <c r="P318" i="284" s="1"/>
  <c r="Q318" i="284" s="1"/>
  <c r="E318" i="284" a="1"/>
  <c r="E318" i="284" s="1"/>
  <c r="M318" i="284" s="1"/>
  <c r="G318" i="284"/>
  <c r="A318" i="284"/>
  <c r="F318" i="284"/>
  <c r="D319" i="284" a="1"/>
  <c r="D319" i="284" s="1"/>
  <c r="K318" i="283"/>
  <c r="P318" i="283" s="1"/>
  <c r="Q318" i="283" s="1"/>
  <c r="E318" i="283" a="1"/>
  <c r="E318" i="283" s="1"/>
  <c r="M318" i="283" s="1"/>
  <c r="G318" i="283"/>
  <c r="F318" i="283"/>
  <c r="A318" i="283"/>
  <c r="L318" i="283"/>
  <c r="D319" i="283" a="1"/>
  <c r="D319" i="283" s="1"/>
  <c r="O317" i="283"/>
  <c r="S317" i="283"/>
  <c r="O319" i="282"/>
  <c r="S319" i="282"/>
  <c r="G320" i="282"/>
  <c r="F320" i="282"/>
  <c r="A320" i="282"/>
  <c r="L320" i="282"/>
  <c r="K320" i="282"/>
  <c r="P320" i="282" s="1"/>
  <c r="Q320" i="282" s="1"/>
  <c r="E320" i="282" a="1"/>
  <c r="E320" i="282" s="1"/>
  <c r="M320" i="282" s="1"/>
  <c r="D321" i="282" a="1"/>
  <c r="D321" i="282" s="1"/>
  <c r="O315" i="281"/>
  <c r="S315" i="281"/>
  <c r="G316" i="281"/>
  <c r="F316" i="281"/>
  <c r="A316" i="281"/>
  <c r="L316" i="281"/>
  <c r="K316" i="281"/>
  <c r="P316" i="281" s="1"/>
  <c r="Q316" i="281" s="1"/>
  <c r="E316" i="281" a="1"/>
  <c r="E316" i="281" s="1"/>
  <c r="M316" i="281" s="1"/>
  <c r="D317" i="281" a="1"/>
  <c r="D317" i="281" s="1"/>
  <c r="G318" i="280"/>
  <c r="F318" i="280"/>
  <c r="A318" i="280"/>
  <c r="L318" i="280"/>
  <c r="K318" i="280"/>
  <c r="P318" i="280" s="1"/>
  <c r="Q318" i="280" s="1"/>
  <c r="E318" i="280" a="1"/>
  <c r="E318" i="280" s="1"/>
  <c r="M318" i="280" s="1"/>
  <c r="D319" i="280" a="1"/>
  <c r="D319" i="280" s="1"/>
  <c r="O317" i="280"/>
  <c r="S317" i="280"/>
  <c r="G316" i="279"/>
  <c r="F316" i="279"/>
  <c r="A316" i="279"/>
  <c r="L316" i="279"/>
  <c r="K316" i="279"/>
  <c r="P316" i="279" s="1"/>
  <c r="Q316" i="279" s="1"/>
  <c r="E316" i="279" a="1"/>
  <c r="E316" i="279" s="1"/>
  <c r="M316" i="279" s="1"/>
  <c r="D317" i="279" a="1"/>
  <c r="D317" i="279" s="1"/>
  <c r="O315" i="279"/>
  <c r="S315" i="279"/>
  <c r="G318" i="278"/>
  <c r="F318" i="278"/>
  <c r="A318" i="278"/>
  <c r="L318" i="278"/>
  <c r="K318" i="278"/>
  <c r="P318" i="278" s="1"/>
  <c r="Q318" i="278" s="1"/>
  <c r="E318" i="278" a="1"/>
  <c r="E318" i="278" s="1"/>
  <c r="M318" i="278" s="1"/>
  <c r="D319" i="278" a="1"/>
  <c r="D319" i="278" s="1"/>
  <c r="O317" i="278"/>
  <c r="S317" i="278"/>
  <c r="F317" i="277"/>
  <c r="A317" i="277"/>
  <c r="L317" i="277"/>
  <c r="K317" i="277"/>
  <c r="P317" i="277" s="1"/>
  <c r="Q317" i="277" s="1"/>
  <c r="E317" i="277" a="1"/>
  <c r="E317" i="277" s="1"/>
  <c r="M317" i="277" s="1"/>
  <c r="G317" i="277"/>
  <c r="D318" i="277" a="1"/>
  <c r="D318" i="277" s="1"/>
  <c r="O316" i="277"/>
  <c r="S316" i="277"/>
  <c r="D312" i="146" a="1"/>
  <c r="D312" i="146" s="1"/>
  <c r="F312" i="146" s="1"/>
  <c r="G311" i="146"/>
  <c r="O310" i="146"/>
  <c r="F311" i="146"/>
  <c r="E311" i="146" a="1"/>
  <c r="E311" i="146" s="1"/>
  <c r="M311" i="146" s="1"/>
  <c r="L311" i="146"/>
  <c r="K311" i="146"/>
  <c r="P311" i="146" s="1"/>
  <c r="Q311" i="146" s="1"/>
  <c r="K319" i="284" l="1"/>
  <c r="P319" i="284" s="1"/>
  <c r="Q319" i="284" s="1"/>
  <c r="E319" i="284" a="1"/>
  <c r="E319" i="284" s="1"/>
  <c r="M319" i="284" s="1"/>
  <c r="G319" i="284"/>
  <c r="F319" i="284"/>
  <c r="A319" i="284"/>
  <c r="L319" i="284"/>
  <c r="D320" i="284" a="1"/>
  <c r="D320" i="284" s="1"/>
  <c r="O318" i="284"/>
  <c r="S318" i="284"/>
  <c r="G319" i="283"/>
  <c r="F319" i="283"/>
  <c r="A319" i="283"/>
  <c r="L319" i="283"/>
  <c r="K319" i="283"/>
  <c r="P319" i="283" s="1"/>
  <c r="Q319" i="283" s="1"/>
  <c r="E319" i="283" a="1"/>
  <c r="E319" i="283" s="1"/>
  <c r="M319" i="283" s="1"/>
  <c r="D320" i="283" a="1"/>
  <c r="D320" i="283" s="1"/>
  <c r="O318" i="283"/>
  <c r="S318" i="283"/>
  <c r="O320" i="282"/>
  <c r="S320" i="282"/>
  <c r="F321" i="282"/>
  <c r="A321" i="282"/>
  <c r="L321" i="282"/>
  <c r="K321" i="282"/>
  <c r="P321" i="282" s="1"/>
  <c r="Q321" i="282" s="1"/>
  <c r="E321" i="282" a="1"/>
  <c r="E321" i="282" s="1"/>
  <c r="M321" i="282" s="1"/>
  <c r="G321" i="282"/>
  <c r="D322" i="282" a="1"/>
  <c r="D322" i="282" s="1"/>
  <c r="O316" i="281"/>
  <c r="S316" i="281"/>
  <c r="F317" i="281"/>
  <c r="A317" i="281"/>
  <c r="L317" i="281"/>
  <c r="K317" i="281"/>
  <c r="P317" i="281" s="1"/>
  <c r="Q317" i="281" s="1"/>
  <c r="E317" i="281" a="1"/>
  <c r="E317" i="281" s="1"/>
  <c r="M317" i="281" s="1"/>
  <c r="G317" i="281"/>
  <c r="D318" i="281" a="1"/>
  <c r="D318" i="281" s="1"/>
  <c r="F319" i="280"/>
  <c r="A319" i="280"/>
  <c r="L319" i="280"/>
  <c r="K319" i="280"/>
  <c r="P319" i="280" s="1"/>
  <c r="Q319" i="280" s="1"/>
  <c r="E319" i="280" a="1"/>
  <c r="E319" i="280" s="1"/>
  <c r="M319" i="280" s="1"/>
  <c r="G319" i="280"/>
  <c r="D320" i="280" a="1"/>
  <c r="D320" i="280" s="1"/>
  <c r="O318" i="280"/>
  <c r="S318" i="280"/>
  <c r="F317" i="279"/>
  <c r="A317" i="279"/>
  <c r="L317" i="279"/>
  <c r="K317" i="279"/>
  <c r="P317" i="279" s="1"/>
  <c r="Q317" i="279" s="1"/>
  <c r="E317" i="279" a="1"/>
  <c r="E317" i="279" s="1"/>
  <c r="M317" i="279" s="1"/>
  <c r="G317" i="279"/>
  <c r="D318" i="279" a="1"/>
  <c r="D318" i="279" s="1"/>
  <c r="O316" i="279"/>
  <c r="S316" i="279"/>
  <c r="F319" i="278"/>
  <c r="A319" i="278"/>
  <c r="L319" i="278"/>
  <c r="K319" i="278"/>
  <c r="P319" i="278" s="1"/>
  <c r="Q319" i="278" s="1"/>
  <c r="G319" i="278"/>
  <c r="E319" i="278" a="1"/>
  <c r="E319" i="278" s="1"/>
  <c r="M319" i="278" s="1"/>
  <c r="D320" i="278" a="1"/>
  <c r="D320" i="278" s="1"/>
  <c r="O318" i="278"/>
  <c r="S318" i="278"/>
  <c r="L318" i="277"/>
  <c r="K318" i="277"/>
  <c r="P318" i="277" s="1"/>
  <c r="Q318" i="277" s="1"/>
  <c r="E318" i="277" a="1"/>
  <c r="E318" i="277" s="1"/>
  <c r="M318" i="277" s="1"/>
  <c r="G318" i="277"/>
  <c r="F318" i="277"/>
  <c r="A318" i="277"/>
  <c r="D319" i="277" a="1"/>
  <c r="D319" i="277" s="1"/>
  <c r="S317" i="277"/>
  <c r="O317" i="277"/>
  <c r="O311" i="146"/>
  <c r="D313" i="146" a="1"/>
  <c r="D313" i="146" s="1"/>
  <c r="L312" i="146"/>
  <c r="G312" i="146"/>
  <c r="S311" i="146"/>
  <c r="K312" i="146"/>
  <c r="P312" i="146" s="1"/>
  <c r="Q312" i="146" s="1"/>
  <c r="A312" i="146"/>
  <c r="E312" i="146" a="1"/>
  <c r="E312" i="146" s="1"/>
  <c r="M312" i="146" s="1"/>
  <c r="G320" i="284" l="1"/>
  <c r="F320" i="284"/>
  <c r="A320" i="284"/>
  <c r="L320" i="284"/>
  <c r="K320" i="284"/>
  <c r="P320" i="284" s="1"/>
  <c r="Q320" i="284" s="1"/>
  <c r="E320" i="284" a="1"/>
  <c r="E320" i="284" s="1"/>
  <c r="M320" i="284" s="1"/>
  <c r="D321" i="284" a="1"/>
  <c r="D321" i="284" s="1"/>
  <c r="O319" i="284"/>
  <c r="S319" i="284"/>
  <c r="F320" i="283"/>
  <c r="A320" i="283"/>
  <c r="L320" i="283"/>
  <c r="K320" i="283"/>
  <c r="P320" i="283" s="1"/>
  <c r="Q320" i="283" s="1"/>
  <c r="E320" i="283" a="1"/>
  <c r="E320" i="283" s="1"/>
  <c r="M320" i="283" s="1"/>
  <c r="G320" i="283"/>
  <c r="D321" i="283" a="1"/>
  <c r="D321" i="283" s="1"/>
  <c r="O319" i="283"/>
  <c r="S319" i="283"/>
  <c r="S321" i="282"/>
  <c r="O321" i="282"/>
  <c r="L322" i="282"/>
  <c r="K322" i="282"/>
  <c r="P322" i="282" s="1"/>
  <c r="Q322" i="282" s="1"/>
  <c r="E322" i="282" a="1"/>
  <c r="E322" i="282" s="1"/>
  <c r="M322" i="282" s="1"/>
  <c r="G322" i="282"/>
  <c r="F322" i="282"/>
  <c r="A322" i="282"/>
  <c r="D323" i="282" a="1"/>
  <c r="D323" i="282" s="1"/>
  <c r="S317" i="281"/>
  <c r="O317" i="281"/>
  <c r="L318" i="281"/>
  <c r="K318" i="281"/>
  <c r="P318" i="281" s="1"/>
  <c r="Q318" i="281" s="1"/>
  <c r="E318" i="281" a="1"/>
  <c r="E318" i="281" s="1"/>
  <c r="M318" i="281" s="1"/>
  <c r="G318" i="281"/>
  <c r="F318" i="281"/>
  <c r="A318" i="281"/>
  <c r="D319" i="281" a="1"/>
  <c r="D319" i="281" s="1"/>
  <c r="L320" i="280"/>
  <c r="K320" i="280"/>
  <c r="P320" i="280" s="1"/>
  <c r="Q320" i="280" s="1"/>
  <c r="E320" i="280" a="1"/>
  <c r="E320" i="280" s="1"/>
  <c r="M320" i="280" s="1"/>
  <c r="G320" i="280"/>
  <c r="F320" i="280"/>
  <c r="A320" i="280"/>
  <c r="D321" i="280" a="1"/>
  <c r="D321" i="280" s="1"/>
  <c r="S319" i="280"/>
  <c r="O319" i="280"/>
  <c r="L318" i="279"/>
  <c r="K318" i="279"/>
  <c r="P318" i="279" s="1"/>
  <c r="Q318" i="279" s="1"/>
  <c r="E318" i="279" a="1"/>
  <c r="E318" i="279" s="1"/>
  <c r="M318" i="279" s="1"/>
  <c r="G318" i="279"/>
  <c r="F318" i="279"/>
  <c r="A318" i="279"/>
  <c r="D319" i="279" a="1"/>
  <c r="D319" i="279" s="1"/>
  <c r="S317" i="279"/>
  <c r="O317" i="279"/>
  <c r="L320" i="278"/>
  <c r="K320" i="278"/>
  <c r="P320" i="278" s="1"/>
  <c r="Q320" i="278" s="1"/>
  <c r="E320" i="278" a="1"/>
  <c r="E320" i="278" s="1"/>
  <c r="M320" i="278" s="1"/>
  <c r="G320" i="278"/>
  <c r="A320" i="278"/>
  <c r="F320" i="278"/>
  <c r="D321" i="278" a="1"/>
  <c r="D321" i="278" s="1"/>
  <c r="S319" i="278"/>
  <c r="O319" i="278"/>
  <c r="K319" i="277"/>
  <c r="P319" i="277" s="1"/>
  <c r="Q319" i="277" s="1"/>
  <c r="E319" i="277" a="1"/>
  <c r="E319" i="277" s="1"/>
  <c r="M319" i="277" s="1"/>
  <c r="G319" i="277"/>
  <c r="F319" i="277"/>
  <c r="A319" i="277"/>
  <c r="L319" i="277"/>
  <c r="D320" i="277" a="1"/>
  <c r="D320" i="277" s="1"/>
  <c r="O318" i="277"/>
  <c r="S318" i="277"/>
  <c r="O312" i="146"/>
  <c r="S312" i="146"/>
  <c r="L313" i="146"/>
  <c r="G313" i="146"/>
  <c r="F313" i="146"/>
  <c r="K313" i="146"/>
  <c r="P313" i="146" s="1"/>
  <c r="Q313" i="146" s="1"/>
  <c r="A313" i="146"/>
  <c r="E313" i="146" a="1"/>
  <c r="E313" i="146" s="1"/>
  <c r="M313" i="146" s="1"/>
  <c r="D314" i="146" a="1"/>
  <c r="D314" i="146" s="1"/>
  <c r="F321" i="284" l="1"/>
  <c r="A321" i="284"/>
  <c r="L321" i="284"/>
  <c r="K321" i="284"/>
  <c r="P321" i="284" s="1"/>
  <c r="Q321" i="284" s="1"/>
  <c r="E321" i="284" a="1"/>
  <c r="E321" i="284" s="1"/>
  <c r="M321" i="284" s="1"/>
  <c r="G321" i="284"/>
  <c r="D322" i="284" a="1"/>
  <c r="D322" i="284" s="1"/>
  <c r="O320" i="284"/>
  <c r="S320" i="284"/>
  <c r="F321" i="283"/>
  <c r="G321" i="283"/>
  <c r="L321" i="283"/>
  <c r="E321" i="283" a="1"/>
  <c r="E321" i="283" s="1"/>
  <c r="M321" i="283" s="1"/>
  <c r="K321" i="283"/>
  <c r="P321" i="283" s="1"/>
  <c r="Q321" i="283" s="1"/>
  <c r="A321" i="283"/>
  <c r="D322" i="283" a="1"/>
  <c r="D322" i="283" s="1"/>
  <c r="S320" i="283"/>
  <c r="O320" i="283"/>
  <c r="K323" i="282"/>
  <c r="P323" i="282" s="1"/>
  <c r="Q323" i="282" s="1"/>
  <c r="E323" i="282" a="1"/>
  <c r="E323" i="282" s="1"/>
  <c r="M323" i="282" s="1"/>
  <c r="G323" i="282"/>
  <c r="F323" i="282"/>
  <c r="A323" i="282"/>
  <c r="L323" i="282"/>
  <c r="D324" i="282" a="1"/>
  <c r="D324" i="282" s="1"/>
  <c r="O322" i="282"/>
  <c r="S322" i="282"/>
  <c r="K319" i="281"/>
  <c r="P319" i="281" s="1"/>
  <c r="Q319" i="281" s="1"/>
  <c r="E319" i="281" a="1"/>
  <c r="E319" i="281" s="1"/>
  <c r="M319" i="281" s="1"/>
  <c r="G319" i="281"/>
  <c r="F319" i="281"/>
  <c r="A319" i="281"/>
  <c r="L319" i="281"/>
  <c r="D320" i="281" a="1"/>
  <c r="D320" i="281" s="1"/>
  <c r="O318" i="281"/>
  <c r="S318" i="281"/>
  <c r="K321" i="280"/>
  <c r="P321" i="280" s="1"/>
  <c r="Q321" i="280" s="1"/>
  <c r="E321" i="280" a="1"/>
  <c r="E321" i="280" s="1"/>
  <c r="M321" i="280" s="1"/>
  <c r="G321" i="280"/>
  <c r="F321" i="280"/>
  <c r="A321" i="280"/>
  <c r="L321" i="280"/>
  <c r="D322" i="280" a="1"/>
  <c r="D322" i="280" s="1"/>
  <c r="O320" i="280"/>
  <c r="S320" i="280"/>
  <c r="K319" i="279"/>
  <c r="P319" i="279" s="1"/>
  <c r="Q319" i="279" s="1"/>
  <c r="E319" i="279" a="1"/>
  <c r="E319" i="279" s="1"/>
  <c r="M319" i="279" s="1"/>
  <c r="G319" i="279"/>
  <c r="F319" i="279"/>
  <c r="A319" i="279"/>
  <c r="L319" i="279"/>
  <c r="D320" i="279" a="1"/>
  <c r="D320" i="279" s="1"/>
  <c r="O318" i="279"/>
  <c r="S318" i="279"/>
  <c r="K321" i="278"/>
  <c r="P321" i="278" s="1"/>
  <c r="Q321" i="278" s="1"/>
  <c r="E321" i="278" a="1"/>
  <c r="E321" i="278" s="1"/>
  <c r="M321" i="278" s="1"/>
  <c r="G321" i="278"/>
  <c r="F321" i="278"/>
  <c r="A321" i="278"/>
  <c r="L321" i="278"/>
  <c r="D322" i="278" a="1"/>
  <c r="D322" i="278" s="1"/>
  <c r="O320" i="278"/>
  <c r="S320" i="278"/>
  <c r="G320" i="277"/>
  <c r="F320" i="277"/>
  <c r="A320" i="277"/>
  <c r="L320" i="277"/>
  <c r="K320" i="277"/>
  <c r="P320" i="277" s="1"/>
  <c r="Q320" i="277" s="1"/>
  <c r="E320" i="277" a="1"/>
  <c r="E320" i="277" s="1"/>
  <c r="M320" i="277" s="1"/>
  <c r="D321" i="277" a="1"/>
  <c r="D321" i="277" s="1"/>
  <c r="O319" i="277"/>
  <c r="S319" i="277"/>
  <c r="O313" i="146"/>
  <c r="F314" i="146"/>
  <c r="K314" i="146"/>
  <c r="P314" i="146" s="1"/>
  <c r="Q314" i="146" s="1"/>
  <c r="S313" i="146"/>
  <c r="A314" i="146"/>
  <c r="E314" i="146" a="1"/>
  <c r="E314" i="146" s="1"/>
  <c r="M314" i="146" s="1"/>
  <c r="L314" i="146"/>
  <c r="D315" i="146" a="1"/>
  <c r="D315" i="146" s="1"/>
  <c r="G315" i="146" s="1"/>
  <c r="G314" i="146"/>
  <c r="L322" i="284" l="1"/>
  <c r="K322" i="284"/>
  <c r="P322" i="284" s="1"/>
  <c r="Q322" i="284" s="1"/>
  <c r="E322" i="284" a="1"/>
  <c r="E322" i="284" s="1"/>
  <c r="M322" i="284" s="1"/>
  <c r="G322" i="284"/>
  <c r="A322" i="284"/>
  <c r="F322" i="284"/>
  <c r="D323" i="284" a="1"/>
  <c r="D323" i="284" s="1"/>
  <c r="S321" i="284"/>
  <c r="O321" i="284"/>
  <c r="S321" i="283"/>
  <c r="O321" i="283"/>
  <c r="L322" i="283"/>
  <c r="F322" i="283"/>
  <c r="E322" i="283" a="1"/>
  <c r="E322" i="283" s="1"/>
  <c r="M322" i="283" s="1"/>
  <c r="K322" i="283"/>
  <c r="P322" i="283" s="1"/>
  <c r="Q322" i="283" s="1"/>
  <c r="A322" i="283"/>
  <c r="G322" i="283"/>
  <c r="D323" i="283" a="1"/>
  <c r="D323" i="283" s="1"/>
  <c r="F324" i="282"/>
  <c r="A324" i="282"/>
  <c r="G324" i="282"/>
  <c r="L324" i="282"/>
  <c r="E324" i="282" a="1"/>
  <c r="E324" i="282" s="1"/>
  <c r="M324" i="282" s="1"/>
  <c r="K324" i="282"/>
  <c r="P324" i="282" s="1"/>
  <c r="Q324" i="282" s="1"/>
  <c r="D325" i="282" a="1"/>
  <c r="D325" i="282" s="1"/>
  <c r="O323" i="282"/>
  <c r="S323" i="282"/>
  <c r="G320" i="281"/>
  <c r="F320" i="281"/>
  <c r="A320" i="281"/>
  <c r="L320" i="281"/>
  <c r="K320" i="281"/>
  <c r="P320" i="281" s="1"/>
  <c r="Q320" i="281" s="1"/>
  <c r="E320" i="281" a="1"/>
  <c r="E320" i="281" s="1"/>
  <c r="M320" i="281" s="1"/>
  <c r="D321" i="281" a="1"/>
  <c r="D321" i="281" s="1"/>
  <c r="O319" i="281"/>
  <c r="S319" i="281"/>
  <c r="G322" i="280"/>
  <c r="F322" i="280"/>
  <c r="A322" i="280"/>
  <c r="L322" i="280"/>
  <c r="K322" i="280"/>
  <c r="P322" i="280" s="1"/>
  <c r="Q322" i="280" s="1"/>
  <c r="E322" i="280" a="1"/>
  <c r="E322" i="280" s="1"/>
  <c r="M322" i="280" s="1"/>
  <c r="D323" i="280" a="1"/>
  <c r="D323" i="280" s="1"/>
  <c r="O321" i="280"/>
  <c r="S321" i="280"/>
  <c r="G320" i="279"/>
  <c r="F320" i="279"/>
  <c r="A320" i="279"/>
  <c r="L320" i="279"/>
  <c r="K320" i="279"/>
  <c r="P320" i="279" s="1"/>
  <c r="Q320" i="279" s="1"/>
  <c r="E320" i="279" a="1"/>
  <c r="E320" i="279" s="1"/>
  <c r="M320" i="279" s="1"/>
  <c r="D321" i="279" a="1"/>
  <c r="D321" i="279" s="1"/>
  <c r="O319" i="279"/>
  <c r="S319" i="279"/>
  <c r="G322" i="278"/>
  <c r="F322" i="278"/>
  <c r="A322" i="278"/>
  <c r="L322" i="278"/>
  <c r="E322" i="278" a="1"/>
  <c r="E322" i="278" s="1"/>
  <c r="M322" i="278" s="1"/>
  <c r="K322" i="278"/>
  <c r="P322" i="278" s="1"/>
  <c r="Q322" i="278" s="1"/>
  <c r="D323" i="278" a="1"/>
  <c r="D323" i="278" s="1"/>
  <c r="O321" i="278"/>
  <c r="S321" i="278"/>
  <c r="O320" i="277"/>
  <c r="S320" i="277"/>
  <c r="F321" i="277"/>
  <c r="A321" i="277"/>
  <c r="L321" i="277"/>
  <c r="K321" i="277"/>
  <c r="P321" i="277" s="1"/>
  <c r="Q321" i="277" s="1"/>
  <c r="E321" i="277" a="1"/>
  <c r="E321" i="277" s="1"/>
  <c r="M321" i="277" s="1"/>
  <c r="G321" i="277"/>
  <c r="D322" i="277" a="1"/>
  <c r="D322" i="277" s="1"/>
  <c r="O314" i="146"/>
  <c r="S314" i="146"/>
  <c r="E315" i="146" a="1"/>
  <c r="E315" i="146" s="1"/>
  <c r="M315" i="146" s="1"/>
  <c r="L315" i="146"/>
  <c r="F315" i="146"/>
  <c r="K315" i="146"/>
  <c r="P315" i="146" s="1"/>
  <c r="Q315" i="146" s="1"/>
  <c r="A315" i="146"/>
  <c r="D316" i="146" a="1"/>
  <c r="D316" i="146" s="1"/>
  <c r="E316" i="146" s="1" a="1"/>
  <c r="E316" i="146" s="1"/>
  <c r="M316" i="146" s="1"/>
  <c r="O322" i="284" l="1"/>
  <c r="S322" i="284"/>
  <c r="K323" i="284"/>
  <c r="P323" i="284" s="1"/>
  <c r="Q323" i="284" s="1"/>
  <c r="E323" i="284" a="1"/>
  <c r="E323" i="284" s="1"/>
  <c r="M323" i="284" s="1"/>
  <c r="G323" i="284"/>
  <c r="F323" i="284"/>
  <c r="A323" i="284"/>
  <c r="L323" i="284"/>
  <c r="D324" i="284" a="1"/>
  <c r="D324" i="284" s="1"/>
  <c r="F323" i="283"/>
  <c r="L323" i="283"/>
  <c r="K323" i="283"/>
  <c r="P323" i="283" s="1"/>
  <c r="Q323" i="283" s="1"/>
  <c r="E323" i="283" a="1"/>
  <c r="E323" i="283" s="1"/>
  <c r="M323" i="283" s="1"/>
  <c r="G323" i="283"/>
  <c r="A323" i="283"/>
  <c r="D324" i="283" a="1"/>
  <c r="D324" i="283" s="1"/>
  <c r="S322" i="283"/>
  <c r="O322" i="283"/>
  <c r="G325" i="282"/>
  <c r="L325" i="282"/>
  <c r="K325" i="282"/>
  <c r="P325" i="282" s="1"/>
  <c r="Q325" i="282" s="1"/>
  <c r="F325" i="282"/>
  <c r="E325" i="282" a="1"/>
  <c r="E325" i="282" s="1"/>
  <c r="M325" i="282" s="1"/>
  <c r="A325" i="282"/>
  <c r="D326" i="282" a="1"/>
  <c r="D326" i="282" s="1"/>
  <c r="S324" i="282"/>
  <c r="O324" i="282"/>
  <c r="K321" i="281"/>
  <c r="P321" i="281" s="1"/>
  <c r="Q321" i="281" s="1"/>
  <c r="E321" i="281" a="1"/>
  <c r="E321" i="281" s="1"/>
  <c r="M321" i="281" s="1"/>
  <c r="L321" i="281"/>
  <c r="A321" i="281"/>
  <c r="G321" i="281"/>
  <c r="F321" i="281"/>
  <c r="D322" i="281" a="1"/>
  <c r="D322" i="281" s="1"/>
  <c r="O320" i="281"/>
  <c r="S320" i="281"/>
  <c r="L323" i="280"/>
  <c r="G323" i="280"/>
  <c r="A323" i="280"/>
  <c r="F323" i="280"/>
  <c r="E323" i="280" a="1"/>
  <c r="E323" i="280" s="1"/>
  <c r="M323" i="280" s="1"/>
  <c r="K323" i="280"/>
  <c r="P323" i="280" s="1"/>
  <c r="Q323" i="280" s="1"/>
  <c r="D324" i="280" a="1"/>
  <c r="D324" i="280" s="1"/>
  <c r="O322" i="280"/>
  <c r="S322" i="280"/>
  <c r="F321" i="279"/>
  <c r="A321" i="279"/>
  <c r="L321" i="279"/>
  <c r="K321" i="279"/>
  <c r="P321" i="279" s="1"/>
  <c r="Q321" i="279" s="1"/>
  <c r="E321" i="279" a="1"/>
  <c r="E321" i="279" s="1"/>
  <c r="M321" i="279" s="1"/>
  <c r="G321" i="279"/>
  <c r="D322" i="279" a="1"/>
  <c r="D322" i="279" s="1"/>
  <c r="O320" i="279"/>
  <c r="S320" i="279"/>
  <c r="F323" i="278"/>
  <c r="A323" i="278"/>
  <c r="L323" i="278"/>
  <c r="K323" i="278"/>
  <c r="P323" i="278" s="1"/>
  <c r="Q323" i="278" s="1"/>
  <c r="E323" i="278" a="1"/>
  <c r="E323" i="278" s="1"/>
  <c r="M323" i="278" s="1"/>
  <c r="G323" i="278"/>
  <c r="D324" i="278" a="1"/>
  <c r="D324" i="278" s="1"/>
  <c r="O322" i="278"/>
  <c r="S322" i="278"/>
  <c r="S321" i="277"/>
  <c r="O321" i="277"/>
  <c r="L322" i="277"/>
  <c r="K322" i="277"/>
  <c r="P322" i="277" s="1"/>
  <c r="Q322" i="277" s="1"/>
  <c r="E322" i="277" a="1"/>
  <c r="E322" i="277" s="1"/>
  <c r="M322" i="277" s="1"/>
  <c r="G322" i="277"/>
  <c r="F322" i="277"/>
  <c r="A322" i="277"/>
  <c r="D323" i="277" a="1"/>
  <c r="D323" i="277" s="1"/>
  <c r="O315" i="146"/>
  <c r="S315" i="146"/>
  <c r="K316" i="146"/>
  <c r="P316" i="146" s="1"/>
  <c r="Q316" i="146" s="1"/>
  <c r="A316" i="146"/>
  <c r="L316" i="146"/>
  <c r="O316" i="146" s="1"/>
  <c r="G316" i="146"/>
  <c r="F316" i="146"/>
  <c r="D317" i="146" a="1"/>
  <c r="D317" i="146" s="1"/>
  <c r="K317" i="146" s="1"/>
  <c r="P317" i="146" s="1"/>
  <c r="Q317" i="146" s="1"/>
  <c r="S316" i="146"/>
  <c r="O323" i="284" l="1"/>
  <c r="S323" i="284"/>
  <c r="G324" i="284"/>
  <c r="F324" i="284"/>
  <c r="A324" i="284"/>
  <c r="L324" i="284"/>
  <c r="E324" i="284" a="1"/>
  <c r="E324" i="284" s="1"/>
  <c r="M324" i="284" s="1"/>
  <c r="K324" i="284"/>
  <c r="P324" i="284" s="1"/>
  <c r="Q324" i="284" s="1"/>
  <c r="D325" i="284" a="1"/>
  <c r="D325" i="284" s="1"/>
  <c r="L324" i="283"/>
  <c r="K324" i="283"/>
  <c r="P324" i="283" s="1"/>
  <c r="Q324" i="283" s="1"/>
  <c r="E324" i="283" a="1"/>
  <c r="E324" i="283" s="1"/>
  <c r="M324" i="283" s="1"/>
  <c r="G324" i="283"/>
  <c r="F324" i="283"/>
  <c r="A324" i="283"/>
  <c r="D325" i="283" a="1"/>
  <c r="D325" i="283" s="1"/>
  <c r="S323" i="283"/>
  <c r="O323" i="283"/>
  <c r="F326" i="282"/>
  <c r="A326" i="282"/>
  <c r="K326" i="282"/>
  <c r="P326" i="282" s="1"/>
  <c r="Q326" i="282" s="1"/>
  <c r="E326" i="282" a="1"/>
  <c r="E326" i="282" s="1"/>
  <c r="M326" i="282" s="1"/>
  <c r="G326" i="282"/>
  <c r="L326" i="282"/>
  <c r="D327" i="282" a="1"/>
  <c r="D327" i="282" s="1"/>
  <c r="O325" i="282"/>
  <c r="S325" i="282"/>
  <c r="G322" i="281"/>
  <c r="K322" i="281"/>
  <c r="P322" i="281" s="1"/>
  <c r="Q322" i="281" s="1"/>
  <c r="A322" i="281"/>
  <c r="F322" i="281"/>
  <c r="L322" i="281"/>
  <c r="E322" i="281" a="1"/>
  <c r="E322" i="281" s="1"/>
  <c r="M322" i="281" s="1"/>
  <c r="D323" i="281" a="1"/>
  <c r="D323" i="281" s="1"/>
  <c r="S321" i="281"/>
  <c r="O321" i="281"/>
  <c r="G324" i="280"/>
  <c r="K324" i="280"/>
  <c r="P324" i="280" s="1"/>
  <c r="Q324" i="280" s="1"/>
  <c r="E324" i="280" a="1"/>
  <c r="E324" i="280" s="1"/>
  <c r="M324" i="280" s="1"/>
  <c r="L324" i="280"/>
  <c r="F324" i="280"/>
  <c r="A324" i="280"/>
  <c r="D325" i="280" a="1"/>
  <c r="D325" i="280" s="1"/>
  <c r="O323" i="280"/>
  <c r="S323" i="280"/>
  <c r="L322" i="279"/>
  <c r="K322" i="279"/>
  <c r="P322" i="279" s="1"/>
  <c r="Q322" i="279" s="1"/>
  <c r="E322" i="279" a="1"/>
  <c r="E322" i="279" s="1"/>
  <c r="M322" i="279" s="1"/>
  <c r="G322" i="279"/>
  <c r="F322" i="279"/>
  <c r="A322" i="279"/>
  <c r="D323" i="279" a="1"/>
  <c r="D323" i="279" s="1"/>
  <c r="S321" i="279"/>
  <c r="O321" i="279"/>
  <c r="L324" i="278"/>
  <c r="K324" i="278"/>
  <c r="P324" i="278" s="1"/>
  <c r="Q324" i="278" s="1"/>
  <c r="E324" i="278" a="1"/>
  <c r="E324" i="278" s="1"/>
  <c r="M324" i="278" s="1"/>
  <c r="G324" i="278"/>
  <c r="F324" i="278"/>
  <c r="A324" i="278"/>
  <c r="D325" i="278" a="1"/>
  <c r="D325" i="278" s="1"/>
  <c r="S323" i="278"/>
  <c r="O323" i="278"/>
  <c r="K323" i="277"/>
  <c r="P323" i="277" s="1"/>
  <c r="Q323" i="277" s="1"/>
  <c r="E323" i="277" a="1"/>
  <c r="E323" i="277" s="1"/>
  <c r="M323" i="277" s="1"/>
  <c r="G323" i="277"/>
  <c r="F323" i="277"/>
  <c r="A323" i="277"/>
  <c r="L323" i="277"/>
  <c r="D324" i="277" a="1"/>
  <c r="D324" i="277" s="1"/>
  <c r="O322" i="277"/>
  <c r="S322" i="277"/>
  <c r="A317" i="146"/>
  <c r="D318" i="146" a="1"/>
  <c r="D318" i="146" s="1"/>
  <c r="D319" i="146" s="1" a="1"/>
  <c r="D319" i="146" s="1"/>
  <c r="E317" i="146" a="1"/>
  <c r="E317" i="146" s="1"/>
  <c r="M317" i="146" s="1"/>
  <c r="L317" i="146"/>
  <c r="G317" i="146"/>
  <c r="F317" i="146"/>
  <c r="O324" i="284" l="1"/>
  <c r="S324" i="284"/>
  <c r="F325" i="284"/>
  <c r="A325" i="284"/>
  <c r="L325" i="284"/>
  <c r="K325" i="284"/>
  <c r="P325" i="284" s="1"/>
  <c r="Q325" i="284" s="1"/>
  <c r="E325" i="284" a="1"/>
  <c r="E325" i="284" s="1"/>
  <c r="M325" i="284" s="1"/>
  <c r="G325" i="284"/>
  <c r="D326" i="284" a="1"/>
  <c r="D326" i="284" s="1"/>
  <c r="O324" i="283"/>
  <c r="S324" i="283"/>
  <c r="K325" i="283"/>
  <c r="P325" i="283" s="1"/>
  <c r="Q325" i="283" s="1"/>
  <c r="E325" i="283" a="1"/>
  <c r="E325" i="283" s="1"/>
  <c r="M325" i="283" s="1"/>
  <c r="G325" i="283"/>
  <c r="F325" i="283"/>
  <c r="A325" i="283"/>
  <c r="L325" i="283"/>
  <c r="D326" i="283" a="1"/>
  <c r="D326" i="283" s="1"/>
  <c r="S326" i="282"/>
  <c r="O326" i="282"/>
  <c r="F327" i="282"/>
  <c r="L327" i="282"/>
  <c r="E327" i="282" a="1"/>
  <c r="E327" i="282" s="1"/>
  <c r="M327" i="282" s="1"/>
  <c r="A327" i="282"/>
  <c r="K327" i="282"/>
  <c r="P327" i="282" s="1"/>
  <c r="Q327" i="282" s="1"/>
  <c r="G327" i="282"/>
  <c r="D328" i="282" a="1"/>
  <c r="D328" i="282" s="1"/>
  <c r="F323" i="281"/>
  <c r="A323" i="281"/>
  <c r="G323" i="281"/>
  <c r="L323" i="281"/>
  <c r="E323" i="281" a="1"/>
  <c r="E323" i="281" s="1"/>
  <c r="M323" i="281" s="1"/>
  <c r="K323" i="281"/>
  <c r="P323" i="281" s="1"/>
  <c r="Q323" i="281" s="1"/>
  <c r="D324" i="281" a="1"/>
  <c r="D324" i="281" s="1"/>
  <c r="O322" i="281"/>
  <c r="S322" i="281"/>
  <c r="O324" i="280"/>
  <c r="S324" i="280"/>
  <c r="F325" i="280"/>
  <c r="A325" i="280"/>
  <c r="G325" i="280"/>
  <c r="E325" i="280" a="1"/>
  <c r="E325" i="280" s="1"/>
  <c r="M325" i="280" s="1"/>
  <c r="L325" i="280"/>
  <c r="K325" i="280"/>
  <c r="P325" i="280" s="1"/>
  <c r="Q325" i="280" s="1"/>
  <c r="D326" i="280" a="1"/>
  <c r="D326" i="280" s="1"/>
  <c r="O322" i="279"/>
  <c r="S322" i="279"/>
  <c r="K323" i="279"/>
  <c r="P323" i="279" s="1"/>
  <c r="Q323" i="279" s="1"/>
  <c r="E323" i="279" a="1"/>
  <c r="E323" i="279" s="1"/>
  <c r="M323" i="279" s="1"/>
  <c r="G323" i="279"/>
  <c r="F323" i="279"/>
  <c r="A323" i="279"/>
  <c r="L323" i="279"/>
  <c r="D324" i="279" a="1"/>
  <c r="D324" i="279" s="1"/>
  <c r="K325" i="278"/>
  <c r="P325" i="278" s="1"/>
  <c r="Q325" i="278" s="1"/>
  <c r="E325" i="278" a="1"/>
  <c r="E325" i="278" s="1"/>
  <c r="M325" i="278" s="1"/>
  <c r="G325" i="278"/>
  <c r="F325" i="278"/>
  <c r="A325" i="278"/>
  <c r="L325" i="278"/>
  <c r="D326" i="278" a="1"/>
  <c r="D326" i="278" s="1"/>
  <c r="O324" i="278"/>
  <c r="S324" i="278"/>
  <c r="G324" i="277"/>
  <c r="F324" i="277"/>
  <c r="A324" i="277"/>
  <c r="L324" i="277"/>
  <c r="K324" i="277"/>
  <c r="P324" i="277" s="1"/>
  <c r="Q324" i="277" s="1"/>
  <c r="E324" i="277" a="1"/>
  <c r="E324" i="277" s="1"/>
  <c r="M324" i="277" s="1"/>
  <c r="D325" i="277" a="1"/>
  <c r="D325" i="277" s="1"/>
  <c r="O323" i="277"/>
  <c r="S323" i="277"/>
  <c r="O317" i="146"/>
  <c r="S317" i="146"/>
  <c r="F318" i="146"/>
  <c r="E318" i="146" a="1"/>
  <c r="E318" i="146" s="1"/>
  <c r="M318" i="146" s="1"/>
  <c r="L318" i="146"/>
  <c r="G318" i="146"/>
  <c r="A318" i="146"/>
  <c r="K318" i="146"/>
  <c r="P318" i="146" s="1"/>
  <c r="Q318" i="146" s="1"/>
  <c r="L319" i="146"/>
  <c r="A319" i="146"/>
  <c r="F319" i="146"/>
  <c r="G319" i="146"/>
  <c r="E319" i="146" a="1"/>
  <c r="E319" i="146" s="1"/>
  <c r="M319" i="146" s="1"/>
  <c r="O319" i="146" s="1"/>
  <c r="K319" i="146"/>
  <c r="P319" i="146" s="1"/>
  <c r="Q319" i="146" s="1"/>
  <c r="D320" i="146" a="1"/>
  <c r="D320" i="146" s="1"/>
  <c r="S325" i="284" l="1"/>
  <c r="O325" i="284"/>
  <c r="F326" i="284"/>
  <c r="G326" i="284"/>
  <c r="L326" i="284"/>
  <c r="E326" i="284" a="1"/>
  <c r="E326" i="284" s="1"/>
  <c r="M326" i="284" s="1"/>
  <c r="K326" i="284"/>
  <c r="P326" i="284" s="1"/>
  <c r="Q326" i="284" s="1"/>
  <c r="A326" i="284"/>
  <c r="D327" i="284" a="1"/>
  <c r="D327" i="284" s="1"/>
  <c r="O325" i="283"/>
  <c r="S325" i="283"/>
  <c r="G326" i="283"/>
  <c r="F326" i="283"/>
  <c r="A326" i="283"/>
  <c r="L326" i="283"/>
  <c r="E326" i="283" a="1"/>
  <c r="E326" i="283" s="1"/>
  <c r="M326" i="283" s="1"/>
  <c r="K326" i="283"/>
  <c r="P326" i="283" s="1"/>
  <c r="Q326" i="283" s="1"/>
  <c r="D327" i="283" a="1"/>
  <c r="D327" i="283" s="1"/>
  <c r="G328" i="282"/>
  <c r="F328" i="282"/>
  <c r="L328" i="282"/>
  <c r="K328" i="282"/>
  <c r="P328" i="282" s="1"/>
  <c r="Q328" i="282" s="1"/>
  <c r="D329" i="282" a="1"/>
  <c r="D329" i="282" s="1"/>
  <c r="S327" i="282"/>
  <c r="O327" i="282"/>
  <c r="L324" i="281"/>
  <c r="F324" i="281"/>
  <c r="E324" i="281" a="1"/>
  <c r="E324" i="281" s="1"/>
  <c r="M324" i="281" s="1"/>
  <c r="K324" i="281"/>
  <c r="P324" i="281" s="1"/>
  <c r="Q324" i="281" s="1"/>
  <c r="A324" i="281"/>
  <c r="G324" i="281"/>
  <c r="D325" i="281" a="1"/>
  <c r="D325" i="281" s="1"/>
  <c r="S323" i="281"/>
  <c r="O323" i="281"/>
  <c r="S325" i="280"/>
  <c r="O325" i="280"/>
  <c r="L326" i="280"/>
  <c r="G326" i="280"/>
  <c r="F326" i="280"/>
  <c r="A326" i="280"/>
  <c r="K326" i="280"/>
  <c r="P326" i="280" s="1"/>
  <c r="Q326" i="280" s="1"/>
  <c r="E326" i="280" a="1"/>
  <c r="E326" i="280" s="1"/>
  <c r="M326" i="280" s="1"/>
  <c r="D327" i="280" a="1"/>
  <c r="D327" i="280" s="1"/>
  <c r="O323" i="279"/>
  <c r="S323" i="279"/>
  <c r="G324" i="279"/>
  <c r="F324" i="279"/>
  <c r="A324" i="279"/>
  <c r="L324" i="279"/>
  <c r="K324" i="279"/>
  <c r="P324" i="279" s="1"/>
  <c r="Q324" i="279" s="1"/>
  <c r="E324" i="279" a="1"/>
  <c r="E324" i="279" s="1"/>
  <c r="M324" i="279" s="1"/>
  <c r="D325" i="279" a="1"/>
  <c r="D325" i="279" s="1"/>
  <c r="L326" i="278"/>
  <c r="F326" i="278"/>
  <c r="E326" i="278" a="1"/>
  <c r="E326" i="278" s="1"/>
  <c r="M326" i="278" s="1"/>
  <c r="K326" i="278"/>
  <c r="P326" i="278" s="1"/>
  <c r="Q326" i="278" s="1"/>
  <c r="A326" i="278"/>
  <c r="G326" i="278"/>
  <c r="D327" i="278" a="1"/>
  <c r="D327" i="278" s="1"/>
  <c r="S325" i="278"/>
  <c r="O325" i="278"/>
  <c r="F325" i="277"/>
  <c r="A325" i="277"/>
  <c r="L325" i="277"/>
  <c r="K325" i="277"/>
  <c r="P325" i="277" s="1"/>
  <c r="Q325" i="277" s="1"/>
  <c r="E325" i="277" a="1"/>
  <c r="E325" i="277" s="1"/>
  <c r="M325" i="277" s="1"/>
  <c r="G325" i="277"/>
  <c r="D326" i="277" a="1"/>
  <c r="D326" i="277" s="1"/>
  <c r="O324" i="277"/>
  <c r="S324" i="277"/>
  <c r="O318" i="146"/>
  <c r="S318" i="146"/>
  <c r="A320" i="146"/>
  <c r="F320" i="146"/>
  <c r="G320" i="146"/>
  <c r="E320" i="146" a="1"/>
  <c r="E320" i="146" s="1"/>
  <c r="M320" i="146" s="1"/>
  <c r="K320" i="146"/>
  <c r="P320" i="146" s="1"/>
  <c r="Q320" i="146" s="1"/>
  <c r="L320" i="146"/>
  <c r="D321" i="146" a="1"/>
  <c r="D321" i="146" s="1"/>
  <c r="S319" i="146"/>
  <c r="S326" i="284" l="1"/>
  <c r="O326" i="284"/>
  <c r="F327" i="284"/>
  <c r="G327" i="284"/>
  <c r="L327" i="284"/>
  <c r="E327" i="284" a="1"/>
  <c r="E327" i="284" s="1"/>
  <c r="M327" i="284" s="1"/>
  <c r="K327" i="284"/>
  <c r="P327" i="284" s="1"/>
  <c r="Q327" i="284" s="1"/>
  <c r="A327" i="284"/>
  <c r="D328" i="284" a="1"/>
  <c r="D328" i="284" s="1"/>
  <c r="O326" i="283"/>
  <c r="S326" i="283"/>
  <c r="F327" i="283"/>
  <c r="A327" i="283"/>
  <c r="L327" i="283"/>
  <c r="K327" i="283"/>
  <c r="P327" i="283" s="1"/>
  <c r="Q327" i="283" s="1"/>
  <c r="E327" i="283" a="1"/>
  <c r="E327" i="283" s="1"/>
  <c r="M327" i="283" s="1"/>
  <c r="G327" i="283"/>
  <c r="D328" i="283" a="1"/>
  <c r="D328" i="283" s="1"/>
  <c r="G329" i="282"/>
  <c r="F329" i="282"/>
  <c r="L329" i="282"/>
  <c r="K329" i="282"/>
  <c r="D330" i="282" a="1"/>
  <c r="D330" i="282" s="1"/>
  <c r="O324" i="281"/>
  <c r="S324" i="281"/>
  <c r="K325" i="281"/>
  <c r="P325" i="281" s="1"/>
  <c r="Q325" i="281" s="1"/>
  <c r="E325" i="281" a="1"/>
  <c r="E325" i="281" s="1"/>
  <c r="M325" i="281" s="1"/>
  <c r="G325" i="281"/>
  <c r="F325" i="281"/>
  <c r="L325" i="281"/>
  <c r="A325" i="281"/>
  <c r="D326" i="281" a="1"/>
  <c r="D326" i="281" s="1"/>
  <c r="O326" i="280"/>
  <c r="S326" i="280"/>
  <c r="K327" i="280"/>
  <c r="P327" i="280" s="1"/>
  <c r="Q327" i="280" s="1"/>
  <c r="E327" i="280" a="1"/>
  <c r="E327" i="280" s="1"/>
  <c r="M327" i="280" s="1"/>
  <c r="F327" i="280"/>
  <c r="A327" i="280"/>
  <c r="L327" i="280"/>
  <c r="G327" i="280"/>
  <c r="D328" i="280" a="1"/>
  <c r="D328" i="280" s="1"/>
  <c r="O324" i="279"/>
  <c r="S324" i="279"/>
  <c r="F325" i="279"/>
  <c r="A325" i="279"/>
  <c r="L325" i="279"/>
  <c r="K325" i="279"/>
  <c r="P325" i="279" s="1"/>
  <c r="Q325" i="279" s="1"/>
  <c r="E325" i="279" a="1"/>
  <c r="E325" i="279" s="1"/>
  <c r="M325" i="279" s="1"/>
  <c r="G325" i="279"/>
  <c r="D326" i="279" a="1"/>
  <c r="D326" i="279" s="1"/>
  <c r="O326" i="278"/>
  <c r="S326" i="278"/>
  <c r="K327" i="278"/>
  <c r="P327" i="278" s="1"/>
  <c r="Q327" i="278" s="1"/>
  <c r="E327" i="278" a="1"/>
  <c r="E327" i="278" s="1"/>
  <c r="M327" i="278" s="1"/>
  <c r="L327" i="278"/>
  <c r="A327" i="278"/>
  <c r="G327" i="278"/>
  <c r="F327" i="278"/>
  <c r="D328" i="278" a="1"/>
  <c r="D328" i="278" s="1"/>
  <c r="L326" i="277"/>
  <c r="K326" i="277"/>
  <c r="P326" i="277" s="1"/>
  <c r="Q326" i="277" s="1"/>
  <c r="E326" i="277" a="1"/>
  <c r="E326" i="277" s="1"/>
  <c r="M326" i="277" s="1"/>
  <c r="G326" i="277"/>
  <c r="F326" i="277"/>
  <c r="A326" i="277"/>
  <c r="D327" i="277" a="1"/>
  <c r="D327" i="277" s="1"/>
  <c r="S325" i="277"/>
  <c r="O325" i="277"/>
  <c r="O320" i="146"/>
  <c r="G321" i="146"/>
  <c r="E321" i="146" a="1"/>
  <c r="E321" i="146" s="1"/>
  <c r="M321" i="146" s="1"/>
  <c r="K321" i="146"/>
  <c r="P321" i="146" s="1"/>
  <c r="Q321" i="146" s="1"/>
  <c r="L321" i="146"/>
  <c r="A321" i="146"/>
  <c r="F321" i="146"/>
  <c r="D322" i="146" a="1"/>
  <c r="D322" i="146" s="1"/>
  <c r="S320" i="146"/>
  <c r="S327" i="284" l="1"/>
  <c r="O327" i="284"/>
  <c r="G328" i="284"/>
  <c r="K328" i="284"/>
  <c r="L328" i="284"/>
  <c r="F328" i="284"/>
  <c r="D329" i="284" a="1"/>
  <c r="D329" i="284" s="1"/>
  <c r="S327" i="283"/>
  <c r="O327" i="283"/>
  <c r="G328" i="283"/>
  <c r="F328" i="283"/>
  <c r="L328" i="283"/>
  <c r="K328" i="283"/>
  <c r="P328" i="283" s="1"/>
  <c r="Q328" i="283" s="1"/>
  <c r="D329" i="283" a="1"/>
  <c r="D329" i="283" s="1"/>
  <c r="P329" i="282"/>
  <c r="Q329" i="282" s="1"/>
  <c r="G330" i="282"/>
  <c r="F330" i="282"/>
  <c r="L330" i="282"/>
  <c r="K330" i="282"/>
  <c r="P330" i="282" s="1"/>
  <c r="Q330" i="282" s="1"/>
  <c r="D331" i="282" a="1"/>
  <c r="D331" i="282" s="1"/>
  <c r="O325" i="281"/>
  <c r="S325" i="281"/>
  <c r="G326" i="281"/>
  <c r="F326" i="281"/>
  <c r="A326" i="281"/>
  <c r="L326" i="281"/>
  <c r="K326" i="281"/>
  <c r="P326" i="281" s="1"/>
  <c r="Q326" i="281" s="1"/>
  <c r="E326" i="281" a="1"/>
  <c r="E326" i="281" s="1"/>
  <c r="M326" i="281" s="1"/>
  <c r="D327" i="281" a="1"/>
  <c r="D327" i="281" s="1"/>
  <c r="S327" i="280"/>
  <c r="O327" i="280"/>
  <c r="L328" i="280"/>
  <c r="G328" i="280"/>
  <c r="F328" i="280"/>
  <c r="K328" i="280"/>
  <c r="P328" i="280" s="1"/>
  <c r="Q328" i="280" s="1"/>
  <c r="D329" i="280" a="1"/>
  <c r="D329" i="280" s="1"/>
  <c r="S325" i="279"/>
  <c r="O325" i="279"/>
  <c r="L326" i="279"/>
  <c r="K326" i="279"/>
  <c r="P326" i="279" s="1"/>
  <c r="Q326" i="279" s="1"/>
  <c r="E326" i="279" a="1"/>
  <c r="E326" i="279" s="1"/>
  <c r="M326" i="279" s="1"/>
  <c r="G326" i="279"/>
  <c r="F326" i="279"/>
  <c r="A326" i="279"/>
  <c r="D327" i="279" a="1"/>
  <c r="D327" i="279" s="1"/>
  <c r="S327" i="278"/>
  <c r="O327" i="278"/>
  <c r="L328" i="278"/>
  <c r="F328" i="278"/>
  <c r="K328" i="278"/>
  <c r="P328" i="278" s="1"/>
  <c r="Q328" i="278" s="1"/>
  <c r="G328" i="278"/>
  <c r="D329" i="278" a="1"/>
  <c r="D329" i="278" s="1"/>
  <c r="K327" i="277"/>
  <c r="P327" i="277" s="1"/>
  <c r="Q327" i="277" s="1"/>
  <c r="E327" i="277" a="1"/>
  <c r="E327" i="277" s="1"/>
  <c r="M327" i="277" s="1"/>
  <c r="G327" i="277"/>
  <c r="F327" i="277"/>
  <c r="A327" i="277"/>
  <c r="L327" i="277"/>
  <c r="D328" i="277" a="1"/>
  <c r="D328" i="277" s="1"/>
  <c r="O326" i="277"/>
  <c r="S326" i="277"/>
  <c r="O321" i="146"/>
  <c r="E322" i="146" a="1"/>
  <c r="E322" i="146" s="1"/>
  <c r="M322" i="146" s="1"/>
  <c r="K322" i="146"/>
  <c r="P322" i="146" s="1"/>
  <c r="Q322" i="146" s="1"/>
  <c r="L322" i="146"/>
  <c r="A322" i="146"/>
  <c r="F322" i="146"/>
  <c r="G322" i="146"/>
  <c r="D323" i="146" a="1"/>
  <c r="D323" i="146" s="1"/>
  <c r="S321" i="146"/>
  <c r="P328" i="284" l="1"/>
  <c r="Q328" i="284" s="1"/>
  <c r="G329" i="284"/>
  <c r="F329" i="284"/>
  <c r="L329" i="284"/>
  <c r="K329" i="284"/>
  <c r="D330" i="284" a="1"/>
  <c r="D330" i="284" s="1"/>
  <c r="G329" i="283"/>
  <c r="F329" i="283"/>
  <c r="L329" i="283"/>
  <c r="K329" i="283"/>
  <c r="P329" i="283" s="1"/>
  <c r="Q329" i="283" s="1"/>
  <c r="D330" i="283" a="1"/>
  <c r="D330" i="283" s="1"/>
  <c r="G331" i="282"/>
  <c r="F331" i="282"/>
  <c r="L331" i="282"/>
  <c r="K331" i="282"/>
  <c r="P331" i="282" s="1"/>
  <c r="Q331" i="282" s="1"/>
  <c r="D332" i="282" a="1"/>
  <c r="D332" i="282" s="1"/>
  <c r="O326" i="281"/>
  <c r="S326" i="281"/>
  <c r="F327" i="281"/>
  <c r="A327" i="281"/>
  <c r="L327" i="281"/>
  <c r="K327" i="281"/>
  <c r="P327" i="281" s="1"/>
  <c r="Q327" i="281" s="1"/>
  <c r="E327" i="281" a="1"/>
  <c r="E327" i="281" s="1"/>
  <c r="M327" i="281" s="1"/>
  <c r="G327" i="281"/>
  <c r="D328" i="281" a="1"/>
  <c r="D328" i="281" s="1"/>
  <c r="L329" i="280"/>
  <c r="G329" i="280"/>
  <c r="F329" i="280"/>
  <c r="K329" i="280"/>
  <c r="P329" i="280" s="1"/>
  <c r="Q329" i="280" s="1"/>
  <c r="D330" i="280" a="1"/>
  <c r="D330" i="280" s="1"/>
  <c r="F327" i="279"/>
  <c r="L327" i="279"/>
  <c r="E327" i="279" a="1"/>
  <c r="E327" i="279" s="1"/>
  <c r="M327" i="279" s="1"/>
  <c r="K327" i="279"/>
  <c r="P327" i="279" s="1"/>
  <c r="Q327" i="279" s="1"/>
  <c r="A327" i="279"/>
  <c r="G327" i="279"/>
  <c r="D328" i="279" a="1"/>
  <c r="D328" i="279" s="1"/>
  <c r="O326" i="279"/>
  <c r="S326" i="279"/>
  <c r="L329" i="278"/>
  <c r="K329" i="278"/>
  <c r="P329" i="278" s="1"/>
  <c r="Q329" i="278" s="1"/>
  <c r="G329" i="278"/>
  <c r="F329" i="278"/>
  <c r="D330" i="278" a="1"/>
  <c r="D330" i="278" s="1"/>
  <c r="G328" i="277"/>
  <c r="L328" i="277"/>
  <c r="K328" i="277"/>
  <c r="P328" i="277" s="1"/>
  <c r="Q328" i="277" s="1"/>
  <c r="F328" i="277"/>
  <c r="D329" i="277" a="1"/>
  <c r="D329" i="277" s="1"/>
  <c r="S327" i="277"/>
  <c r="O327" i="277"/>
  <c r="O322" i="146"/>
  <c r="L323" i="146"/>
  <c r="A323" i="146"/>
  <c r="F323" i="146"/>
  <c r="G323" i="146"/>
  <c r="E323" i="146" a="1"/>
  <c r="E323" i="146" s="1"/>
  <c r="M323" i="146" s="1"/>
  <c r="O323" i="146" s="1"/>
  <c r="K323" i="146"/>
  <c r="P323" i="146" s="1"/>
  <c r="Q323" i="146" s="1"/>
  <c r="D324" i="146" a="1"/>
  <c r="D324" i="146" s="1"/>
  <c r="S322" i="146"/>
  <c r="G330" i="284" l="1"/>
  <c r="K330" i="284"/>
  <c r="L330" i="284"/>
  <c r="F330" i="284"/>
  <c r="D331" i="284" a="1"/>
  <c r="D331" i="284" s="1"/>
  <c r="P329" i="284"/>
  <c r="Q329" i="284" s="1"/>
  <c r="G330" i="283"/>
  <c r="F330" i="283"/>
  <c r="L330" i="283"/>
  <c r="K330" i="283"/>
  <c r="P330" i="283" s="1"/>
  <c r="Q330" i="283" s="1"/>
  <c r="D331" i="283" a="1"/>
  <c r="D331" i="283" s="1"/>
  <c r="G332" i="282"/>
  <c r="F332" i="282"/>
  <c r="L332" i="282"/>
  <c r="K332" i="282"/>
  <c r="P332" i="282" s="1"/>
  <c r="Q332" i="282" s="1"/>
  <c r="D333" i="282" a="1"/>
  <c r="D333" i="282" s="1"/>
  <c r="S327" i="281"/>
  <c r="O327" i="281"/>
  <c r="G328" i="281"/>
  <c r="F328" i="281"/>
  <c r="L328" i="281"/>
  <c r="K328" i="281"/>
  <c r="P328" i="281" s="1"/>
  <c r="Q328" i="281" s="1"/>
  <c r="D329" i="281" a="1"/>
  <c r="D329" i="281" s="1"/>
  <c r="L330" i="280"/>
  <c r="K330" i="280"/>
  <c r="P330" i="280" s="1"/>
  <c r="Q330" i="280" s="1"/>
  <c r="G330" i="280"/>
  <c r="F330" i="280"/>
  <c r="D331" i="280" a="1"/>
  <c r="D331" i="280" s="1"/>
  <c r="S327" i="279"/>
  <c r="O327" i="279"/>
  <c r="G328" i="279"/>
  <c r="F328" i="279"/>
  <c r="L328" i="279"/>
  <c r="K328" i="279"/>
  <c r="P328" i="279" s="1"/>
  <c r="Q328" i="279" s="1"/>
  <c r="D329" i="279" a="1"/>
  <c r="D329" i="279" s="1"/>
  <c r="L330" i="278"/>
  <c r="K330" i="278"/>
  <c r="P330" i="278" s="1"/>
  <c r="Q330" i="278" s="1"/>
  <c r="G330" i="278"/>
  <c r="F330" i="278"/>
  <c r="D331" i="278" a="1"/>
  <c r="D331" i="278" s="1"/>
  <c r="G329" i="277"/>
  <c r="K329" i="277"/>
  <c r="F329" i="277"/>
  <c r="L329" i="277"/>
  <c r="D330" i="277" a="1"/>
  <c r="D330" i="277" s="1"/>
  <c r="A324" i="146"/>
  <c r="F324" i="146"/>
  <c r="G324" i="146"/>
  <c r="E324" i="146" a="1"/>
  <c r="E324" i="146" s="1"/>
  <c r="M324" i="146" s="1"/>
  <c r="K324" i="146"/>
  <c r="P324" i="146" s="1"/>
  <c r="Q324" i="146" s="1"/>
  <c r="L324" i="146"/>
  <c r="D325" i="146" a="1"/>
  <c r="D325" i="146" s="1"/>
  <c r="S323" i="146"/>
  <c r="G331" i="284" l="1"/>
  <c r="L331" i="284"/>
  <c r="F331" i="284"/>
  <c r="K331" i="284"/>
  <c r="D332" i="284" a="1"/>
  <c r="D332" i="284" s="1"/>
  <c r="P330" i="284"/>
  <c r="Q330" i="284" s="1"/>
  <c r="K331" i="283"/>
  <c r="P331" i="283" s="1"/>
  <c r="Q331" i="283" s="1"/>
  <c r="G331" i="283"/>
  <c r="F331" i="283"/>
  <c r="L331" i="283"/>
  <c r="D332" i="283" a="1"/>
  <c r="D332" i="283" s="1"/>
  <c r="G333" i="282"/>
  <c r="F333" i="282"/>
  <c r="L333" i="282"/>
  <c r="K333" i="282"/>
  <c r="P333" i="282" s="1"/>
  <c r="Q333" i="282" s="1"/>
  <c r="D334" i="282" a="1"/>
  <c r="D334" i="282" s="1"/>
  <c r="G329" i="281"/>
  <c r="F329" i="281"/>
  <c r="L329" i="281"/>
  <c r="K329" i="281"/>
  <c r="D330" i="281" a="1"/>
  <c r="D330" i="281" s="1"/>
  <c r="L331" i="280"/>
  <c r="K331" i="280"/>
  <c r="P331" i="280" s="1"/>
  <c r="Q331" i="280" s="1"/>
  <c r="G331" i="280"/>
  <c r="F331" i="280"/>
  <c r="D332" i="280" a="1"/>
  <c r="D332" i="280" s="1"/>
  <c r="G329" i="279"/>
  <c r="L329" i="279"/>
  <c r="K329" i="279"/>
  <c r="P329" i="279" s="1"/>
  <c r="Q329" i="279" s="1"/>
  <c r="F329" i="279"/>
  <c r="D330" i="279" a="1"/>
  <c r="D330" i="279" s="1"/>
  <c r="L331" i="278"/>
  <c r="G331" i="278"/>
  <c r="F331" i="278"/>
  <c r="K331" i="278"/>
  <c r="D332" i="278" a="1"/>
  <c r="D332" i="278" s="1"/>
  <c r="G330" i="277"/>
  <c r="F330" i="277"/>
  <c r="L330" i="277"/>
  <c r="K330" i="277"/>
  <c r="D331" i="277" a="1"/>
  <c r="D331" i="277" s="1"/>
  <c r="P329" i="277"/>
  <c r="Q329" i="277" s="1"/>
  <c r="O324" i="146"/>
  <c r="G325" i="146"/>
  <c r="E325" i="146" a="1"/>
  <c r="E325" i="146" s="1"/>
  <c r="M325" i="146" s="1"/>
  <c r="K325" i="146"/>
  <c r="P325" i="146" s="1"/>
  <c r="Q325" i="146" s="1"/>
  <c r="L325" i="146"/>
  <c r="A325" i="146"/>
  <c r="F325" i="146"/>
  <c r="D326" i="146" a="1"/>
  <c r="D326" i="146" s="1"/>
  <c r="S324" i="146"/>
  <c r="G332" i="284" l="1"/>
  <c r="K332" i="284"/>
  <c r="P332" i="284" s="1"/>
  <c r="Q332" i="284" s="1"/>
  <c r="L332" i="284"/>
  <c r="F332" i="284"/>
  <c r="D333" i="284" a="1"/>
  <c r="D333" i="284" s="1"/>
  <c r="P331" i="284"/>
  <c r="Q331" i="284" s="1"/>
  <c r="K332" i="283"/>
  <c r="G332" i="283"/>
  <c r="F332" i="283"/>
  <c r="L332" i="283"/>
  <c r="D333" i="283" a="1"/>
  <c r="D333" i="283" s="1"/>
  <c r="G334" i="282"/>
  <c r="F334" i="282"/>
  <c r="L334" i="282"/>
  <c r="K334" i="282"/>
  <c r="P334" i="282" s="1"/>
  <c r="Q334" i="282" s="1"/>
  <c r="D335" i="282" a="1"/>
  <c r="D335" i="282" s="1"/>
  <c r="P329" i="281"/>
  <c r="Q329" i="281" s="1"/>
  <c r="G330" i="281"/>
  <c r="F330" i="281"/>
  <c r="L330" i="281"/>
  <c r="K330" i="281"/>
  <c r="D331" i="281" a="1"/>
  <c r="D331" i="281" s="1"/>
  <c r="L332" i="280"/>
  <c r="K332" i="280"/>
  <c r="G332" i="280"/>
  <c r="F332" i="280"/>
  <c r="D333" i="280" a="1"/>
  <c r="D333" i="280" s="1"/>
  <c r="G330" i="279"/>
  <c r="L330" i="279"/>
  <c r="K330" i="279"/>
  <c r="P330" i="279" s="1"/>
  <c r="Q330" i="279" s="1"/>
  <c r="F330" i="279"/>
  <c r="D331" i="279" a="1"/>
  <c r="D331" i="279" s="1"/>
  <c r="L332" i="278"/>
  <c r="F332" i="278"/>
  <c r="K332" i="278"/>
  <c r="P332" i="278" s="1"/>
  <c r="Q332" i="278" s="1"/>
  <c r="G332" i="278"/>
  <c r="D333" i="278" a="1"/>
  <c r="D333" i="278" s="1"/>
  <c r="P331" i="278"/>
  <c r="Q331" i="278" s="1"/>
  <c r="P330" i="277"/>
  <c r="Q330" i="277" s="1"/>
  <c r="G331" i="277"/>
  <c r="L331" i="277"/>
  <c r="K331" i="277"/>
  <c r="F331" i="277"/>
  <c r="D332" i="277" a="1"/>
  <c r="D332" i="277" s="1"/>
  <c r="O325" i="146"/>
  <c r="S325" i="146"/>
  <c r="E326" i="146" a="1"/>
  <c r="E326" i="146" s="1"/>
  <c r="M326" i="146" s="1"/>
  <c r="K326" i="146"/>
  <c r="P326" i="146" s="1"/>
  <c r="Q326" i="146" s="1"/>
  <c r="L326" i="146"/>
  <c r="A326" i="146"/>
  <c r="F326" i="146"/>
  <c r="G326" i="146"/>
  <c r="D327" i="146" a="1"/>
  <c r="D327" i="146" s="1"/>
  <c r="G333" i="284" l="1"/>
  <c r="F333" i="284"/>
  <c r="L333" i="284"/>
  <c r="K333" i="284"/>
  <c r="P333" i="284" s="1"/>
  <c r="Q333" i="284" s="1"/>
  <c r="D334" i="284" a="1"/>
  <c r="D334" i="284" s="1"/>
  <c r="P332" i="283"/>
  <c r="Q332" i="283" s="1"/>
  <c r="K333" i="283"/>
  <c r="G333" i="283"/>
  <c r="F333" i="283"/>
  <c r="L333" i="283"/>
  <c r="D334" i="283" a="1"/>
  <c r="D334" i="283" s="1"/>
  <c r="G335" i="282"/>
  <c r="F335" i="282"/>
  <c r="L335" i="282"/>
  <c r="K335" i="282"/>
  <c r="D336" i="282" a="1"/>
  <c r="D336" i="282" s="1"/>
  <c r="P330" i="281"/>
  <c r="Q330" i="281" s="1"/>
  <c r="G331" i="281"/>
  <c r="F331" i="281"/>
  <c r="L331" i="281"/>
  <c r="K331" i="281"/>
  <c r="D332" i="281" a="1"/>
  <c r="D332" i="281" s="1"/>
  <c r="P332" i="280"/>
  <c r="Q332" i="280" s="1"/>
  <c r="L333" i="280"/>
  <c r="K333" i="280"/>
  <c r="G333" i="280"/>
  <c r="F333" i="280"/>
  <c r="D334" i="280" a="1"/>
  <c r="D334" i="280" s="1"/>
  <c r="G331" i="279"/>
  <c r="K331" i="279"/>
  <c r="F331" i="279"/>
  <c r="L331" i="279"/>
  <c r="D332" i="279" a="1"/>
  <c r="D332" i="279" s="1"/>
  <c r="L333" i="278"/>
  <c r="K333" i="278"/>
  <c r="P333" i="278" s="1"/>
  <c r="Q333" i="278" s="1"/>
  <c r="G333" i="278"/>
  <c r="F333" i="278"/>
  <c r="D334" i="278" a="1"/>
  <c r="D334" i="278" s="1"/>
  <c r="P331" i="277"/>
  <c r="Q331" i="277" s="1"/>
  <c r="G332" i="277"/>
  <c r="L332" i="277"/>
  <c r="K332" i="277"/>
  <c r="F332" i="277"/>
  <c r="D333" i="277" a="1"/>
  <c r="D333" i="277" s="1"/>
  <c r="O326" i="146"/>
  <c r="S326" i="146"/>
  <c r="L327" i="146"/>
  <c r="G327" i="146"/>
  <c r="A327" i="146"/>
  <c r="F327" i="146"/>
  <c r="E327" i="146" a="1"/>
  <c r="E327" i="146" s="1"/>
  <c r="M327" i="146" s="1"/>
  <c r="O327" i="146" s="1"/>
  <c r="K327" i="146"/>
  <c r="P327" i="146" s="1"/>
  <c r="Q327" i="146" s="1"/>
  <c r="D328" i="146" a="1"/>
  <c r="D328" i="146" s="1"/>
  <c r="G334" i="284" l="1"/>
  <c r="K334" i="284"/>
  <c r="P334" i="284" s="1"/>
  <c r="Q334" i="284" s="1"/>
  <c r="L334" i="284"/>
  <c r="F334" i="284"/>
  <c r="D335" i="284" a="1"/>
  <c r="D335" i="284" s="1"/>
  <c r="K334" i="283"/>
  <c r="G334" i="283"/>
  <c r="F334" i="283"/>
  <c r="L334" i="283"/>
  <c r="D335" i="283" a="1"/>
  <c r="D335" i="283" s="1"/>
  <c r="P333" i="283"/>
  <c r="Q333" i="283" s="1"/>
  <c r="P335" i="282"/>
  <c r="Q335" i="282" s="1"/>
  <c r="G336" i="282"/>
  <c r="F336" i="282"/>
  <c r="L336" i="282"/>
  <c r="K336" i="282"/>
  <c r="P336" i="282" s="1"/>
  <c r="Q336" i="282" s="1"/>
  <c r="D337" i="282" a="1"/>
  <c r="D337" i="282" s="1"/>
  <c r="P331" i="281"/>
  <c r="Q331" i="281" s="1"/>
  <c r="G332" i="281"/>
  <c r="F332" i="281"/>
  <c r="L332" i="281"/>
  <c r="K332" i="281"/>
  <c r="P332" i="281" s="1"/>
  <c r="Q332" i="281" s="1"/>
  <c r="D333" i="281" a="1"/>
  <c r="D333" i="281" s="1"/>
  <c r="P333" i="280"/>
  <c r="Q333" i="280" s="1"/>
  <c r="L334" i="280"/>
  <c r="K334" i="280"/>
  <c r="P334" i="280" s="1"/>
  <c r="Q334" i="280" s="1"/>
  <c r="G334" i="280"/>
  <c r="F334" i="280"/>
  <c r="D335" i="280" a="1"/>
  <c r="D335" i="280" s="1"/>
  <c r="P331" i="279"/>
  <c r="Q331" i="279" s="1"/>
  <c r="G332" i="279"/>
  <c r="F332" i="279"/>
  <c r="L332" i="279"/>
  <c r="K332" i="279"/>
  <c r="P332" i="279" s="1"/>
  <c r="Q332" i="279" s="1"/>
  <c r="D333" i="279" a="1"/>
  <c r="D333" i="279" s="1"/>
  <c r="L334" i="278"/>
  <c r="K334" i="278"/>
  <c r="P334" i="278" s="1"/>
  <c r="Q334" i="278" s="1"/>
  <c r="G334" i="278"/>
  <c r="F334" i="278"/>
  <c r="D335" i="278" a="1"/>
  <c r="D335" i="278" s="1"/>
  <c r="P332" i="277"/>
  <c r="Q332" i="277" s="1"/>
  <c r="G333" i="277"/>
  <c r="K333" i="277"/>
  <c r="F333" i="277"/>
  <c r="L333" i="277"/>
  <c r="D334" i="277" a="1"/>
  <c r="D334" i="277" s="1"/>
  <c r="S327" i="146"/>
  <c r="F328" i="146"/>
  <c r="G328" i="146"/>
  <c r="L328" i="146"/>
  <c r="K328" i="146"/>
  <c r="D329" i="146" a="1"/>
  <c r="D329" i="146" s="1"/>
  <c r="G335" i="284" l="1"/>
  <c r="L335" i="284"/>
  <c r="F335" i="284"/>
  <c r="K335" i="284"/>
  <c r="D336" i="284" a="1"/>
  <c r="D336" i="284" s="1"/>
  <c r="K335" i="283"/>
  <c r="G335" i="283"/>
  <c r="F335" i="283"/>
  <c r="L335" i="283"/>
  <c r="D336" i="283" a="1"/>
  <c r="D336" i="283" s="1"/>
  <c r="P334" i="283"/>
  <c r="Q334" i="283" s="1"/>
  <c r="G337" i="282"/>
  <c r="F337" i="282"/>
  <c r="L337" i="282"/>
  <c r="K337" i="282"/>
  <c r="P337" i="282" s="1"/>
  <c r="Q337" i="282" s="1"/>
  <c r="D338" i="282" a="1"/>
  <c r="D338" i="282" s="1"/>
  <c r="G333" i="281"/>
  <c r="F333" i="281"/>
  <c r="L333" i="281"/>
  <c r="K333" i="281"/>
  <c r="P333" i="281" s="1"/>
  <c r="Q333" i="281" s="1"/>
  <c r="D334" i="281" a="1"/>
  <c r="D334" i="281" s="1"/>
  <c r="L335" i="280"/>
  <c r="K335" i="280"/>
  <c r="P335" i="280" s="1"/>
  <c r="Q335" i="280" s="1"/>
  <c r="G335" i="280"/>
  <c r="F335" i="280"/>
  <c r="D336" i="280" a="1"/>
  <c r="D336" i="280" s="1"/>
  <c r="G333" i="279"/>
  <c r="F333" i="279"/>
  <c r="L333" i="279"/>
  <c r="K333" i="279"/>
  <c r="P333" i="279" s="1"/>
  <c r="Q333" i="279" s="1"/>
  <c r="D334" i="279" a="1"/>
  <c r="D334" i="279" s="1"/>
  <c r="L335" i="278"/>
  <c r="G335" i="278"/>
  <c r="F335" i="278"/>
  <c r="K335" i="278"/>
  <c r="D336" i="278" a="1"/>
  <c r="D336" i="278" s="1"/>
  <c r="G334" i="277"/>
  <c r="F334" i="277"/>
  <c r="L334" i="277"/>
  <c r="K334" i="277"/>
  <c r="P334" i="277" s="1"/>
  <c r="Q334" i="277" s="1"/>
  <c r="D335" i="277" a="1"/>
  <c r="D335" i="277" s="1"/>
  <c r="P333" i="277"/>
  <c r="Q333" i="277" s="1"/>
  <c r="P328" i="146"/>
  <c r="Q328" i="146" s="1"/>
  <c r="K329" i="146"/>
  <c r="G329" i="146"/>
  <c r="L329" i="146"/>
  <c r="F329" i="146"/>
  <c r="D330" i="146" a="1"/>
  <c r="D330" i="146" s="1"/>
  <c r="G336" i="284" l="1"/>
  <c r="K336" i="284"/>
  <c r="P336" i="284" s="1"/>
  <c r="Q336" i="284" s="1"/>
  <c r="L336" i="284"/>
  <c r="F336" i="284"/>
  <c r="D337" i="284" a="1"/>
  <c r="D337" i="284" s="1"/>
  <c r="P335" i="284"/>
  <c r="Q335" i="284" s="1"/>
  <c r="K336" i="283"/>
  <c r="G336" i="283"/>
  <c r="F336" i="283"/>
  <c r="L336" i="283"/>
  <c r="D337" i="283" a="1"/>
  <c r="D337" i="283" s="1"/>
  <c r="P335" i="283"/>
  <c r="Q335" i="283" s="1"/>
  <c r="G338" i="282"/>
  <c r="F338" i="282"/>
  <c r="L338" i="282"/>
  <c r="K338" i="282"/>
  <c r="P338" i="282" s="1"/>
  <c r="Q338" i="282" s="1"/>
  <c r="D339" i="282" a="1"/>
  <c r="D339" i="282" s="1"/>
  <c r="G334" i="281"/>
  <c r="F334" i="281"/>
  <c r="L334" i="281"/>
  <c r="K334" i="281"/>
  <c r="P334" i="281" s="1"/>
  <c r="Q334" i="281" s="1"/>
  <c r="D335" i="281" a="1"/>
  <c r="D335" i="281" s="1"/>
  <c r="L336" i="280"/>
  <c r="K336" i="280"/>
  <c r="G336" i="280"/>
  <c r="F336" i="280"/>
  <c r="D337" i="280" a="1"/>
  <c r="D337" i="280" s="1"/>
  <c r="G334" i="279"/>
  <c r="F334" i="279"/>
  <c r="L334" i="279"/>
  <c r="K334" i="279"/>
  <c r="D335" i="279" a="1"/>
  <c r="D335" i="279" s="1"/>
  <c r="L336" i="278"/>
  <c r="F336" i="278"/>
  <c r="K336" i="278"/>
  <c r="P336" i="278" s="1"/>
  <c r="Q336" i="278" s="1"/>
  <c r="G336" i="278"/>
  <c r="D337" i="278" a="1"/>
  <c r="D337" i="278" s="1"/>
  <c r="P335" i="278"/>
  <c r="Q335" i="278" s="1"/>
  <c r="G335" i="277"/>
  <c r="L335" i="277"/>
  <c r="K335" i="277"/>
  <c r="P335" i="277" s="1"/>
  <c r="Q335" i="277" s="1"/>
  <c r="F335" i="277"/>
  <c r="D336" i="277" a="1"/>
  <c r="D336" i="277" s="1"/>
  <c r="P329" i="146"/>
  <c r="Q329" i="146" s="1"/>
  <c r="G330" i="146"/>
  <c r="K330" i="146"/>
  <c r="L330" i="146"/>
  <c r="F330" i="146"/>
  <c r="D331" i="146" a="1"/>
  <c r="D331" i="146" s="1"/>
  <c r="G337" i="284" l="1"/>
  <c r="F337" i="284"/>
  <c r="L337" i="284"/>
  <c r="K337" i="284"/>
  <c r="P337" i="284" s="1"/>
  <c r="Q337" i="284" s="1"/>
  <c r="D338" i="284" a="1"/>
  <c r="D338" i="284" s="1"/>
  <c r="K337" i="283"/>
  <c r="G337" i="283"/>
  <c r="F337" i="283"/>
  <c r="L337" i="283"/>
  <c r="D338" i="283" a="1"/>
  <c r="D338" i="283" s="1"/>
  <c r="P336" i="283"/>
  <c r="Q336" i="283" s="1"/>
  <c r="G339" i="282"/>
  <c r="F339" i="282"/>
  <c r="L339" i="282"/>
  <c r="K339" i="282"/>
  <c r="P339" i="282" s="1"/>
  <c r="Q339" i="282" s="1"/>
  <c r="D340" i="282" a="1"/>
  <c r="D340" i="282" s="1"/>
  <c r="G335" i="281"/>
  <c r="F335" i="281"/>
  <c r="L335" i="281"/>
  <c r="K335" i="281"/>
  <c r="P335" i="281" s="1"/>
  <c r="Q335" i="281" s="1"/>
  <c r="D336" i="281" a="1"/>
  <c r="D336" i="281" s="1"/>
  <c r="P336" i="280"/>
  <c r="Q336" i="280" s="1"/>
  <c r="L337" i="280"/>
  <c r="K337" i="280"/>
  <c r="G337" i="280"/>
  <c r="F337" i="280"/>
  <c r="D338" i="280" a="1"/>
  <c r="D338" i="280" s="1"/>
  <c r="P334" i="279"/>
  <c r="Q334" i="279" s="1"/>
  <c r="G335" i="279"/>
  <c r="F335" i="279"/>
  <c r="L335" i="279"/>
  <c r="K335" i="279"/>
  <c r="P335" i="279" s="1"/>
  <c r="Q335" i="279" s="1"/>
  <c r="D336" i="279" a="1"/>
  <c r="D336" i="279" s="1"/>
  <c r="L337" i="278"/>
  <c r="K337" i="278"/>
  <c r="P337" i="278" s="1"/>
  <c r="Q337" i="278" s="1"/>
  <c r="G337" i="278"/>
  <c r="F337" i="278"/>
  <c r="D338" i="278" a="1"/>
  <c r="D338" i="278" s="1"/>
  <c r="G336" i="277"/>
  <c r="L336" i="277"/>
  <c r="K336" i="277"/>
  <c r="P336" i="277" s="1"/>
  <c r="Q336" i="277" s="1"/>
  <c r="F336" i="277"/>
  <c r="D337" i="277" a="1"/>
  <c r="D337" i="277" s="1"/>
  <c r="P330" i="146"/>
  <c r="Q330" i="146" s="1"/>
  <c r="G331" i="146"/>
  <c r="F331" i="146"/>
  <c r="K331" i="146"/>
  <c r="L331" i="146"/>
  <c r="D332" i="146" a="1"/>
  <c r="D332" i="146" s="1"/>
  <c r="D333" i="146" s="1" a="1"/>
  <c r="D333" i="146" s="1"/>
  <c r="G338" i="284" l="1"/>
  <c r="K338" i="284"/>
  <c r="L338" i="284"/>
  <c r="F338" i="284"/>
  <c r="D339" i="284" a="1"/>
  <c r="D339" i="284" s="1"/>
  <c r="K338" i="283"/>
  <c r="G338" i="283"/>
  <c r="F338" i="283"/>
  <c r="L338" i="283"/>
  <c r="D339" i="283" a="1"/>
  <c r="D339" i="283" s="1"/>
  <c r="P337" i="283"/>
  <c r="Q337" i="283" s="1"/>
  <c r="G340" i="282"/>
  <c r="F340" i="282"/>
  <c r="L340" i="282"/>
  <c r="K340" i="282"/>
  <c r="P340" i="282" s="1"/>
  <c r="Q340" i="282" s="1"/>
  <c r="D341" i="282" a="1"/>
  <c r="D341" i="282" s="1"/>
  <c r="G336" i="281"/>
  <c r="F336" i="281"/>
  <c r="L336" i="281"/>
  <c r="K336" i="281"/>
  <c r="D337" i="281" a="1"/>
  <c r="D337" i="281" s="1"/>
  <c r="L338" i="280"/>
  <c r="K338" i="280"/>
  <c r="P338" i="280" s="1"/>
  <c r="Q338" i="280" s="1"/>
  <c r="G338" i="280"/>
  <c r="F338" i="280"/>
  <c r="D339" i="280" a="1"/>
  <c r="D339" i="280" s="1"/>
  <c r="P337" i="280"/>
  <c r="Q337" i="280" s="1"/>
  <c r="G336" i="279"/>
  <c r="F336" i="279"/>
  <c r="L336" i="279"/>
  <c r="K336" i="279"/>
  <c r="P336" i="279" s="1"/>
  <c r="Q336" i="279" s="1"/>
  <c r="D337" i="279" a="1"/>
  <c r="D337" i="279" s="1"/>
  <c r="L338" i="278"/>
  <c r="K338" i="278"/>
  <c r="P338" i="278" s="1"/>
  <c r="Q338" i="278" s="1"/>
  <c r="G338" i="278"/>
  <c r="F338" i="278"/>
  <c r="D339" i="278" a="1"/>
  <c r="D339" i="278" s="1"/>
  <c r="G337" i="277"/>
  <c r="L337" i="277"/>
  <c r="K337" i="277"/>
  <c r="F337" i="277"/>
  <c r="D338" i="277" a="1"/>
  <c r="D338" i="277" s="1"/>
  <c r="P331" i="146"/>
  <c r="Q331" i="146" s="1"/>
  <c r="F333" i="146"/>
  <c r="K333" i="146"/>
  <c r="L333" i="146"/>
  <c r="G333" i="146"/>
  <c r="D334" i="146" a="1"/>
  <c r="D334" i="146" s="1"/>
  <c r="K334" i="146" s="1"/>
  <c r="G332" i="146"/>
  <c r="F332" i="146"/>
  <c r="L332" i="146"/>
  <c r="K332" i="146"/>
  <c r="P338" i="284" l="1"/>
  <c r="Q338" i="284" s="1"/>
  <c r="G339" i="284"/>
  <c r="L339" i="284"/>
  <c r="F339" i="284"/>
  <c r="K339" i="284"/>
  <c r="D340" i="284" a="1"/>
  <c r="D340" i="284" s="1"/>
  <c r="K339" i="283"/>
  <c r="G339" i="283"/>
  <c r="F339" i="283"/>
  <c r="L339" i="283"/>
  <c r="D340" i="283" a="1"/>
  <c r="D340" i="283" s="1"/>
  <c r="P338" i="283"/>
  <c r="Q338" i="283" s="1"/>
  <c r="G341" i="282"/>
  <c r="F341" i="282"/>
  <c r="L341" i="282"/>
  <c r="K341" i="282"/>
  <c r="D342" i="282" a="1"/>
  <c r="D342" i="282" s="1"/>
  <c r="P336" i="281"/>
  <c r="Q336" i="281" s="1"/>
  <c r="G337" i="281"/>
  <c r="F337" i="281"/>
  <c r="L337" i="281"/>
  <c r="K337" i="281"/>
  <c r="D338" i="281" a="1"/>
  <c r="D338" i="281" s="1"/>
  <c r="L339" i="280"/>
  <c r="K339" i="280"/>
  <c r="P339" i="280" s="1"/>
  <c r="Q339" i="280" s="1"/>
  <c r="G339" i="280"/>
  <c r="F339" i="280"/>
  <c r="D340" i="280" a="1"/>
  <c r="D340" i="280" s="1"/>
  <c r="G337" i="279"/>
  <c r="F337" i="279"/>
  <c r="L337" i="279"/>
  <c r="K337" i="279"/>
  <c r="P337" i="279" s="1"/>
  <c r="Q337" i="279" s="1"/>
  <c r="D338" i="279" a="1"/>
  <c r="D338" i="279" s="1"/>
  <c r="L339" i="278"/>
  <c r="G339" i="278"/>
  <c r="F339" i="278"/>
  <c r="K339" i="278"/>
  <c r="D340" i="278" a="1"/>
  <c r="D340" i="278" s="1"/>
  <c r="P337" i="277"/>
  <c r="Q337" i="277" s="1"/>
  <c r="G338" i="277"/>
  <c r="L338" i="277"/>
  <c r="K338" i="277"/>
  <c r="F338" i="277"/>
  <c r="D339" i="277" a="1"/>
  <c r="D339" i="277" s="1"/>
  <c r="P332" i="146"/>
  <c r="Q332" i="146" s="1"/>
  <c r="P333" i="146"/>
  <c r="Q333" i="146" s="1"/>
  <c r="D335" i="146" a="1"/>
  <c r="D335" i="146" s="1"/>
  <c r="G335" i="146" s="1"/>
  <c r="G334" i="146"/>
  <c r="F334" i="146"/>
  <c r="P334" i="146" s="1"/>
  <c r="Q334" i="146" s="1"/>
  <c r="L334" i="146"/>
  <c r="G340" i="284" l="1"/>
  <c r="K340" i="284"/>
  <c r="L340" i="284"/>
  <c r="F340" i="284"/>
  <c r="D341" i="284" a="1"/>
  <c r="D341" i="284" s="1"/>
  <c r="P339" i="284"/>
  <c r="Q339" i="284" s="1"/>
  <c r="P339" i="283"/>
  <c r="Q339" i="283" s="1"/>
  <c r="K340" i="283"/>
  <c r="P340" i="283" s="1"/>
  <c r="Q340" i="283" s="1"/>
  <c r="G340" i="283"/>
  <c r="F340" i="283"/>
  <c r="L340" i="283"/>
  <c r="D341" i="283" a="1"/>
  <c r="D341" i="283" s="1"/>
  <c r="P341" i="282"/>
  <c r="Q341" i="282" s="1"/>
  <c r="G342" i="282"/>
  <c r="F342" i="282"/>
  <c r="L342" i="282"/>
  <c r="K342" i="282"/>
  <c r="P342" i="282" s="1"/>
  <c r="Q342" i="282" s="1"/>
  <c r="D343" i="282" a="1"/>
  <c r="D343" i="282" s="1"/>
  <c r="P337" i="281"/>
  <c r="Q337" i="281" s="1"/>
  <c r="G338" i="281"/>
  <c r="F338" i="281"/>
  <c r="L338" i="281"/>
  <c r="K338" i="281"/>
  <c r="P338" i="281" s="1"/>
  <c r="Q338" i="281" s="1"/>
  <c r="D339" i="281" a="1"/>
  <c r="D339" i="281" s="1"/>
  <c r="L340" i="280"/>
  <c r="K340" i="280"/>
  <c r="P340" i="280" s="1"/>
  <c r="Q340" i="280" s="1"/>
  <c r="G340" i="280"/>
  <c r="F340" i="280"/>
  <c r="D341" i="280" a="1"/>
  <c r="D341" i="280" s="1"/>
  <c r="G338" i="279"/>
  <c r="F338" i="279"/>
  <c r="L338" i="279"/>
  <c r="K338" i="279"/>
  <c r="P338" i="279" s="1"/>
  <c r="Q338" i="279" s="1"/>
  <c r="D339" i="279" a="1"/>
  <c r="D339" i="279" s="1"/>
  <c r="P339" i="278"/>
  <c r="Q339" i="278" s="1"/>
  <c r="L340" i="278"/>
  <c r="F340" i="278"/>
  <c r="K340" i="278"/>
  <c r="G340" i="278"/>
  <c r="D341" i="278" a="1"/>
  <c r="D341" i="278" s="1"/>
  <c r="P338" i="277"/>
  <c r="Q338" i="277" s="1"/>
  <c r="G339" i="277"/>
  <c r="K339" i="277"/>
  <c r="P339" i="277" s="1"/>
  <c r="Q339" i="277" s="1"/>
  <c r="F339" i="277"/>
  <c r="L339" i="277"/>
  <c r="D340" i="277" a="1"/>
  <c r="D340" i="277" s="1"/>
  <c r="D336" i="146" a="1"/>
  <c r="D336" i="146" s="1"/>
  <c r="F335" i="146"/>
  <c r="K335" i="146"/>
  <c r="L335" i="146"/>
  <c r="P340" i="284" l="1"/>
  <c r="Q340" i="284" s="1"/>
  <c r="G341" i="284"/>
  <c r="F341" i="284"/>
  <c r="L341" i="284"/>
  <c r="K341" i="284"/>
  <c r="D342" i="284" a="1"/>
  <c r="D342" i="284" s="1"/>
  <c r="K341" i="283"/>
  <c r="P341" i="283" s="1"/>
  <c r="Q341" i="283" s="1"/>
  <c r="G341" i="283"/>
  <c r="F341" i="283"/>
  <c r="L341" i="283"/>
  <c r="D342" i="283" a="1"/>
  <c r="D342" i="283" s="1"/>
  <c r="G343" i="282"/>
  <c r="F343" i="282"/>
  <c r="L343" i="282"/>
  <c r="K343" i="282"/>
  <c r="P343" i="282" s="1"/>
  <c r="Q343" i="282" s="1"/>
  <c r="D344" i="282" a="1"/>
  <c r="D344" i="282" s="1"/>
  <c r="G339" i="281"/>
  <c r="F339" i="281"/>
  <c r="L339" i="281"/>
  <c r="K339" i="281"/>
  <c r="P339" i="281" s="1"/>
  <c r="Q339" i="281" s="1"/>
  <c r="D340" i="281" a="1"/>
  <c r="D340" i="281" s="1"/>
  <c r="L341" i="280"/>
  <c r="F341" i="280"/>
  <c r="K341" i="280"/>
  <c r="P341" i="280" s="1"/>
  <c r="Q341" i="280" s="1"/>
  <c r="G341" i="280"/>
  <c r="D342" i="280" a="1"/>
  <c r="D342" i="280" s="1"/>
  <c r="G339" i="279"/>
  <c r="F339" i="279"/>
  <c r="L339" i="279"/>
  <c r="K339" i="279"/>
  <c r="P339" i="279" s="1"/>
  <c r="Q339" i="279" s="1"/>
  <c r="D340" i="279" a="1"/>
  <c r="D340" i="279" s="1"/>
  <c r="P340" i="278"/>
  <c r="Q340" i="278" s="1"/>
  <c r="L341" i="278"/>
  <c r="K341" i="278"/>
  <c r="P341" i="278" s="1"/>
  <c r="Q341" i="278" s="1"/>
  <c r="G341" i="278"/>
  <c r="F341" i="278"/>
  <c r="D342" i="278" a="1"/>
  <c r="D342" i="278" s="1"/>
  <c r="G340" i="277"/>
  <c r="F340" i="277"/>
  <c r="L340" i="277"/>
  <c r="K340" i="277"/>
  <c r="P340" i="277" s="1"/>
  <c r="Q340" i="277" s="1"/>
  <c r="D341" i="277" a="1"/>
  <c r="D341" i="277" s="1"/>
  <c r="P335" i="146"/>
  <c r="Q335" i="146" s="1"/>
  <c r="G336" i="146"/>
  <c r="L336" i="146"/>
  <c r="D337" i="146" a="1"/>
  <c r="D337" i="146" s="1"/>
  <c r="K337" i="146" s="1"/>
  <c r="F336" i="146"/>
  <c r="K336" i="146"/>
  <c r="P341" i="284" l="1"/>
  <c r="Q341" i="284" s="1"/>
  <c r="G342" i="284"/>
  <c r="K342" i="284"/>
  <c r="L342" i="284"/>
  <c r="F342" i="284"/>
  <c r="D343" i="284" a="1"/>
  <c r="D343" i="284" s="1"/>
  <c r="F342" i="283"/>
  <c r="G342" i="283"/>
  <c r="L342" i="283"/>
  <c r="K342" i="283"/>
  <c r="D343" i="283" a="1"/>
  <c r="D343" i="283" s="1"/>
  <c r="G344" i="282"/>
  <c r="F344" i="282"/>
  <c r="L344" i="282"/>
  <c r="K344" i="282"/>
  <c r="P344" i="282" s="1"/>
  <c r="Q344" i="282" s="1"/>
  <c r="D345" i="282" a="1"/>
  <c r="D345" i="282" s="1"/>
  <c r="G340" i="281"/>
  <c r="F340" i="281"/>
  <c r="L340" i="281"/>
  <c r="K340" i="281"/>
  <c r="P340" i="281" s="1"/>
  <c r="Q340" i="281" s="1"/>
  <c r="D341" i="281" a="1"/>
  <c r="D341" i="281" s="1"/>
  <c r="L342" i="280"/>
  <c r="K342" i="280"/>
  <c r="P342" i="280" s="1"/>
  <c r="Q342" i="280" s="1"/>
  <c r="G342" i="280"/>
  <c r="F342" i="280"/>
  <c r="D343" i="280" a="1"/>
  <c r="D343" i="280" s="1"/>
  <c r="G340" i="279"/>
  <c r="F340" i="279"/>
  <c r="L340" i="279"/>
  <c r="K340" i="279"/>
  <c r="P340" i="279" s="1"/>
  <c r="Q340" i="279" s="1"/>
  <c r="D341" i="279" a="1"/>
  <c r="D341" i="279" s="1"/>
  <c r="L342" i="278"/>
  <c r="K342" i="278"/>
  <c r="G342" i="278"/>
  <c r="F342" i="278"/>
  <c r="D343" i="278" a="1"/>
  <c r="D343" i="278" s="1"/>
  <c r="G341" i="277"/>
  <c r="L341" i="277"/>
  <c r="K341" i="277"/>
  <c r="P341" i="277" s="1"/>
  <c r="Q341" i="277" s="1"/>
  <c r="F341" i="277"/>
  <c r="D342" i="277" a="1"/>
  <c r="D342" i="277" s="1"/>
  <c r="P336" i="146"/>
  <c r="Q336" i="146" s="1"/>
  <c r="D338" i="146" a="1"/>
  <c r="D338" i="146" s="1"/>
  <c r="L337" i="146"/>
  <c r="G337" i="146"/>
  <c r="F337" i="146"/>
  <c r="P337" i="146" s="1"/>
  <c r="Q337" i="146" s="1"/>
  <c r="P342" i="284" l="1"/>
  <c r="Q342" i="284" s="1"/>
  <c r="G343" i="284"/>
  <c r="L343" i="284"/>
  <c r="F343" i="284"/>
  <c r="K343" i="284"/>
  <c r="P343" i="284" s="1"/>
  <c r="Q343" i="284" s="1"/>
  <c r="D344" i="284" a="1"/>
  <c r="D344" i="284" s="1"/>
  <c r="P342" i="283"/>
  <c r="Q342" i="283" s="1"/>
  <c r="F343" i="283"/>
  <c r="L343" i="283"/>
  <c r="K343" i="283"/>
  <c r="P343" i="283" s="1"/>
  <c r="Q343" i="283" s="1"/>
  <c r="G343" i="283"/>
  <c r="D344" i="283" a="1"/>
  <c r="D344" i="283" s="1"/>
  <c r="G345" i="282"/>
  <c r="F345" i="282"/>
  <c r="L345" i="282"/>
  <c r="K345" i="282"/>
  <c r="P345" i="282" s="1"/>
  <c r="Q345" i="282" s="1"/>
  <c r="D346" i="282" a="1"/>
  <c r="D346" i="282" s="1"/>
  <c r="G341" i="281"/>
  <c r="F341" i="281"/>
  <c r="L341" i="281"/>
  <c r="K341" i="281"/>
  <c r="P341" i="281" s="1"/>
  <c r="Q341" i="281" s="1"/>
  <c r="D342" i="281" a="1"/>
  <c r="D342" i="281" s="1"/>
  <c r="L343" i="280"/>
  <c r="K343" i="280"/>
  <c r="P343" i="280" s="1"/>
  <c r="Q343" i="280" s="1"/>
  <c r="G343" i="280"/>
  <c r="F343" i="280"/>
  <c r="D344" i="280" a="1"/>
  <c r="D344" i="280" s="1"/>
  <c r="G341" i="279"/>
  <c r="F341" i="279"/>
  <c r="L341" i="279"/>
  <c r="K341" i="279"/>
  <c r="D342" i="279" a="1"/>
  <c r="D342" i="279" s="1"/>
  <c r="P342" i="278"/>
  <c r="Q342" i="278" s="1"/>
  <c r="L343" i="278"/>
  <c r="G343" i="278"/>
  <c r="F343" i="278"/>
  <c r="K343" i="278"/>
  <c r="D344" i="278" a="1"/>
  <c r="D344" i="278" s="1"/>
  <c r="G342" i="277"/>
  <c r="L342" i="277"/>
  <c r="K342" i="277"/>
  <c r="F342" i="277"/>
  <c r="D343" i="277" a="1"/>
  <c r="D343" i="277" s="1"/>
  <c r="L338" i="146"/>
  <c r="G338" i="146"/>
  <c r="K338" i="146"/>
  <c r="F338" i="146"/>
  <c r="D339" i="146" a="1"/>
  <c r="D339" i="146" s="1"/>
  <c r="G344" i="284" l="1"/>
  <c r="K344" i="284"/>
  <c r="L344" i="284"/>
  <c r="F344" i="284"/>
  <c r="D345" i="284" a="1"/>
  <c r="D345" i="284" s="1"/>
  <c r="F344" i="283"/>
  <c r="L344" i="283"/>
  <c r="K344" i="283"/>
  <c r="P344" i="283" s="1"/>
  <c r="Q344" i="283" s="1"/>
  <c r="G344" i="283"/>
  <c r="D345" i="283" a="1"/>
  <c r="D345" i="283" s="1"/>
  <c r="G346" i="282"/>
  <c r="F346" i="282"/>
  <c r="L346" i="282"/>
  <c r="K346" i="282"/>
  <c r="P346" i="282" s="1"/>
  <c r="Q346" i="282" s="1"/>
  <c r="D347" i="282" a="1"/>
  <c r="D347" i="282" s="1"/>
  <c r="G342" i="281"/>
  <c r="F342" i="281"/>
  <c r="L342" i="281"/>
  <c r="K342" i="281"/>
  <c r="P342" i="281" s="1"/>
  <c r="Q342" i="281" s="1"/>
  <c r="D343" i="281" a="1"/>
  <c r="D343" i="281" s="1"/>
  <c r="L344" i="280"/>
  <c r="G344" i="280"/>
  <c r="F344" i="280"/>
  <c r="K344" i="280"/>
  <c r="D345" i="280" a="1"/>
  <c r="D345" i="280" s="1"/>
  <c r="P341" i="279"/>
  <c r="Q341" i="279" s="1"/>
  <c r="G342" i="279"/>
  <c r="F342" i="279"/>
  <c r="L342" i="279"/>
  <c r="K342" i="279"/>
  <c r="D343" i="279" a="1"/>
  <c r="D343" i="279" s="1"/>
  <c r="L344" i="278"/>
  <c r="F344" i="278"/>
  <c r="K344" i="278"/>
  <c r="P344" i="278" s="1"/>
  <c r="Q344" i="278" s="1"/>
  <c r="G344" i="278"/>
  <c r="D345" i="278" a="1"/>
  <c r="D345" i="278" s="1"/>
  <c r="P343" i="278"/>
  <c r="Q343" i="278" s="1"/>
  <c r="P342" i="277"/>
  <c r="Q342" i="277" s="1"/>
  <c r="G343" i="277"/>
  <c r="K343" i="277"/>
  <c r="F343" i="277"/>
  <c r="L343" i="277"/>
  <c r="D344" i="277" a="1"/>
  <c r="D344" i="277" s="1"/>
  <c r="P338" i="146"/>
  <c r="Q338" i="146" s="1"/>
  <c r="D340" i="146" a="1"/>
  <c r="D340" i="146" s="1"/>
  <c r="F339" i="146"/>
  <c r="L339" i="146"/>
  <c r="G339" i="146"/>
  <c r="K339" i="146"/>
  <c r="P344" i="284" l="1"/>
  <c r="Q344" i="284" s="1"/>
  <c r="G345" i="284"/>
  <c r="F345" i="284"/>
  <c r="L345" i="284"/>
  <c r="K345" i="284"/>
  <c r="D346" i="284" a="1"/>
  <c r="D346" i="284" s="1"/>
  <c r="F345" i="283"/>
  <c r="K345" i="283"/>
  <c r="G345" i="283"/>
  <c r="L345" i="283"/>
  <c r="D346" i="283" a="1"/>
  <c r="D346" i="283" s="1"/>
  <c r="G347" i="282"/>
  <c r="F347" i="282"/>
  <c r="L347" i="282"/>
  <c r="K347" i="282"/>
  <c r="P347" i="282" s="1"/>
  <c r="Q347" i="282" s="1"/>
  <c r="D348" i="282" a="1"/>
  <c r="D348" i="282" s="1"/>
  <c r="G343" i="281"/>
  <c r="F343" i="281"/>
  <c r="L343" i="281"/>
  <c r="K343" i="281"/>
  <c r="P343" i="281" s="1"/>
  <c r="Q343" i="281" s="1"/>
  <c r="D344" i="281" a="1"/>
  <c r="D344" i="281" s="1"/>
  <c r="L345" i="280"/>
  <c r="F345" i="280"/>
  <c r="K345" i="280"/>
  <c r="P345" i="280" s="1"/>
  <c r="Q345" i="280" s="1"/>
  <c r="G345" i="280"/>
  <c r="D346" i="280" a="1"/>
  <c r="D346" i="280" s="1"/>
  <c r="P344" i="280"/>
  <c r="Q344" i="280" s="1"/>
  <c r="P342" i="279"/>
  <c r="Q342" i="279" s="1"/>
  <c r="G343" i="279"/>
  <c r="F343" i="279"/>
  <c r="L343" i="279"/>
  <c r="K343" i="279"/>
  <c r="D344" i="279" a="1"/>
  <c r="D344" i="279" s="1"/>
  <c r="L345" i="278"/>
  <c r="K345" i="278"/>
  <c r="G345" i="278"/>
  <c r="F345" i="278"/>
  <c r="D346" i="278" a="1"/>
  <c r="D346" i="278" s="1"/>
  <c r="G344" i="277"/>
  <c r="F344" i="277"/>
  <c r="L344" i="277"/>
  <c r="K344" i="277"/>
  <c r="P344" i="277" s="1"/>
  <c r="Q344" i="277" s="1"/>
  <c r="D345" i="277" a="1"/>
  <c r="D345" i="277" s="1"/>
  <c r="P343" i="277"/>
  <c r="Q343" i="277" s="1"/>
  <c r="P339" i="146"/>
  <c r="Q339" i="146" s="1"/>
  <c r="K340" i="146"/>
  <c r="L340" i="146"/>
  <c r="G340" i="146"/>
  <c r="D341" i="146" a="1"/>
  <c r="D341" i="146" s="1"/>
  <c r="F341" i="146" s="1"/>
  <c r="F340" i="146"/>
  <c r="P345" i="284" l="1"/>
  <c r="Q345" i="284" s="1"/>
  <c r="G346" i="284"/>
  <c r="K346" i="284"/>
  <c r="P346" i="284" s="1"/>
  <c r="Q346" i="284" s="1"/>
  <c r="L346" i="284"/>
  <c r="F346" i="284"/>
  <c r="D347" i="284" a="1"/>
  <c r="D347" i="284" s="1"/>
  <c r="F346" i="283"/>
  <c r="G346" i="283"/>
  <c r="L346" i="283"/>
  <c r="K346" i="283"/>
  <c r="D347" i="283" a="1"/>
  <c r="D347" i="283" s="1"/>
  <c r="P345" i="283"/>
  <c r="Q345" i="283" s="1"/>
  <c r="G348" i="282"/>
  <c r="F348" i="282"/>
  <c r="K348" i="282"/>
  <c r="L348" i="282"/>
  <c r="D349" i="282" a="1"/>
  <c r="D349" i="282" s="1"/>
  <c r="G344" i="281"/>
  <c r="F344" i="281"/>
  <c r="L344" i="281"/>
  <c r="K344" i="281"/>
  <c r="P344" i="281" s="1"/>
  <c r="Q344" i="281" s="1"/>
  <c r="D345" i="281" a="1"/>
  <c r="D345" i="281" s="1"/>
  <c r="L346" i="280"/>
  <c r="K346" i="280"/>
  <c r="P346" i="280" s="1"/>
  <c r="Q346" i="280" s="1"/>
  <c r="G346" i="280"/>
  <c r="F346" i="280"/>
  <c r="D347" i="280" a="1"/>
  <c r="D347" i="280" s="1"/>
  <c r="P343" i="279"/>
  <c r="Q343" i="279" s="1"/>
  <c r="G344" i="279"/>
  <c r="F344" i="279"/>
  <c r="L344" i="279"/>
  <c r="K344" i="279"/>
  <c r="D345" i="279" a="1"/>
  <c r="D345" i="279" s="1"/>
  <c r="L346" i="278"/>
  <c r="K346" i="278"/>
  <c r="P346" i="278" s="1"/>
  <c r="Q346" i="278" s="1"/>
  <c r="G346" i="278"/>
  <c r="F346" i="278"/>
  <c r="D347" i="278" a="1"/>
  <c r="D347" i="278" s="1"/>
  <c r="P345" i="278"/>
  <c r="Q345" i="278" s="1"/>
  <c r="G345" i="277"/>
  <c r="L345" i="277"/>
  <c r="K345" i="277"/>
  <c r="P345" i="277" s="1"/>
  <c r="Q345" i="277" s="1"/>
  <c r="F345" i="277"/>
  <c r="D346" i="277" a="1"/>
  <c r="D346" i="277" s="1"/>
  <c r="P340" i="146"/>
  <c r="Q340" i="146" s="1"/>
  <c r="D342" i="146" a="1"/>
  <c r="D342" i="146" s="1"/>
  <c r="L341" i="146"/>
  <c r="G341" i="146"/>
  <c r="K341" i="146"/>
  <c r="P341" i="146" s="1"/>
  <c r="Q341" i="146" s="1"/>
  <c r="G347" i="284" l="1"/>
  <c r="L347" i="284"/>
  <c r="F347" i="284"/>
  <c r="K347" i="284"/>
  <c r="D348" i="284" a="1"/>
  <c r="D348" i="284" s="1"/>
  <c r="F347" i="283"/>
  <c r="L347" i="283"/>
  <c r="K347" i="283"/>
  <c r="G347" i="283"/>
  <c r="D348" i="283" a="1"/>
  <c r="D348" i="283" s="1"/>
  <c r="P346" i="283"/>
  <c r="Q346" i="283" s="1"/>
  <c r="G349" i="282"/>
  <c r="F349" i="282"/>
  <c r="L349" i="282"/>
  <c r="K349" i="282"/>
  <c r="D350" i="282" a="1"/>
  <c r="D350" i="282" s="1"/>
  <c r="P348" i="282"/>
  <c r="Q348" i="282" s="1"/>
  <c r="G345" i="281"/>
  <c r="F345" i="281"/>
  <c r="L345" i="281"/>
  <c r="K345" i="281"/>
  <c r="P345" i="281" s="1"/>
  <c r="Q345" i="281" s="1"/>
  <c r="D346" i="281" a="1"/>
  <c r="D346" i="281" s="1"/>
  <c r="L347" i="280"/>
  <c r="K347" i="280"/>
  <c r="G347" i="280"/>
  <c r="F347" i="280"/>
  <c r="D348" i="280" a="1"/>
  <c r="D348" i="280" s="1"/>
  <c r="P344" i="279"/>
  <c r="Q344" i="279" s="1"/>
  <c r="G345" i="279"/>
  <c r="F345" i="279"/>
  <c r="L345" i="279"/>
  <c r="K345" i="279"/>
  <c r="D346" i="279" a="1"/>
  <c r="D346" i="279" s="1"/>
  <c r="L347" i="278"/>
  <c r="G347" i="278"/>
  <c r="F347" i="278"/>
  <c r="K347" i="278"/>
  <c r="D348" i="278" a="1"/>
  <c r="D348" i="278" s="1"/>
  <c r="G346" i="277"/>
  <c r="L346" i="277"/>
  <c r="K346" i="277"/>
  <c r="P346" i="277" s="1"/>
  <c r="Q346" i="277" s="1"/>
  <c r="F346" i="277"/>
  <c r="D347" i="277" a="1"/>
  <c r="D347" i="277" s="1"/>
  <c r="L342" i="146"/>
  <c r="D343" i="146" a="1"/>
  <c r="D343" i="146" s="1"/>
  <c r="K343" i="146" s="1"/>
  <c r="F342" i="146"/>
  <c r="K342" i="146"/>
  <c r="G342" i="146"/>
  <c r="G348" i="284" l="1"/>
  <c r="K348" i="284"/>
  <c r="P348" i="284" s="1"/>
  <c r="Q348" i="284" s="1"/>
  <c r="L348" i="284"/>
  <c r="F348" i="284"/>
  <c r="D349" i="284" a="1"/>
  <c r="D349" i="284" s="1"/>
  <c r="P347" i="284"/>
  <c r="Q347" i="284" s="1"/>
  <c r="P347" i="283"/>
  <c r="Q347" i="283" s="1"/>
  <c r="F348" i="283"/>
  <c r="L348" i="283"/>
  <c r="K348" i="283"/>
  <c r="P348" i="283" s="1"/>
  <c r="Q348" i="283" s="1"/>
  <c r="G348" i="283"/>
  <c r="D349" i="283" a="1"/>
  <c r="D349" i="283" s="1"/>
  <c r="P349" i="282"/>
  <c r="Q349" i="282" s="1"/>
  <c r="G350" i="282"/>
  <c r="F350" i="282"/>
  <c r="K350" i="282"/>
  <c r="L350" i="282"/>
  <c r="D351" i="282" a="1"/>
  <c r="D351" i="282" s="1"/>
  <c r="G346" i="281"/>
  <c r="F346" i="281"/>
  <c r="L346" i="281"/>
  <c r="K346" i="281"/>
  <c r="P346" i="281" s="1"/>
  <c r="Q346" i="281" s="1"/>
  <c r="D347" i="281" a="1"/>
  <c r="D347" i="281" s="1"/>
  <c r="P347" i="280"/>
  <c r="Q347" i="280" s="1"/>
  <c r="L348" i="280"/>
  <c r="G348" i="280"/>
  <c r="F348" i="280"/>
  <c r="K348" i="280"/>
  <c r="P348" i="280" s="1"/>
  <c r="Q348" i="280" s="1"/>
  <c r="D349" i="280" a="1"/>
  <c r="D349" i="280" s="1"/>
  <c r="P345" i="279"/>
  <c r="Q345" i="279" s="1"/>
  <c r="G346" i="279"/>
  <c r="F346" i="279"/>
  <c r="L346" i="279"/>
  <c r="K346" i="279"/>
  <c r="D347" i="279" a="1"/>
  <c r="D347" i="279" s="1"/>
  <c r="P347" i="278"/>
  <c r="Q347" i="278" s="1"/>
  <c r="L348" i="278"/>
  <c r="F348" i="278"/>
  <c r="K348" i="278"/>
  <c r="G348" i="278"/>
  <c r="D349" i="278" a="1"/>
  <c r="D349" i="278" s="1"/>
  <c r="G347" i="277"/>
  <c r="K347" i="277"/>
  <c r="P347" i="277" s="1"/>
  <c r="Q347" i="277" s="1"/>
  <c r="L347" i="277"/>
  <c r="F347" i="277"/>
  <c r="D348" i="277" a="1"/>
  <c r="D348" i="277" s="1"/>
  <c r="P342" i="146"/>
  <c r="Q342" i="146" s="1"/>
  <c r="F343" i="146"/>
  <c r="P343" i="146" s="1"/>
  <c r="Q343" i="146" s="1"/>
  <c r="L343" i="146"/>
  <c r="G343" i="146"/>
  <c r="D344" i="146" a="1"/>
  <c r="D344" i="146" s="1"/>
  <c r="G349" i="284" l="1"/>
  <c r="F349" i="284"/>
  <c r="L349" i="284"/>
  <c r="K349" i="284"/>
  <c r="P349" i="284" s="1"/>
  <c r="Q349" i="284" s="1"/>
  <c r="D350" i="284" a="1"/>
  <c r="D350" i="284" s="1"/>
  <c r="F349" i="283"/>
  <c r="K349" i="283"/>
  <c r="G349" i="283"/>
  <c r="L349" i="283"/>
  <c r="D350" i="283" a="1"/>
  <c r="D350" i="283" s="1"/>
  <c r="G351" i="282"/>
  <c r="F351" i="282"/>
  <c r="L351" i="282"/>
  <c r="K351" i="282"/>
  <c r="P351" i="282" s="1"/>
  <c r="Q351" i="282" s="1"/>
  <c r="D352" i="282" a="1"/>
  <c r="D352" i="282" s="1"/>
  <c r="P350" i="282"/>
  <c r="Q350" i="282" s="1"/>
  <c r="G347" i="281"/>
  <c r="F347" i="281"/>
  <c r="L347" i="281"/>
  <c r="K347" i="281"/>
  <c r="P347" i="281" s="1"/>
  <c r="Q347" i="281" s="1"/>
  <c r="D348" i="281" a="1"/>
  <c r="D348" i="281" s="1"/>
  <c r="L349" i="280"/>
  <c r="F349" i="280"/>
  <c r="K349" i="280"/>
  <c r="P349" i="280" s="1"/>
  <c r="Q349" i="280" s="1"/>
  <c r="G349" i="280"/>
  <c r="D350" i="280" a="1"/>
  <c r="D350" i="280" s="1"/>
  <c r="P346" i="279"/>
  <c r="Q346" i="279" s="1"/>
  <c r="G347" i="279"/>
  <c r="F347" i="279"/>
  <c r="L347" i="279"/>
  <c r="K347" i="279"/>
  <c r="D348" i="279" a="1"/>
  <c r="D348" i="279" s="1"/>
  <c r="P348" i="278"/>
  <c r="Q348" i="278" s="1"/>
  <c r="L349" i="278"/>
  <c r="K349" i="278"/>
  <c r="P349" i="278" s="1"/>
  <c r="Q349" i="278" s="1"/>
  <c r="G349" i="278"/>
  <c r="F349" i="278"/>
  <c r="D350" i="278" a="1"/>
  <c r="D350" i="278" s="1"/>
  <c r="G348" i="277"/>
  <c r="F348" i="277"/>
  <c r="L348" i="277"/>
  <c r="K348" i="277"/>
  <c r="P348" i="277" s="1"/>
  <c r="Q348" i="277" s="1"/>
  <c r="D349" i="277" a="1"/>
  <c r="D349" i="277" s="1"/>
  <c r="K344" i="146"/>
  <c r="G344" i="146"/>
  <c r="F344" i="146"/>
  <c r="L344" i="146"/>
  <c r="D345" i="146" a="1"/>
  <c r="D345" i="146" s="1"/>
  <c r="F345" i="146" s="1"/>
  <c r="G350" i="284" l="1"/>
  <c r="K350" i="284"/>
  <c r="P350" i="284" s="1"/>
  <c r="Q350" i="284" s="1"/>
  <c r="L350" i="284"/>
  <c r="F350" i="284"/>
  <c r="D351" i="284" a="1"/>
  <c r="D351" i="284" s="1"/>
  <c r="P349" i="283"/>
  <c r="Q349" i="283" s="1"/>
  <c r="F350" i="283"/>
  <c r="G350" i="283"/>
  <c r="L350" i="283"/>
  <c r="K350" i="283"/>
  <c r="D351" i="283" a="1"/>
  <c r="D351" i="283" s="1"/>
  <c r="G352" i="282"/>
  <c r="F352" i="282"/>
  <c r="K352" i="282"/>
  <c r="P352" i="282" s="1"/>
  <c r="Q352" i="282" s="1"/>
  <c r="L352" i="282"/>
  <c r="D353" i="282" a="1"/>
  <c r="D353" i="282" s="1"/>
  <c r="G348" i="281"/>
  <c r="F348" i="281"/>
  <c r="L348" i="281"/>
  <c r="K348" i="281"/>
  <c r="P348" i="281" s="1"/>
  <c r="Q348" i="281" s="1"/>
  <c r="D349" i="281" a="1"/>
  <c r="D349" i="281" s="1"/>
  <c r="L350" i="280"/>
  <c r="K350" i="280"/>
  <c r="G350" i="280"/>
  <c r="F350" i="280"/>
  <c r="D351" i="280" a="1"/>
  <c r="D351" i="280" s="1"/>
  <c r="P347" i="279"/>
  <c r="Q347" i="279" s="1"/>
  <c r="G348" i="279"/>
  <c r="F348" i="279"/>
  <c r="L348" i="279"/>
  <c r="K348" i="279"/>
  <c r="D349" i="279" a="1"/>
  <c r="D349" i="279" s="1"/>
  <c r="L350" i="278"/>
  <c r="K350" i="278"/>
  <c r="P350" i="278" s="1"/>
  <c r="Q350" i="278" s="1"/>
  <c r="G350" i="278"/>
  <c r="F350" i="278"/>
  <c r="D351" i="278" a="1"/>
  <c r="D351" i="278" s="1"/>
  <c r="G349" i="277"/>
  <c r="K349" i="277"/>
  <c r="F349" i="277"/>
  <c r="L349" i="277"/>
  <c r="D350" i="277" a="1"/>
  <c r="D350" i="277" s="1"/>
  <c r="P344" i="146"/>
  <c r="Q344" i="146" s="1"/>
  <c r="D346" i="146" a="1"/>
  <c r="D346" i="146" s="1"/>
  <c r="G345" i="146"/>
  <c r="L345" i="146"/>
  <c r="K345" i="146"/>
  <c r="P345" i="146" s="1"/>
  <c r="Q345" i="146" s="1"/>
  <c r="G351" i="284" l="1"/>
  <c r="L351" i="284"/>
  <c r="F351" i="284"/>
  <c r="K351" i="284"/>
  <c r="D352" i="284" a="1"/>
  <c r="D352" i="284" s="1"/>
  <c r="F351" i="283"/>
  <c r="L351" i="283"/>
  <c r="K351" i="283"/>
  <c r="P351" i="283" s="1"/>
  <c r="Q351" i="283" s="1"/>
  <c r="G351" i="283"/>
  <c r="D352" i="283" a="1"/>
  <c r="D352" i="283" s="1"/>
  <c r="P350" i="283"/>
  <c r="Q350" i="283" s="1"/>
  <c r="G353" i="282"/>
  <c r="F353" i="282"/>
  <c r="L353" i="282"/>
  <c r="K353" i="282"/>
  <c r="D354" i="282" a="1"/>
  <c r="D354" i="282" s="1"/>
  <c r="G349" i="281"/>
  <c r="F349" i="281"/>
  <c r="L349" i="281"/>
  <c r="K349" i="281"/>
  <c r="P349" i="281" s="1"/>
  <c r="Q349" i="281" s="1"/>
  <c r="D350" i="281" a="1"/>
  <c r="D350" i="281" s="1"/>
  <c r="L351" i="280"/>
  <c r="K351" i="280"/>
  <c r="G351" i="280"/>
  <c r="F351" i="280"/>
  <c r="D352" i="280" a="1"/>
  <c r="D352" i="280" s="1"/>
  <c r="P350" i="280"/>
  <c r="Q350" i="280" s="1"/>
  <c r="P348" i="279"/>
  <c r="Q348" i="279" s="1"/>
  <c r="G349" i="279"/>
  <c r="F349" i="279"/>
  <c r="L349" i="279"/>
  <c r="K349" i="279"/>
  <c r="P349" i="279" s="1"/>
  <c r="Q349" i="279" s="1"/>
  <c r="D350" i="279" a="1"/>
  <c r="D350" i="279" s="1"/>
  <c r="L351" i="278"/>
  <c r="G351" i="278"/>
  <c r="F351" i="278"/>
  <c r="K351" i="278"/>
  <c r="D352" i="278" a="1"/>
  <c r="D352" i="278" s="1"/>
  <c r="G350" i="277"/>
  <c r="L350" i="277"/>
  <c r="F350" i="277"/>
  <c r="K350" i="277"/>
  <c r="D351" i="277" a="1"/>
  <c r="D351" i="277" s="1"/>
  <c r="P349" i="277"/>
  <c r="Q349" i="277" s="1"/>
  <c r="L346" i="146"/>
  <c r="D347" i="146" a="1"/>
  <c r="D347" i="146" s="1"/>
  <c r="L347" i="146" s="1"/>
  <c r="K346" i="146"/>
  <c r="G346" i="146"/>
  <c r="F346" i="146"/>
  <c r="G352" i="284" l="1"/>
  <c r="K352" i="284"/>
  <c r="P352" i="284" s="1"/>
  <c r="Q352" i="284" s="1"/>
  <c r="L352" i="284"/>
  <c r="F352" i="284"/>
  <c r="D353" i="284" a="1"/>
  <c r="D353" i="284" s="1"/>
  <c r="P351" i="284"/>
  <c r="Q351" i="284" s="1"/>
  <c r="F352" i="283"/>
  <c r="L352" i="283"/>
  <c r="K352" i="283"/>
  <c r="P352" i="283" s="1"/>
  <c r="Q352" i="283" s="1"/>
  <c r="G352" i="283"/>
  <c r="D353" i="283" a="1"/>
  <c r="D353" i="283" s="1"/>
  <c r="P353" i="282"/>
  <c r="Q353" i="282" s="1"/>
  <c r="G354" i="282"/>
  <c r="F354" i="282"/>
  <c r="K354" i="282"/>
  <c r="L354" i="282"/>
  <c r="D355" i="282" a="1"/>
  <c r="D355" i="282" s="1"/>
  <c r="G350" i="281"/>
  <c r="F350" i="281"/>
  <c r="L350" i="281"/>
  <c r="K350" i="281"/>
  <c r="P350" i="281" s="1"/>
  <c r="Q350" i="281" s="1"/>
  <c r="D351" i="281" a="1"/>
  <c r="D351" i="281" s="1"/>
  <c r="P351" i="280"/>
  <c r="Q351" i="280" s="1"/>
  <c r="L352" i="280"/>
  <c r="G352" i="280"/>
  <c r="F352" i="280"/>
  <c r="K352" i="280"/>
  <c r="D353" i="280" a="1"/>
  <c r="D353" i="280" s="1"/>
  <c r="G350" i="279"/>
  <c r="F350" i="279"/>
  <c r="L350" i="279"/>
  <c r="K350" i="279"/>
  <c r="P350" i="279" s="1"/>
  <c r="Q350" i="279" s="1"/>
  <c r="D351" i="279" a="1"/>
  <c r="D351" i="279" s="1"/>
  <c r="L352" i="278"/>
  <c r="F352" i="278"/>
  <c r="K352" i="278"/>
  <c r="P352" i="278" s="1"/>
  <c r="Q352" i="278" s="1"/>
  <c r="G352" i="278"/>
  <c r="D353" i="278" a="1"/>
  <c r="D353" i="278" s="1"/>
  <c r="P351" i="278"/>
  <c r="Q351" i="278" s="1"/>
  <c r="G351" i="277"/>
  <c r="K351" i="277"/>
  <c r="P351" i="277" s="1"/>
  <c r="Q351" i="277" s="1"/>
  <c r="L351" i="277"/>
  <c r="F351" i="277"/>
  <c r="D352" i="277" a="1"/>
  <c r="D352" i="277" s="1"/>
  <c r="P350" i="277"/>
  <c r="Q350" i="277" s="1"/>
  <c r="P346" i="146"/>
  <c r="Q346" i="146" s="1"/>
  <c r="D348" i="146" a="1"/>
  <c r="D348" i="146" s="1"/>
  <c r="G348" i="146" s="1"/>
  <c r="K347" i="146"/>
  <c r="F347" i="146"/>
  <c r="G347" i="146"/>
  <c r="G353" i="284" l="1"/>
  <c r="F353" i="284"/>
  <c r="L353" i="284"/>
  <c r="K353" i="284"/>
  <c r="D354" i="284" a="1"/>
  <c r="D354" i="284" s="1"/>
  <c r="L353" i="283"/>
  <c r="K353" i="283"/>
  <c r="F353" i="283"/>
  <c r="G353" i="283"/>
  <c r="D354" i="283" a="1"/>
  <c r="D354" i="283" s="1"/>
  <c r="P354" i="282"/>
  <c r="Q354" i="282" s="1"/>
  <c r="G355" i="282"/>
  <c r="F355" i="282"/>
  <c r="L355" i="282"/>
  <c r="K355" i="282"/>
  <c r="D356" i="282" a="1"/>
  <c r="D356" i="282" s="1"/>
  <c r="G351" i="281"/>
  <c r="F351" i="281"/>
  <c r="L351" i="281"/>
  <c r="K351" i="281"/>
  <c r="P351" i="281" s="1"/>
  <c r="Q351" i="281" s="1"/>
  <c r="D352" i="281" a="1"/>
  <c r="D352" i="281" s="1"/>
  <c r="L353" i="280"/>
  <c r="F353" i="280"/>
  <c r="K353" i="280"/>
  <c r="P353" i="280" s="1"/>
  <c r="Q353" i="280" s="1"/>
  <c r="G353" i="280"/>
  <c r="D354" i="280" a="1"/>
  <c r="D354" i="280" s="1"/>
  <c r="P352" i="280"/>
  <c r="Q352" i="280" s="1"/>
  <c r="G351" i="279"/>
  <c r="L351" i="279"/>
  <c r="K351" i="279"/>
  <c r="P351" i="279" s="1"/>
  <c r="Q351" i="279" s="1"/>
  <c r="F351" i="279"/>
  <c r="D352" i="279" a="1"/>
  <c r="D352" i="279" s="1"/>
  <c r="L353" i="278"/>
  <c r="K353" i="278"/>
  <c r="P353" i="278" s="1"/>
  <c r="Q353" i="278" s="1"/>
  <c r="G353" i="278"/>
  <c r="F353" i="278"/>
  <c r="D354" i="278" a="1"/>
  <c r="D354" i="278" s="1"/>
  <c r="G352" i="277"/>
  <c r="F352" i="277"/>
  <c r="L352" i="277"/>
  <c r="K352" i="277"/>
  <c r="P352" i="277" s="1"/>
  <c r="Q352" i="277" s="1"/>
  <c r="D353" i="277" a="1"/>
  <c r="D353" i="277" s="1"/>
  <c r="P347" i="146"/>
  <c r="Q347" i="146" s="1"/>
  <c r="L348" i="146"/>
  <c r="K348" i="146"/>
  <c r="F348" i="146"/>
  <c r="D349" i="146" a="1"/>
  <c r="D349" i="146" s="1"/>
  <c r="F349" i="146" s="1"/>
  <c r="P353" i="284" l="1"/>
  <c r="Q353" i="284" s="1"/>
  <c r="G354" i="284"/>
  <c r="L354" i="284"/>
  <c r="F354" i="284"/>
  <c r="K354" i="284"/>
  <c r="D355" i="284" a="1"/>
  <c r="D355" i="284" s="1"/>
  <c r="P353" i="283"/>
  <c r="Q353" i="283" s="1"/>
  <c r="G354" i="283"/>
  <c r="L354" i="283"/>
  <c r="F354" i="283"/>
  <c r="K354" i="283"/>
  <c r="P354" i="283" s="1"/>
  <c r="Q354" i="283" s="1"/>
  <c r="D355" i="283" a="1"/>
  <c r="D355" i="283" s="1"/>
  <c r="P355" i="282"/>
  <c r="Q355" i="282" s="1"/>
  <c r="G356" i="282"/>
  <c r="F356" i="282"/>
  <c r="K356" i="282"/>
  <c r="L356" i="282"/>
  <c r="D357" i="282" a="1"/>
  <c r="D357" i="282" s="1"/>
  <c r="G352" i="281"/>
  <c r="F352" i="281"/>
  <c r="L352" i="281"/>
  <c r="K352" i="281"/>
  <c r="P352" i="281" s="1"/>
  <c r="Q352" i="281" s="1"/>
  <c r="D353" i="281" a="1"/>
  <c r="D353" i="281" s="1"/>
  <c r="L354" i="280"/>
  <c r="K354" i="280"/>
  <c r="F354" i="280"/>
  <c r="G354" i="280"/>
  <c r="D355" i="280" a="1"/>
  <c r="D355" i="280" s="1"/>
  <c r="G352" i="279"/>
  <c r="L352" i="279"/>
  <c r="K352" i="279"/>
  <c r="P352" i="279" s="1"/>
  <c r="Q352" i="279" s="1"/>
  <c r="F352" i="279"/>
  <c r="D353" i="279" a="1"/>
  <c r="D353" i="279" s="1"/>
  <c r="L354" i="278"/>
  <c r="K354" i="278"/>
  <c r="P354" i="278" s="1"/>
  <c r="Q354" i="278" s="1"/>
  <c r="G354" i="278"/>
  <c r="F354" i="278"/>
  <c r="D355" i="278" a="1"/>
  <c r="D355" i="278" s="1"/>
  <c r="G353" i="277"/>
  <c r="L353" i="277"/>
  <c r="K353" i="277"/>
  <c r="P353" i="277" s="1"/>
  <c r="Q353" i="277" s="1"/>
  <c r="F353" i="277"/>
  <c r="D354" i="277" a="1"/>
  <c r="D354" i="277" s="1"/>
  <c r="P348" i="146"/>
  <c r="Q348" i="146" s="1"/>
  <c r="G349" i="146"/>
  <c r="K349" i="146"/>
  <c r="P349" i="146" s="1"/>
  <c r="Q349" i="146" s="1"/>
  <c r="L349" i="146"/>
  <c r="D350" i="146" a="1"/>
  <c r="D350" i="146" s="1"/>
  <c r="G355" i="284" l="1"/>
  <c r="L355" i="284"/>
  <c r="F355" i="284"/>
  <c r="K355" i="284"/>
  <c r="D356" i="284" a="1"/>
  <c r="D356" i="284" s="1"/>
  <c r="P354" i="284"/>
  <c r="Q354" i="284" s="1"/>
  <c r="G355" i="283"/>
  <c r="L355" i="283"/>
  <c r="K355" i="283"/>
  <c r="P355" i="283" s="1"/>
  <c r="Q355" i="283" s="1"/>
  <c r="F355" i="283"/>
  <c r="D356" i="283" a="1"/>
  <c r="D356" i="283" s="1"/>
  <c r="P356" i="282"/>
  <c r="Q356" i="282" s="1"/>
  <c r="G357" i="282"/>
  <c r="F357" i="282"/>
  <c r="L357" i="282"/>
  <c r="K357" i="282"/>
  <c r="P357" i="282" s="1"/>
  <c r="Q357" i="282" s="1"/>
  <c r="D358" i="282" a="1"/>
  <c r="D358" i="282" s="1"/>
  <c r="G353" i="281"/>
  <c r="F353" i="281"/>
  <c r="L353" i="281"/>
  <c r="K353" i="281"/>
  <c r="P353" i="281" s="1"/>
  <c r="Q353" i="281" s="1"/>
  <c r="D354" i="281" a="1"/>
  <c r="D354" i="281" s="1"/>
  <c r="F355" i="280"/>
  <c r="L355" i="280"/>
  <c r="K355" i="280"/>
  <c r="P355" i="280" s="1"/>
  <c r="Q355" i="280" s="1"/>
  <c r="G355" i="280"/>
  <c r="D356" i="280" a="1"/>
  <c r="D356" i="280" s="1"/>
  <c r="P354" i="280"/>
  <c r="Q354" i="280" s="1"/>
  <c r="G353" i="279"/>
  <c r="K353" i="279"/>
  <c r="F353" i="279"/>
  <c r="L353" i="279"/>
  <c r="D354" i="279" a="1"/>
  <c r="D354" i="279" s="1"/>
  <c r="L355" i="278"/>
  <c r="G355" i="278"/>
  <c r="F355" i="278"/>
  <c r="K355" i="278"/>
  <c r="D356" i="278" a="1"/>
  <c r="D356" i="278" s="1"/>
  <c r="G354" i="277"/>
  <c r="L354" i="277"/>
  <c r="K354" i="277"/>
  <c r="P354" i="277" s="1"/>
  <c r="Q354" i="277" s="1"/>
  <c r="F354" i="277"/>
  <c r="D355" i="277" a="1"/>
  <c r="D355" i="277" s="1"/>
  <c r="D351" i="146" a="1"/>
  <c r="D351" i="146" s="1"/>
  <c r="K351" i="146" s="1"/>
  <c r="K350" i="146"/>
  <c r="G350" i="146"/>
  <c r="L350" i="146"/>
  <c r="F350" i="146"/>
  <c r="G356" i="284" l="1"/>
  <c r="L356" i="284"/>
  <c r="F356" i="284"/>
  <c r="K356" i="284"/>
  <c r="D357" i="284" a="1"/>
  <c r="D357" i="284" s="1"/>
  <c r="P355" i="284"/>
  <c r="Q355" i="284" s="1"/>
  <c r="G356" i="283"/>
  <c r="K356" i="283"/>
  <c r="F356" i="283"/>
  <c r="L356" i="283"/>
  <c r="D357" i="283" a="1"/>
  <c r="D357" i="283" s="1"/>
  <c r="G358" i="282"/>
  <c r="F358" i="282"/>
  <c r="K358" i="282"/>
  <c r="P358" i="282" s="1"/>
  <c r="Q358" i="282" s="1"/>
  <c r="L358" i="282"/>
  <c r="D359" i="282" a="1"/>
  <c r="D359" i="282" s="1"/>
  <c r="G354" i="281"/>
  <c r="F354" i="281"/>
  <c r="L354" i="281"/>
  <c r="K354" i="281"/>
  <c r="P354" i="281" s="1"/>
  <c r="Q354" i="281" s="1"/>
  <c r="D355" i="281" a="1"/>
  <c r="D355" i="281" s="1"/>
  <c r="L356" i="280"/>
  <c r="K356" i="280"/>
  <c r="G356" i="280"/>
  <c r="F356" i="280"/>
  <c r="D357" i="280" a="1"/>
  <c r="D357" i="280" s="1"/>
  <c r="P353" i="279"/>
  <c r="Q353" i="279" s="1"/>
  <c r="G354" i="279"/>
  <c r="F354" i="279"/>
  <c r="L354" i="279"/>
  <c r="K354" i="279"/>
  <c r="D355" i="279" a="1"/>
  <c r="D355" i="279" s="1"/>
  <c r="P355" i="278"/>
  <c r="Q355" i="278" s="1"/>
  <c r="L356" i="278"/>
  <c r="F356" i="278"/>
  <c r="K356" i="278"/>
  <c r="G356" i="278"/>
  <c r="D357" i="278" a="1"/>
  <c r="D357" i="278" s="1"/>
  <c r="G355" i="277"/>
  <c r="K355" i="277"/>
  <c r="F355" i="277"/>
  <c r="L355" i="277"/>
  <c r="D356" i="277" a="1"/>
  <c r="D356" i="277" s="1"/>
  <c r="P350" i="146"/>
  <c r="Q350" i="146" s="1"/>
  <c r="F351" i="146"/>
  <c r="P351" i="146" s="1"/>
  <c r="Q351" i="146" s="1"/>
  <c r="L351" i="146"/>
  <c r="D352" i="146" a="1"/>
  <c r="D352" i="146" s="1"/>
  <c r="L352" i="146" s="1"/>
  <c r="G351" i="146"/>
  <c r="G357" i="284" l="1"/>
  <c r="L357" i="284"/>
  <c r="K357" i="284"/>
  <c r="P357" i="284" s="1"/>
  <c r="Q357" i="284" s="1"/>
  <c r="F357" i="284"/>
  <c r="D358" i="284" a="1"/>
  <c r="D358" i="284" s="1"/>
  <c r="P356" i="284"/>
  <c r="Q356" i="284" s="1"/>
  <c r="G357" i="283"/>
  <c r="F357" i="283"/>
  <c r="L357" i="283"/>
  <c r="K357" i="283"/>
  <c r="P357" i="283" s="1"/>
  <c r="Q357" i="283" s="1"/>
  <c r="D358" i="283" a="1"/>
  <c r="D358" i="283" s="1"/>
  <c r="P356" i="283"/>
  <c r="Q356" i="283" s="1"/>
  <c r="G359" i="282"/>
  <c r="F359" i="282"/>
  <c r="L359" i="282"/>
  <c r="K359" i="282"/>
  <c r="P359" i="282" s="1"/>
  <c r="Q359" i="282" s="1"/>
  <c r="D360" i="282" a="1"/>
  <c r="D360" i="282" s="1"/>
  <c r="G355" i="281"/>
  <c r="F355" i="281"/>
  <c r="L355" i="281"/>
  <c r="K355" i="281"/>
  <c r="P355" i="281" s="1"/>
  <c r="Q355" i="281" s="1"/>
  <c r="D356" i="281" a="1"/>
  <c r="D356" i="281" s="1"/>
  <c r="P356" i="280"/>
  <c r="Q356" i="280" s="1"/>
  <c r="L357" i="280"/>
  <c r="G357" i="280"/>
  <c r="F357" i="280"/>
  <c r="K357" i="280"/>
  <c r="D358" i="280" a="1"/>
  <c r="D358" i="280" s="1"/>
  <c r="P354" i="279"/>
  <c r="Q354" i="279" s="1"/>
  <c r="G355" i="279"/>
  <c r="L355" i="279"/>
  <c r="K355" i="279"/>
  <c r="F355" i="279"/>
  <c r="D356" i="279" a="1"/>
  <c r="D356" i="279" s="1"/>
  <c r="P356" i="278"/>
  <c r="Q356" i="278" s="1"/>
  <c r="L357" i="278"/>
  <c r="K357" i="278"/>
  <c r="P357" i="278" s="1"/>
  <c r="Q357" i="278" s="1"/>
  <c r="G357" i="278"/>
  <c r="F357" i="278"/>
  <c r="D358" i="278" a="1"/>
  <c r="D358" i="278" s="1"/>
  <c r="G356" i="277"/>
  <c r="F356" i="277"/>
  <c r="L356" i="277"/>
  <c r="K356" i="277"/>
  <c r="P356" i="277" s="1"/>
  <c r="Q356" i="277" s="1"/>
  <c r="D357" i="277" a="1"/>
  <c r="D357" i="277" s="1"/>
  <c r="P355" i="277"/>
  <c r="Q355" i="277" s="1"/>
  <c r="G352" i="146"/>
  <c r="F352" i="146"/>
  <c r="D353" i="146" a="1"/>
  <c r="D353" i="146" s="1"/>
  <c r="K353" i="146" s="1"/>
  <c r="K352" i="146"/>
  <c r="G358" i="284" l="1"/>
  <c r="L358" i="284"/>
  <c r="F358" i="284"/>
  <c r="K358" i="284"/>
  <c r="D359" i="284" a="1"/>
  <c r="D359" i="284" s="1"/>
  <c r="G358" i="283"/>
  <c r="L358" i="283"/>
  <c r="K358" i="283"/>
  <c r="P358" i="283" s="1"/>
  <c r="Q358" i="283" s="1"/>
  <c r="F358" i="283"/>
  <c r="D359" i="283" a="1"/>
  <c r="D359" i="283" s="1"/>
  <c r="G360" i="282"/>
  <c r="F360" i="282"/>
  <c r="K360" i="282"/>
  <c r="P360" i="282" s="1"/>
  <c r="Q360" i="282" s="1"/>
  <c r="L360" i="282"/>
  <c r="D361" i="282" a="1"/>
  <c r="D361" i="282" s="1"/>
  <c r="G356" i="281"/>
  <c r="F356" i="281"/>
  <c r="L356" i="281"/>
  <c r="K356" i="281"/>
  <c r="P356" i="281" s="1"/>
  <c r="Q356" i="281" s="1"/>
  <c r="D357" i="281" a="1"/>
  <c r="D357" i="281" s="1"/>
  <c r="L358" i="280"/>
  <c r="F358" i="280"/>
  <c r="K358" i="280"/>
  <c r="P358" i="280" s="1"/>
  <c r="Q358" i="280" s="1"/>
  <c r="G358" i="280"/>
  <c r="D359" i="280" a="1"/>
  <c r="D359" i="280" s="1"/>
  <c r="P357" i="280"/>
  <c r="Q357" i="280" s="1"/>
  <c r="P355" i="279"/>
  <c r="Q355" i="279" s="1"/>
  <c r="G356" i="279"/>
  <c r="L356" i="279"/>
  <c r="K356" i="279"/>
  <c r="F356" i="279"/>
  <c r="D357" i="279" a="1"/>
  <c r="D357" i="279" s="1"/>
  <c r="L358" i="278"/>
  <c r="K358" i="278"/>
  <c r="G358" i="278"/>
  <c r="F358" i="278"/>
  <c r="D359" i="278" a="1"/>
  <c r="D359" i="278" s="1"/>
  <c r="G357" i="277"/>
  <c r="L357" i="277"/>
  <c r="K357" i="277"/>
  <c r="P357" i="277" s="1"/>
  <c r="Q357" i="277" s="1"/>
  <c r="F357" i="277"/>
  <c r="D358" i="277" a="1"/>
  <c r="D358" i="277" s="1"/>
  <c r="P352" i="146"/>
  <c r="Q352" i="146" s="1"/>
  <c r="D354" i="146" a="1"/>
  <c r="D354" i="146" s="1"/>
  <c r="G354" i="146" s="1"/>
  <c r="L353" i="146"/>
  <c r="G353" i="146"/>
  <c r="F353" i="146"/>
  <c r="P353" i="146" s="1"/>
  <c r="Q353" i="146" s="1"/>
  <c r="P358" i="284" l="1"/>
  <c r="Q358" i="284" s="1"/>
  <c r="G359" i="284"/>
  <c r="L359" i="284"/>
  <c r="K359" i="284"/>
  <c r="F359" i="284"/>
  <c r="D360" i="284" a="1"/>
  <c r="D360" i="284" s="1"/>
  <c r="G359" i="283"/>
  <c r="L359" i="283"/>
  <c r="K359" i="283"/>
  <c r="P359" i="283" s="1"/>
  <c r="Q359" i="283" s="1"/>
  <c r="F359" i="283"/>
  <c r="D360" i="283" a="1"/>
  <c r="D360" i="283" s="1"/>
  <c r="G361" i="282"/>
  <c r="F361" i="282"/>
  <c r="L361" i="282"/>
  <c r="K361" i="282"/>
  <c r="P361" i="282" s="1"/>
  <c r="Q361" i="282" s="1"/>
  <c r="D362" i="282" a="1"/>
  <c r="D362" i="282" s="1"/>
  <c r="G357" i="281"/>
  <c r="F357" i="281"/>
  <c r="L357" i="281"/>
  <c r="K357" i="281"/>
  <c r="D358" i="281" a="1"/>
  <c r="D358" i="281" s="1"/>
  <c r="L359" i="280"/>
  <c r="K359" i="280"/>
  <c r="P359" i="280" s="1"/>
  <c r="Q359" i="280" s="1"/>
  <c r="G359" i="280"/>
  <c r="F359" i="280"/>
  <c r="D360" i="280" a="1"/>
  <c r="D360" i="280" s="1"/>
  <c r="P356" i="279"/>
  <c r="Q356" i="279" s="1"/>
  <c r="G357" i="279"/>
  <c r="K357" i="279"/>
  <c r="P357" i="279" s="1"/>
  <c r="Q357" i="279" s="1"/>
  <c r="F357" i="279"/>
  <c r="L357" i="279"/>
  <c r="D358" i="279" a="1"/>
  <c r="D358" i="279" s="1"/>
  <c r="P358" i="278"/>
  <c r="Q358" i="278" s="1"/>
  <c r="L359" i="278"/>
  <c r="G359" i="278"/>
  <c r="F359" i="278"/>
  <c r="K359" i="278"/>
  <c r="D360" i="278" a="1"/>
  <c r="D360" i="278" s="1"/>
  <c r="G358" i="277"/>
  <c r="L358" i="277"/>
  <c r="K358" i="277"/>
  <c r="P358" i="277" s="1"/>
  <c r="Q358" i="277" s="1"/>
  <c r="F358" i="277"/>
  <c r="D359" i="277" a="1"/>
  <c r="D359" i="277" s="1"/>
  <c r="F354" i="146"/>
  <c r="K354" i="146"/>
  <c r="D355" i="146" a="1"/>
  <c r="D355" i="146" s="1"/>
  <c r="G355" i="146" s="1"/>
  <c r="L354" i="146"/>
  <c r="P359" i="284" l="1"/>
  <c r="Q359" i="284" s="1"/>
  <c r="G360" i="284"/>
  <c r="L360" i="284"/>
  <c r="F360" i="284"/>
  <c r="K360" i="284"/>
  <c r="P360" i="284" s="1"/>
  <c r="Q360" i="284" s="1"/>
  <c r="D361" i="284" a="1"/>
  <c r="D361" i="284" s="1"/>
  <c r="G360" i="283"/>
  <c r="K360" i="283"/>
  <c r="F360" i="283"/>
  <c r="L360" i="283"/>
  <c r="D361" i="283" a="1"/>
  <c r="D361" i="283" s="1"/>
  <c r="G362" i="282"/>
  <c r="F362" i="282"/>
  <c r="K362" i="282"/>
  <c r="P362" i="282" s="1"/>
  <c r="Q362" i="282" s="1"/>
  <c r="L362" i="282"/>
  <c r="D363" i="282" a="1"/>
  <c r="D363" i="282" s="1"/>
  <c r="P357" i="281"/>
  <c r="Q357" i="281" s="1"/>
  <c r="G358" i="281"/>
  <c r="F358" i="281"/>
  <c r="L358" i="281"/>
  <c r="K358" i="281"/>
  <c r="P358" i="281" s="1"/>
  <c r="Q358" i="281" s="1"/>
  <c r="D359" i="281" a="1"/>
  <c r="D359" i="281" s="1"/>
  <c r="L360" i="280"/>
  <c r="K360" i="280"/>
  <c r="P360" i="280" s="1"/>
  <c r="Q360" i="280" s="1"/>
  <c r="G360" i="280"/>
  <c r="F360" i="280"/>
  <c r="D361" i="280" a="1"/>
  <c r="D361" i="280" s="1"/>
  <c r="G358" i="279"/>
  <c r="F358" i="279"/>
  <c r="L358" i="279"/>
  <c r="K358" i="279"/>
  <c r="P358" i="279" s="1"/>
  <c r="Q358" i="279" s="1"/>
  <c r="D359" i="279" a="1"/>
  <c r="D359" i="279" s="1"/>
  <c r="L360" i="278"/>
  <c r="F360" i="278"/>
  <c r="K360" i="278"/>
  <c r="P360" i="278" s="1"/>
  <c r="Q360" i="278" s="1"/>
  <c r="G360" i="278"/>
  <c r="D361" i="278" a="1"/>
  <c r="D361" i="278" s="1"/>
  <c r="P359" i="278"/>
  <c r="Q359" i="278" s="1"/>
  <c r="G359" i="277"/>
  <c r="K359" i="277"/>
  <c r="F359" i="277"/>
  <c r="L359" i="277"/>
  <c r="D360" i="277" a="1"/>
  <c r="D360" i="277" s="1"/>
  <c r="P354" i="146"/>
  <c r="Q354" i="146" s="1"/>
  <c r="F355" i="146"/>
  <c r="L355" i="146"/>
  <c r="D356" i="146" a="1"/>
  <c r="D356" i="146" s="1"/>
  <c r="L356" i="146" s="1"/>
  <c r="K355" i="146"/>
  <c r="G361" i="284" l="1"/>
  <c r="L361" i="284"/>
  <c r="K361" i="284"/>
  <c r="P361" i="284" s="1"/>
  <c r="Q361" i="284" s="1"/>
  <c r="F361" i="284"/>
  <c r="D362" i="284" a="1"/>
  <c r="D362" i="284" s="1"/>
  <c r="G361" i="283"/>
  <c r="F361" i="283"/>
  <c r="L361" i="283"/>
  <c r="K361" i="283"/>
  <c r="P361" i="283" s="1"/>
  <c r="Q361" i="283" s="1"/>
  <c r="D362" i="283" a="1"/>
  <c r="D362" i="283" s="1"/>
  <c r="P360" i="283"/>
  <c r="Q360" i="283" s="1"/>
  <c r="G363" i="282"/>
  <c r="F363" i="282"/>
  <c r="L363" i="282"/>
  <c r="K363" i="282"/>
  <c r="P363" i="282" s="1"/>
  <c r="Q363" i="282" s="1"/>
  <c r="D364" i="282" a="1"/>
  <c r="D364" i="282" s="1"/>
  <c r="G359" i="281"/>
  <c r="F359" i="281"/>
  <c r="L359" i="281"/>
  <c r="K359" i="281"/>
  <c r="P359" i="281" s="1"/>
  <c r="Q359" i="281" s="1"/>
  <c r="D360" i="281" a="1"/>
  <c r="D360" i="281" s="1"/>
  <c r="L361" i="280"/>
  <c r="K361" i="280"/>
  <c r="P361" i="280" s="1"/>
  <c r="Q361" i="280" s="1"/>
  <c r="G361" i="280"/>
  <c r="F361" i="280"/>
  <c r="D362" i="280" a="1"/>
  <c r="D362" i="280" s="1"/>
  <c r="K359" i="279"/>
  <c r="P359" i="279" s="1"/>
  <c r="Q359" i="279" s="1"/>
  <c r="G359" i="279"/>
  <c r="F359" i="279"/>
  <c r="L359" i="279"/>
  <c r="D360" i="279" a="1"/>
  <c r="D360" i="279" s="1"/>
  <c r="L361" i="278"/>
  <c r="K361" i="278"/>
  <c r="G361" i="278"/>
  <c r="F361" i="278"/>
  <c r="D362" i="278" a="1"/>
  <c r="D362" i="278" s="1"/>
  <c r="P359" i="277"/>
  <c r="Q359" i="277" s="1"/>
  <c r="G360" i="277"/>
  <c r="F360" i="277"/>
  <c r="L360" i="277"/>
  <c r="K360" i="277"/>
  <c r="D361" i="277" a="1"/>
  <c r="D361" i="277" s="1"/>
  <c r="P355" i="146"/>
  <c r="Q355" i="146" s="1"/>
  <c r="K356" i="146"/>
  <c r="D357" i="146" a="1"/>
  <c r="D357" i="146" s="1"/>
  <c r="L357" i="146" s="1"/>
  <c r="F356" i="146"/>
  <c r="G356" i="146"/>
  <c r="G362" i="284" l="1"/>
  <c r="L362" i="284"/>
  <c r="F362" i="284"/>
  <c r="K362" i="284"/>
  <c r="D363" i="284" a="1"/>
  <c r="D363" i="284" s="1"/>
  <c r="G362" i="283"/>
  <c r="L362" i="283"/>
  <c r="K362" i="283"/>
  <c r="F362" i="283"/>
  <c r="D363" i="283" a="1"/>
  <c r="D363" i="283" s="1"/>
  <c r="G364" i="282"/>
  <c r="F364" i="282"/>
  <c r="K364" i="282"/>
  <c r="P364" i="282" s="1"/>
  <c r="Q364" i="282" s="1"/>
  <c r="L364" i="282"/>
  <c r="D365" i="282" a="1"/>
  <c r="D365" i="282" s="1"/>
  <c r="G360" i="281"/>
  <c r="F360" i="281"/>
  <c r="L360" i="281"/>
  <c r="K360" i="281"/>
  <c r="P360" i="281" s="1"/>
  <c r="Q360" i="281" s="1"/>
  <c r="D361" i="281" a="1"/>
  <c r="D361" i="281" s="1"/>
  <c r="L362" i="280"/>
  <c r="G362" i="280"/>
  <c r="F362" i="280"/>
  <c r="K362" i="280"/>
  <c r="D363" i="280" a="1"/>
  <c r="D363" i="280" s="1"/>
  <c r="K360" i="279"/>
  <c r="P360" i="279" s="1"/>
  <c r="Q360" i="279" s="1"/>
  <c r="G360" i="279"/>
  <c r="L360" i="279"/>
  <c r="F360" i="279"/>
  <c r="D361" i="279" a="1"/>
  <c r="D361" i="279" s="1"/>
  <c r="P361" i="278"/>
  <c r="Q361" i="278" s="1"/>
  <c r="L362" i="278"/>
  <c r="K362" i="278"/>
  <c r="P362" i="278" s="1"/>
  <c r="Q362" i="278" s="1"/>
  <c r="G362" i="278"/>
  <c r="F362" i="278"/>
  <c r="D363" i="278" a="1"/>
  <c r="D363" i="278" s="1"/>
  <c r="G361" i="277"/>
  <c r="L361" i="277"/>
  <c r="K361" i="277"/>
  <c r="P361" i="277" s="1"/>
  <c r="Q361" i="277" s="1"/>
  <c r="F361" i="277"/>
  <c r="D362" i="277" a="1"/>
  <c r="D362" i="277" s="1"/>
  <c r="P360" i="277"/>
  <c r="Q360" i="277" s="1"/>
  <c r="P356" i="146"/>
  <c r="Q356" i="146" s="1"/>
  <c r="G357" i="146"/>
  <c r="F357" i="146"/>
  <c r="K357" i="146"/>
  <c r="D358" i="146" a="1"/>
  <c r="D358" i="146" s="1"/>
  <c r="F358" i="146" s="1"/>
  <c r="G363" i="284" l="1"/>
  <c r="L363" i="284"/>
  <c r="K363" i="284"/>
  <c r="F363" i="284"/>
  <c r="D364" i="284" a="1"/>
  <c r="D364" i="284" s="1"/>
  <c r="P362" i="284"/>
  <c r="Q362" i="284" s="1"/>
  <c r="P362" i="283"/>
  <c r="Q362" i="283" s="1"/>
  <c r="G363" i="283"/>
  <c r="L363" i="283"/>
  <c r="K363" i="283"/>
  <c r="F363" i="283"/>
  <c r="D364" i="283" a="1"/>
  <c r="D364" i="283" s="1"/>
  <c r="G365" i="282"/>
  <c r="F365" i="282"/>
  <c r="L365" i="282"/>
  <c r="K365" i="282"/>
  <c r="P365" i="282" s="1"/>
  <c r="Q365" i="282" s="1"/>
  <c r="D366" i="282" a="1"/>
  <c r="D366" i="282" s="1"/>
  <c r="G361" i="281"/>
  <c r="F361" i="281"/>
  <c r="L361" i="281"/>
  <c r="K361" i="281"/>
  <c r="P361" i="281" s="1"/>
  <c r="Q361" i="281" s="1"/>
  <c r="D362" i="281" a="1"/>
  <c r="D362" i="281" s="1"/>
  <c r="L363" i="280"/>
  <c r="F363" i="280"/>
  <c r="K363" i="280"/>
  <c r="P363" i="280" s="1"/>
  <c r="Q363" i="280" s="1"/>
  <c r="G363" i="280"/>
  <c r="D364" i="280" a="1"/>
  <c r="D364" i="280" s="1"/>
  <c r="P362" i="280"/>
  <c r="Q362" i="280" s="1"/>
  <c r="K361" i="279"/>
  <c r="P361" i="279" s="1"/>
  <c r="Q361" i="279" s="1"/>
  <c r="G361" i="279"/>
  <c r="L361" i="279"/>
  <c r="F361" i="279"/>
  <c r="D362" i="279" a="1"/>
  <c r="D362" i="279" s="1"/>
  <c r="G363" i="278"/>
  <c r="K363" i="278"/>
  <c r="F363" i="278"/>
  <c r="L363" i="278"/>
  <c r="D364" i="278" a="1"/>
  <c r="D364" i="278" s="1"/>
  <c r="G362" i="277"/>
  <c r="L362" i="277"/>
  <c r="K362" i="277"/>
  <c r="P362" i="277" s="1"/>
  <c r="Q362" i="277" s="1"/>
  <c r="F362" i="277"/>
  <c r="D363" i="277" a="1"/>
  <c r="D363" i="277" s="1"/>
  <c r="P357" i="146"/>
  <c r="Q357" i="146" s="1"/>
  <c r="G358" i="146"/>
  <c r="D359" i="146" a="1"/>
  <c r="D359" i="146" s="1"/>
  <c r="K359" i="146" s="1"/>
  <c r="K358" i="146"/>
  <c r="P358" i="146" s="1"/>
  <c r="Q358" i="146" s="1"/>
  <c r="L358" i="146"/>
  <c r="P363" i="284" l="1"/>
  <c r="Q363" i="284" s="1"/>
  <c r="G364" i="284"/>
  <c r="L364" i="284"/>
  <c r="F364" i="284"/>
  <c r="K364" i="284"/>
  <c r="D365" i="284" a="1"/>
  <c r="D365" i="284" s="1"/>
  <c r="P363" i="283"/>
  <c r="Q363" i="283" s="1"/>
  <c r="G364" i="283"/>
  <c r="K364" i="283"/>
  <c r="P364" i="283" s="1"/>
  <c r="Q364" i="283" s="1"/>
  <c r="F364" i="283"/>
  <c r="L364" i="283"/>
  <c r="D365" i="283" a="1"/>
  <c r="D365" i="283" s="1"/>
  <c r="G366" i="282"/>
  <c r="F366" i="282"/>
  <c r="K366" i="282"/>
  <c r="P366" i="282" s="1"/>
  <c r="Q366" i="282" s="1"/>
  <c r="L366" i="282"/>
  <c r="D367" i="282" a="1"/>
  <c r="D367" i="282" s="1"/>
  <c r="G362" i="281"/>
  <c r="F362" i="281"/>
  <c r="L362" i="281"/>
  <c r="K362" i="281"/>
  <c r="P362" i="281" s="1"/>
  <c r="Q362" i="281" s="1"/>
  <c r="D363" i="281" a="1"/>
  <c r="D363" i="281" s="1"/>
  <c r="L364" i="280"/>
  <c r="K364" i="280"/>
  <c r="P364" i="280" s="1"/>
  <c r="Q364" i="280" s="1"/>
  <c r="G364" i="280"/>
  <c r="F364" i="280"/>
  <c r="D365" i="280" a="1"/>
  <c r="D365" i="280" s="1"/>
  <c r="K362" i="279"/>
  <c r="P362" i="279" s="1"/>
  <c r="Q362" i="279" s="1"/>
  <c r="G362" i="279"/>
  <c r="L362" i="279"/>
  <c r="F362" i="279"/>
  <c r="D363" i="279" a="1"/>
  <c r="D363" i="279" s="1"/>
  <c r="G364" i="278"/>
  <c r="L364" i="278"/>
  <c r="K364" i="278"/>
  <c r="F364" i="278"/>
  <c r="D365" i="278" a="1"/>
  <c r="D365" i="278" s="1"/>
  <c r="P363" i="278"/>
  <c r="Q363" i="278" s="1"/>
  <c r="G363" i="277"/>
  <c r="K363" i="277"/>
  <c r="F363" i="277"/>
  <c r="L363" i="277"/>
  <c r="D364" i="277" a="1"/>
  <c r="D364" i="277" s="1"/>
  <c r="L359" i="146"/>
  <c r="G359" i="146"/>
  <c r="D360" i="146" a="1"/>
  <c r="D360" i="146" s="1"/>
  <c r="F359" i="146"/>
  <c r="P359" i="146" s="1"/>
  <c r="Q359" i="146" s="1"/>
  <c r="P364" i="284" l="1"/>
  <c r="Q364" i="284" s="1"/>
  <c r="G365" i="284"/>
  <c r="L365" i="284"/>
  <c r="K365" i="284"/>
  <c r="P365" i="284" s="1"/>
  <c r="Q365" i="284" s="1"/>
  <c r="F365" i="284"/>
  <c r="D366" i="284" a="1"/>
  <c r="D366" i="284" s="1"/>
  <c r="G365" i="283"/>
  <c r="F365" i="283"/>
  <c r="L365" i="283"/>
  <c r="K365" i="283"/>
  <c r="P365" i="283" s="1"/>
  <c r="Q365" i="283" s="1"/>
  <c r="D366" i="283" a="1"/>
  <c r="D366" i="283" s="1"/>
  <c r="G367" i="282"/>
  <c r="F367" i="282"/>
  <c r="L367" i="282"/>
  <c r="K367" i="282"/>
  <c r="P367" i="282" s="1"/>
  <c r="Q367" i="282" s="1"/>
  <c r="D368" i="282" a="1"/>
  <c r="D368" i="282" s="1"/>
  <c r="L363" i="281"/>
  <c r="G363" i="281"/>
  <c r="K363" i="281"/>
  <c r="P363" i="281" s="1"/>
  <c r="Q363" i="281" s="1"/>
  <c r="F363" i="281"/>
  <c r="D364" i="281" a="1"/>
  <c r="D364" i="281" s="1"/>
  <c r="L365" i="280"/>
  <c r="K365" i="280"/>
  <c r="P365" i="280" s="1"/>
  <c r="Q365" i="280" s="1"/>
  <c r="G365" i="280"/>
  <c r="F365" i="280"/>
  <c r="D366" i="280" a="1"/>
  <c r="D366" i="280" s="1"/>
  <c r="K363" i="279"/>
  <c r="G363" i="279"/>
  <c r="F363" i="279"/>
  <c r="L363" i="279"/>
  <c r="D364" i="279" a="1"/>
  <c r="D364" i="279" s="1"/>
  <c r="P364" i="278"/>
  <c r="Q364" i="278" s="1"/>
  <c r="G365" i="278"/>
  <c r="K365" i="278"/>
  <c r="P365" i="278" s="1"/>
  <c r="Q365" i="278" s="1"/>
  <c r="L365" i="278"/>
  <c r="F365" i="278"/>
  <c r="D366" i="278" a="1"/>
  <c r="D366" i="278" s="1"/>
  <c r="P363" i="277"/>
  <c r="Q363" i="277" s="1"/>
  <c r="G364" i="277"/>
  <c r="F364" i="277"/>
  <c r="L364" i="277"/>
  <c r="K364" i="277"/>
  <c r="D365" i="277" a="1"/>
  <c r="D365" i="277" s="1"/>
  <c r="G360" i="146"/>
  <c r="F360" i="146"/>
  <c r="K360" i="146"/>
  <c r="L360" i="146"/>
  <c r="D361" i="146" a="1"/>
  <c r="D361" i="146" s="1"/>
  <c r="F361" i="146" s="1"/>
  <c r="G366" i="284" l="1"/>
  <c r="L366" i="284"/>
  <c r="F366" i="284"/>
  <c r="K366" i="284"/>
  <c r="D367" i="284" a="1"/>
  <c r="D367" i="284" s="1"/>
  <c r="G366" i="283"/>
  <c r="L366" i="283"/>
  <c r="K366" i="283"/>
  <c r="P366" i="283" s="1"/>
  <c r="Q366" i="283" s="1"/>
  <c r="F366" i="283"/>
  <c r="D367" i="283" a="1"/>
  <c r="D367" i="283" s="1"/>
  <c r="G368" i="282"/>
  <c r="F368" i="282"/>
  <c r="K368" i="282"/>
  <c r="L368" i="282"/>
  <c r="D369" i="282" a="1"/>
  <c r="D369" i="282" s="1"/>
  <c r="L364" i="281"/>
  <c r="G364" i="281"/>
  <c r="F364" i="281"/>
  <c r="K364" i="281"/>
  <c r="D365" i="281" a="1"/>
  <c r="D365" i="281" s="1"/>
  <c r="L366" i="280"/>
  <c r="G366" i="280"/>
  <c r="F366" i="280"/>
  <c r="K366" i="280"/>
  <c r="D367" i="280" a="1"/>
  <c r="D367" i="280" s="1"/>
  <c r="P363" i="279"/>
  <c r="Q363" i="279" s="1"/>
  <c r="L364" i="279"/>
  <c r="F364" i="279"/>
  <c r="K364" i="279"/>
  <c r="G364" i="279"/>
  <c r="D365" i="279" a="1"/>
  <c r="D365" i="279" s="1"/>
  <c r="G366" i="278"/>
  <c r="F366" i="278"/>
  <c r="K366" i="278"/>
  <c r="P366" i="278" s="1"/>
  <c r="Q366" i="278" s="1"/>
  <c r="L366" i="278"/>
  <c r="D367" i="278" a="1"/>
  <c r="D367" i="278" s="1"/>
  <c r="P364" i="277"/>
  <c r="Q364" i="277" s="1"/>
  <c r="G365" i="277"/>
  <c r="L365" i="277"/>
  <c r="K365" i="277"/>
  <c r="F365" i="277"/>
  <c r="D366" i="277" a="1"/>
  <c r="D366" i="277" s="1"/>
  <c r="P360" i="146"/>
  <c r="Q360" i="146" s="1"/>
  <c r="L361" i="146"/>
  <c r="K361" i="146"/>
  <c r="P361" i="146" s="1"/>
  <c r="Q361" i="146" s="1"/>
  <c r="D362" i="146" a="1"/>
  <c r="D362" i="146" s="1"/>
  <c r="G362" i="146" s="1"/>
  <c r="G361" i="146"/>
  <c r="G367" i="284" l="1"/>
  <c r="L367" i="284"/>
  <c r="K367" i="284"/>
  <c r="P367" i="284" s="1"/>
  <c r="Q367" i="284" s="1"/>
  <c r="F367" i="284"/>
  <c r="D368" i="284" a="1"/>
  <c r="D368" i="284" s="1"/>
  <c r="P366" i="284"/>
  <c r="Q366" i="284" s="1"/>
  <c r="G367" i="283"/>
  <c r="L367" i="283"/>
  <c r="K367" i="283"/>
  <c r="F367" i="283"/>
  <c r="D368" i="283" a="1"/>
  <c r="D368" i="283" s="1"/>
  <c r="P368" i="282"/>
  <c r="Q368" i="282" s="1"/>
  <c r="G369" i="282"/>
  <c r="F369" i="282"/>
  <c r="L369" i="282"/>
  <c r="K369" i="282"/>
  <c r="D370" i="282" a="1"/>
  <c r="D370" i="282" s="1"/>
  <c r="L365" i="281"/>
  <c r="G365" i="281"/>
  <c r="K365" i="281"/>
  <c r="P365" i="281" s="1"/>
  <c r="Q365" i="281" s="1"/>
  <c r="F365" i="281"/>
  <c r="D366" i="281" a="1"/>
  <c r="D366" i="281" s="1"/>
  <c r="P364" i="281"/>
  <c r="Q364" i="281" s="1"/>
  <c r="L367" i="280"/>
  <c r="F367" i="280"/>
  <c r="K367" i="280"/>
  <c r="P367" i="280" s="1"/>
  <c r="Q367" i="280" s="1"/>
  <c r="G367" i="280"/>
  <c r="D368" i="280" a="1"/>
  <c r="D368" i="280" s="1"/>
  <c r="P366" i="280"/>
  <c r="Q366" i="280" s="1"/>
  <c r="P364" i="279"/>
  <c r="Q364" i="279" s="1"/>
  <c r="L365" i="279"/>
  <c r="K365" i="279"/>
  <c r="P365" i="279" s="1"/>
  <c r="Q365" i="279" s="1"/>
  <c r="G365" i="279"/>
  <c r="F365" i="279"/>
  <c r="D366" i="279" a="1"/>
  <c r="D366" i="279" s="1"/>
  <c r="G367" i="278"/>
  <c r="L367" i="278"/>
  <c r="K367" i="278"/>
  <c r="P367" i="278" s="1"/>
  <c r="Q367" i="278" s="1"/>
  <c r="F367" i="278"/>
  <c r="D368" i="278" a="1"/>
  <c r="D368" i="278" s="1"/>
  <c r="P365" i="277"/>
  <c r="Q365" i="277" s="1"/>
  <c r="G366" i="277"/>
  <c r="L366" i="277"/>
  <c r="K366" i="277"/>
  <c r="F366" i="277"/>
  <c r="D367" i="277" a="1"/>
  <c r="D367" i="277" s="1"/>
  <c r="D363" i="146" a="1"/>
  <c r="D363" i="146" s="1"/>
  <c r="K362" i="146"/>
  <c r="L362" i="146"/>
  <c r="F362" i="146"/>
  <c r="G368" i="284" l="1"/>
  <c r="L368" i="284"/>
  <c r="F368" i="284"/>
  <c r="K368" i="284"/>
  <c r="D369" i="284" a="1"/>
  <c r="D369" i="284" s="1"/>
  <c r="P367" i="283"/>
  <c r="Q367" i="283" s="1"/>
  <c r="G368" i="283"/>
  <c r="K368" i="283"/>
  <c r="F368" i="283"/>
  <c r="L368" i="283"/>
  <c r="D369" i="283" a="1"/>
  <c r="D369" i="283" s="1"/>
  <c r="P369" i="282"/>
  <c r="Q369" i="282" s="1"/>
  <c r="G370" i="282"/>
  <c r="F370" i="282"/>
  <c r="K370" i="282"/>
  <c r="L370" i="282"/>
  <c r="D371" i="282" a="1"/>
  <c r="D371" i="282" s="1"/>
  <c r="L366" i="281"/>
  <c r="G366" i="281"/>
  <c r="F366" i="281"/>
  <c r="K366" i="281"/>
  <c r="D367" i="281" a="1"/>
  <c r="D367" i="281" s="1"/>
  <c r="L368" i="280"/>
  <c r="K368" i="280"/>
  <c r="G368" i="280"/>
  <c r="F368" i="280"/>
  <c r="D369" i="280" a="1"/>
  <c r="D369" i="280" s="1"/>
  <c r="L366" i="279"/>
  <c r="K366" i="279"/>
  <c r="G366" i="279"/>
  <c r="F366" i="279"/>
  <c r="D367" i="279" a="1"/>
  <c r="D367" i="279" s="1"/>
  <c r="G368" i="278"/>
  <c r="L368" i="278"/>
  <c r="K368" i="278"/>
  <c r="P368" i="278" s="1"/>
  <c r="Q368" i="278" s="1"/>
  <c r="F368" i="278"/>
  <c r="D369" i="278" a="1"/>
  <c r="D369" i="278" s="1"/>
  <c r="P366" i="277"/>
  <c r="Q366" i="277" s="1"/>
  <c r="G367" i="277"/>
  <c r="K367" i="277"/>
  <c r="P367" i="277" s="1"/>
  <c r="Q367" i="277" s="1"/>
  <c r="F367" i="277"/>
  <c r="L367" i="277"/>
  <c r="D368" i="277" a="1"/>
  <c r="D368" i="277" s="1"/>
  <c r="P362" i="146"/>
  <c r="Q362" i="146" s="1"/>
  <c r="D364" i="146" a="1"/>
  <c r="D364" i="146" s="1"/>
  <c r="F364" i="146" s="1"/>
  <c r="F363" i="146"/>
  <c r="G363" i="146"/>
  <c r="K363" i="146"/>
  <c r="L363" i="146"/>
  <c r="P368" i="284" l="1"/>
  <c r="Q368" i="284" s="1"/>
  <c r="G369" i="284"/>
  <c r="L369" i="284"/>
  <c r="K369" i="284"/>
  <c r="F369" i="284"/>
  <c r="D370" i="284" a="1"/>
  <c r="D370" i="284" s="1"/>
  <c r="P368" i="283"/>
  <c r="Q368" i="283" s="1"/>
  <c r="G369" i="283"/>
  <c r="F369" i="283"/>
  <c r="L369" i="283"/>
  <c r="K369" i="283"/>
  <c r="D370" i="283" a="1"/>
  <c r="D370" i="283" s="1"/>
  <c r="P370" i="282"/>
  <c r="Q370" i="282" s="1"/>
  <c r="G371" i="282"/>
  <c r="F371" i="282"/>
  <c r="L371" i="282"/>
  <c r="K371" i="282"/>
  <c r="D372" i="282" a="1"/>
  <c r="D372" i="282" s="1"/>
  <c r="L367" i="281"/>
  <c r="G367" i="281"/>
  <c r="K367" i="281"/>
  <c r="P367" i="281" s="1"/>
  <c r="Q367" i="281" s="1"/>
  <c r="F367" i="281"/>
  <c r="D368" i="281" a="1"/>
  <c r="D368" i="281" s="1"/>
  <c r="P366" i="281"/>
  <c r="Q366" i="281" s="1"/>
  <c r="P368" i="280"/>
  <c r="Q368" i="280" s="1"/>
  <c r="L369" i="280"/>
  <c r="K369" i="280"/>
  <c r="P369" i="280" s="1"/>
  <c r="Q369" i="280" s="1"/>
  <c r="G369" i="280"/>
  <c r="F369" i="280"/>
  <c r="D370" i="280" a="1"/>
  <c r="D370" i="280" s="1"/>
  <c r="P366" i="279"/>
  <c r="Q366" i="279" s="1"/>
  <c r="L367" i="279"/>
  <c r="G367" i="279"/>
  <c r="F367" i="279"/>
  <c r="K367" i="279"/>
  <c r="P367" i="279" s="1"/>
  <c r="Q367" i="279" s="1"/>
  <c r="D368" i="279" a="1"/>
  <c r="D368" i="279" s="1"/>
  <c r="G369" i="278"/>
  <c r="K369" i="278"/>
  <c r="F369" i="278"/>
  <c r="L369" i="278"/>
  <c r="D370" i="278" a="1"/>
  <c r="D370" i="278" s="1"/>
  <c r="G368" i="277"/>
  <c r="F368" i="277"/>
  <c r="L368" i="277"/>
  <c r="K368" i="277"/>
  <c r="P368" i="277" s="1"/>
  <c r="Q368" i="277" s="1"/>
  <c r="D369" i="277" a="1"/>
  <c r="D369" i="277" s="1"/>
  <c r="P363" i="146"/>
  <c r="Q363" i="146" s="1"/>
  <c r="K364" i="146"/>
  <c r="P364" i="146" s="1"/>
  <c r="Q364" i="146" s="1"/>
  <c r="G364" i="146"/>
  <c r="L364" i="146"/>
  <c r="D365" i="146" a="1"/>
  <c r="D365" i="146" s="1"/>
  <c r="K365" i="146" s="1"/>
  <c r="P369" i="284" l="1"/>
  <c r="Q369" i="284" s="1"/>
  <c r="G370" i="284"/>
  <c r="F370" i="284"/>
  <c r="L370" i="284"/>
  <c r="K370" i="284"/>
  <c r="P370" i="284" s="1"/>
  <c r="Q370" i="284" s="1"/>
  <c r="D371" i="284" a="1"/>
  <c r="D371" i="284" s="1"/>
  <c r="G370" i="283"/>
  <c r="L370" i="283"/>
  <c r="K370" i="283"/>
  <c r="P370" i="283" s="1"/>
  <c r="Q370" i="283" s="1"/>
  <c r="F370" i="283"/>
  <c r="D371" i="283" a="1"/>
  <c r="D371" i="283" s="1"/>
  <c r="P369" i="283"/>
  <c r="Q369" i="283" s="1"/>
  <c r="P371" i="282"/>
  <c r="Q371" i="282" s="1"/>
  <c r="K372" i="282"/>
  <c r="G372" i="282"/>
  <c r="F372" i="282"/>
  <c r="L372" i="282"/>
  <c r="D373" i="282" a="1"/>
  <c r="D373" i="282" s="1"/>
  <c r="L368" i="281"/>
  <c r="G368" i="281"/>
  <c r="F368" i="281"/>
  <c r="K368" i="281"/>
  <c r="D369" i="281" a="1"/>
  <c r="D369" i="281" s="1"/>
  <c r="L370" i="280"/>
  <c r="G370" i="280"/>
  <c r="F370" i="280"/>
  <c r="K370" i="280"/>
  <c r="D371" i="280" a="1"/>
  <c r="D371" i="280" s="1"/>
  <c r="L368" i="279"/>
  <c r="F368" i="279"/>
  <c r="G368" i="279"/>
  <c r="K368" i="279"/>
  <c r="P368" i="279" s="1"/>
  <c r="Q368" i="279" s="1"/>
  <c r="D369" i="279" a="1"/>
  <c r="D369" i="279" s="1"/>
  <c r="P369" i="278"/>
  <c r="Q369" i="278" s="1"/>
  <c r="G370" i="278"/>
  <c r="F370" i="278"/>
  <c r="L370" i="278"/>
  <c r="K370" i="278"/>
  <c r="P370" i="278" s="1"/>
  <c r="Q370" i="278" s="1"/>
  <c r="D371" i="278" a="1"/>
  <c r="D371" i="278" s="1"/>
  <c r="G369" i="277"/>
  <c r="L369" i="277"/>
  <c r="K369" i="277"/>
  <c r="F369" i="277"/>
  <c r="D370" i="277" a="1"/>
  <c r="D370" i="277" s="1"/>
  <c r="F365" i="146"/>
  <c r="P365" i="146" s="1"/>
  <c r="Q365" i="146" s="1"/>
  <c r="D366" i="146" a="1"/>
  <c r="D366" i="146" s="1"/>
  <c r="L366" i="146" s="1"/>
  <c r="L365" i="146"/>
  <c r="G365" i="146"/>
  <c r="G371" i="284" l="1"/>
  <c r="F371" i="284"/>
  <c r="L371" i="284"/>
  <c r="K371" i="284"/>
  <c r="P371" i="284" s="1"/>
  <c r="Q371" i="284" s="1"/>
  <c r="D372" i="284" a="1"/>
  <c r="D372" i="284" s="1"/>
  <c r="G371" i="283"/>
  <c r="L371" i="283"/>
  <c r="K371" i="283"/>
  <c r="P371" i="283" s="1"/>
  <c r="Q371" i="283" s="1"/>
  <c r="F371" i="283"/>
  <c r="D372" i="283" a="1"/>
  <c r="D372" i="283" s="1"/>
  <c r="K373" i="282"/>
  <c r="G373" i="282"/>
  <c r="F373" i="282"/>
  <c r="L373" i="282"/>
  <c r="D374" i="282" a="1"/>
  <c r="D374" i="282" s="1"/>
  <c r="P372" i="282"/>
  <c r="Q372" i="282" s="1"/>
  <c r="L369" i="281"/>
  <c r="G369" i="281"/>
  <c r="K369" i="281"/>
  <c r="P369" i="281" s="1"/>
  <c r="Q369" i="281" s="1"/>
  <c r="F369" i="281"/>
  <c r="D370" i="281" a="1"/>
  <c r="D370" i="281" s="1"/>
  <c r="P368" i="281"/>
  <c r="Q368" i="281" s="1"/>
  <c r="L371" i="280"/>
  <c r="F371" i="280"/>
  <c r="K371" i="280"/>
  <c r="G371" i="280"/>
  <c r="D372" i="280" a="1"/>
  <c r="D372" i="280" s="1"/>
  <c r="P370" i="280"/>
  <c r="Q370" i="280" s="1"/>
  <c r="L369" i="279"/>
  <c r="K369" i="279"/>
  <c r="F369" i="279"/>
  <c r="G369" i="279"/>
  <c r="D370" i="279" a="1"/>
  <c r="D370" i="279" s="1"/>
  <c r="G371" i="278"/>
  <c r="L371" i="278"/>
  <c r="K371" i="278"/>
  <c r="F371" i="278"/>
  <c r="D372" i="278" a="1"/>
  <c r="D372" i="278" s="1"/>
  <c r="P369" i="277"/>
  <c r="Q369" i="277" s="1"/>
  <c r="G370" i="277"/>
  <c r="L370" i="277"/>
  <c r="K370" i="277"/>
  <c r="F370" i="277"/>
  <c r="D371" i="277" a="1"/>
  <c r="D371" i="277" s="1"/>
  <c r="D367" i="146" a="1"/>
  <c r="D367" i="146" s="1"/>
  <c r="L367" i="146" s="1"/>
  <c r="F366" i="146"/>
  <c r="K366" i="146"/>
  <c r="G366" i="146"/>
  <c r="G372" i="284" l="1"/>
  <c r="F372" i="284"/>
  <c r="L372" i="284"/>
  <c r="K372" i="284"/>
  <c r="P372" i="284" s="1"/>
  <c r="Q372" i="284" s="1"/>
  <c r="D373" i="284" a="1"/>
  <c r="D373" i="284" s="1"/>
  <c r="G372" i="283"/>
  <c r="K372" i="283"/>
  <c r="F372" i="283"/>
  <c r="L372" i="283"/>
  <c r="D373" i="283" a="1"/>
  <c r="D373" i="283" s="1"/>
  <c r="K374" i="282"/>
  <c r="G374" i="282"/>
  <c r="F374" i="282"/>
  <c r="L374" i="282"/>
  <c r="D375" i="282" a="1"/>
  <c r="D375" i="282" s="1"/>
  <c r="P373" i="282"/>
  <c r="Q373" i="282" s="1"/>
  <c r="L370" i="281"/>
  <c r="G370" i="281"/>
  <c r="F370" i="281"/>
  <c r="K370" i="281"/>
  <c r="D371" i="281" a="1"/>
  <c r="D371" i="281" s="1"/>
  <c r="L372" i="280"/>
  <c r="K372" i="280"/>
  <c r="G372" i="280"/>
  <c r="F372" i="280"/>
  <c r="D373" i="280" a="1"/>
  <c r="D373" i="280" s="1"/>
  <c r="P371" i="280"/>
  <c r="Q371" i="280" s="1"/>
  <c r="L370" i="279"/>
  <c r="K370" i="279"/>
  <c r="P370" i="279" s="1"/>
  <c r="Q370" i="279" s="1"/>
  <c r="G370" i="279"/>
  <c r="F370" i="279"/>
  <c r="D371" i="279" a="1"/>
  <c r="D371" i="279" s="1"/>
  <c r="P369" i="279"/>
  <c r="Q369" i="279" s="1"/>
  <c r="P371" i="278"/>
  <c r="Q371" i="278" s="1"/>
  <c r="G372" i="278"/>
  <c r="L372" i="278"/>
  <c r="K372" i="278"/>
  <c r="F372" i="278"/>
  <c r="D373" i="278" a="1"/>
  <c r="D373" i="278" s="1"/>
  <c r="P370" i="277"/>
  <c r="Q370" i="277" s="1"/>
  <c r="G371" i="277"/>
  <c r="K371" i="277"/>
  <c r="F371" i="277"/>
  <c r="L371" i="277"/>
  <c r="D372" i="277" a="1"/>
  <c r="D372" i="277" s="1"/>
  <c r="P366" i="146"/>
  <c r="Q366" i="146" s="1"/>
  <c r="K367" i="146"/>
  <c r="G367" i="146"/>
  <c r="F367" i="146"/>
  <c r="D368" i="146" a="1"/>
  <c r="D368" i="146" s="1"/>
  <c r="K368" i="146" s="1"/>
  <c r="G373" i="284" l="1"/>
  <c r="F373" i="284"/>
  <c r="L373" i="284"/>
  <c r="K373" i="284"/>
  <c r="P373" i="284" s="1"/>
  <c r="Q373" i="284" s="1"/>
  <c r="D374" i="284" a="1"/>
  <c r="D374" i="284" s="1"/>
  <c r="G373" i="283"/>
  <c r="F373" i="283"/>
  <c r="L373" i="283"/>
  <c r="K373" i="283"/>
  <c r="P373" i="283" s="1"/>
  <c r="Q373" i="283" s="1"/>
  <c r="D374" i="283" a="1"/>
  <c r="D374" i="283" s="1"/>
  <c r="P372" i="283"/>
  <c r="Q372" i="283" s="1"/>
  <c r="K375" i="282"/>
  <c r="G375" i="282"/>
  <c r="F375" i="282"/>
  <c r="L375" i="282"/>
  <c r="D376" i="282" a="1"/>
  <c r="D376" i="282" s="1"/>
  <c r="P374" i="282"/>
  <c r="Q374" i="282" s="1"/>
  <c r="L371" i="281"/>
  <c r="G371" i="281"/>
  <c r="K371" i="281"/>
  <c r="P371" i="281" s="1"/>
  <c r="Q371" i="281" s="1"/>
  <c r="F371" i="281"/>
  <c r="D372" i="281" a="1"/>
  <c r="D372" i="281" s="1"/>
  <c r="P370" i="281"/>
  <c r="Q370" i="281" s="1"/>
  <c r="P372" i="280"/>
  <c r="Q372" i="280" s="1"/>
  <c r="L373" i="280"/>
  <c r="K373" i="280"/>
  <c r="P373" i="280" s="1"/>
  <c r="Q373" i="280" s="1"/>
  <c r="G373" i="280"/>
  <c r="F373" i="280"/>
  <c r="D374" i="280" a="1"/>
  <c r="D374" i="280" s="1"/>
  <c r="L371" i="279"/>
  <c r="G371" i="279"/>
  <c r="F371" i="279"/>
  <c r="K371" i="279"/>
  <c r="D372" i="279" a="1"/>
  <c r="D372" i="279" s="1"/>
  <c r="P372" i="278"/>
  <c r="Q372" i="278" s="1"/>
  <c r="G373" i="278"/>
  <c r="K373" i="278"/>
  <c r="P373" i="278" s="1"/>
  <c r="Q373" i="278" s="1"/>
  <c r="F373" i="278"/>
  <c r="L373" i="278"/>
  <c r="D374" i="278" a="1"/>
  <c r="D374" i="278" s="1"/>
  <c r="P371" i="277"/>
  <c r="Q371" i="277" s="1"/>
  <c r="G372" i="277"/>
  <c r="F372" i="277"/>
  <c r="L372" i="277"/>
  <c r="K372" i="277"/>
  <c r="D373" i="277" a="1"/>
  <c r="D373" i="277" s="1"/>
  <c r="P367" i="146"/>
  <c r="Q367" i="146" s="1"/>
  <c r="D369" i="146" a="1"/>
  <c r="D369" i="146" s="1"/>
  <c r="K369" i="146" s="1"/>
  <c r="L368" i="146"/>
  <c r="F368" i="146"/>
  <c r="P368" i="146" s="1"/>
  <c r="Q368" i="146" s="1"/>
  <c r="G368" i="146"/>
  <c r="G374" i="284" l="1"/>
  <c r="F374" i="284"/>
  <c r="L374" i="284"/>
  <c r="K374" i="284"/>
  <c r="P374" i="284" s="1"/>
  <c r="Q374" i="284" s="1"/>
  <c r="D375" i="284" a="1"/>
  <c r="D375" i="284" s="1"/>
  <c r="G374" i="283"/>
  <c r="L374" i="283"/>
  <c r="K374" i="283"/>
  <c r="F374" i="283"/>
  <c r="D375" i="283" a="1"/>
  <c r="D375" i="283" s="1"/>
  <c r="P375" i="282"/>
  <c r="Q375" i="282" s="1"/>
  <c r="K376" i="282"/>
  <c r="P376" i="282" s="1"/>
  <c r="Q376" i="282" s="1"/>
  <c r="G376" i="282"/>
  <c r="F376" i="282"/>
  <c r="L376" i="282"/>
  <c r="D377" i="282" a="1"/>
  <c r="D377" i="282" s="1"/>
  <c r="L372" i="281"/>
  <c r="G372" i="281"/>
  <c r="F372" i="281"/>
  <c r="K372" i="281"/>
  <c r="D373" i="281" a="1"/>
  <c r="D373" i="281" s="1"/>
  <c r="L374" i="280"/>
  <c r="G374" i="280"/>
  <c r="F374" i="280"/>
  <c r="K374" i="280"/>
  <c r="D375" i="280" a="1"/>
  <c r="D375" i="280" s="1"/>
  <c r="L372" i="279"/>
  <c r="F372" i="279"/>
  <c r="G372" i="279"/>
  <c r="K372" i="279"/>
  <c r="P372" i="279" s="1"/>
  <c r="Q372" i="279" s="1"/>
  <c r="D373" i="279" a="1"/>
  <c r="D373" i="279" s="1"/>
  <c r="P371" i="279"/>
  <c r="Q371" i="279" s="1"/>
  <c r="G374" i="278"/>
  <c r="F374" i="278"/>
  <c r="K374" i="278"/>
  <c r="P374" i="278" s="1"/>
  <c r="Q374" i="278" s="1"/>
  <c r="L374" i="278"/>
  <c r="D375" i="278" a="1"/>
  <c r="D375" i="278" s="1"/>
  <c r="P372" i="277"/>
  <c r="Q372" i="277" s="1"/>
  <c r="G373" i="277"/>
  <c r="L373" i="277"/>
  <c r="K373" i="277"/>
  <c r="F373" i="277"/>
  <c r="D374" i="277" a="1"/>
  <c r="D374" i="277" s="1"/>
  <c r="G369" i="146"/>
  <c r="F369" i="146"/>
  <c r="P369" i="146" s="1"/>
  <c r="Q369" i="146" s="1"/>
  <c r="L369" i="146"/>
  <c r="D370" i="146" a="1"/>
  <c r="D370" i="146" s="1"/>
  <c r="L370" i="146" s="1"/>
  <c r="G375" i="284" l="1"/>
  <c r="F375" i="284"/>
  <c r="L375" i="284"/>
  <c r="K375" i="284"/>
  <c r="D376" i="284" a="1"/>
  <c r="D376" i="284" s="1"/>
  <c r="P374" i="283"/>
  <c r="Q374" i="283" s="1"/>
  <c r="G375" i="283"/>
  <c r="L375" i="283"/>
  <c r="K375" i="283"/>
  <c r="F375" i="283"/>
  <c r="D376" i="283" a="1"/>
  <c r="D376" i="283" s="1"/>
  <c r="L377" i="282"/>
  <c r="K377" i="282"/>
  <c r="P377" i="282" s="1"/>
  <c r="Q377" i="282" s="1"/>
  <c r="G377" i="282"/>
  <c r="F377" i="282"/>
  <c r="D378" i="282" a="1"/>
  <c r="D378" i="282" s="1"/>
  <c r="P372" i="281"/>
  <c r="Q372" i="281" s="1"/>
  <c r="L373" i="281"/>
  <c r="G373" i="281"/>
  <c r="K373" i="281"/>
  <c r="F373" i="281"/>
  <c r="D374" i="281" a="1"/>
  <c r="D374" i="281" s="1"/>
  <c r="L375" i="280"/>
  <c r="F375" i="280"/>
  <c r="K375" i="280"/>
  <c r="P375" i="280" s="1"/>
  <c r="Q375" i="280" s="1"/>
  <c r="G375" i="280"/>
  <c r="D376" i="280" a="1"/>
  <c r="D376" i="280" s="1"/>
  <c r="P374" i="280"/>
  <c r="Q374" i="280" s="1"/>
  <c r="L373" i="279"/>
  <c r="K373" i="279"/>
  <c r="F373" i="279"/>
  <c r="G373" i="279"/>
  <c r="D374" i="279" a="1"/>
  <c r="D374" i="279" s="1"/>
  <c r="G375" i="278"/>
  <c r="L375" i="278"/>
  <c r="F375" i="278"/>
  <c r="K375" i="278"/>
  <c r="D376" i="278" a="1"/>
  <c r="D376" i="278" s="1"/>
  <c r="P373" i="277"/>
  <c r="Q373" i="277" s="1"/>
  <c r="G374" i="277"/>
  <c r="L374" i="277"/>
  <c r="K374" i="277"/>
  <c r="F374" i="277"/>
  <c r="D375" i="277" a="1"/>
  <c r="D375" i="277" s="1"/>
  <c r="G370" i="146"/>
  <c r="F370" i="146"/>
  <c r="K370" i="146"/>
  <c r="D371" i="146" a="1"/>
  <c r="D371" i="146" s="1"/>
  <c r="G371" i="146" s="1"/>
  <c r="P375" i="284" l="1"/>
  <c r="Q375" i="284" s="1"/>
  <c r="G376" i="284"/>
  <c r="F376" i="284"/>
  <c r="L376" i="284"/>
  <c r="K376" i="284"/>
  <c r="D377" i="284" a="1"/>
  <c r="D377" i="284" s="1"/>
  <c r="P375" i="283"/>
  <c r="Q375" i="283" s="1"/>
  <c r="G376" i="283"/>
  <c r="K376" i="283"/>
  <c r="F376" i="283"/>
  <c r="L376" i="283"/>
  <c r="D377" i="283" a="1"/>
  <c r="D377" i="283" s="1"/>
  <c r="G378" i="282"/>
  <c r="F378" i="282"/>
  <c r="L378" i="282"/>
  <c r="K378" i="282"/>
  <c r="P378" i="282" s="1"/>
  <c r="Q378" i="282" s="1"/>
  <c r="D379" i="282" a="1"/>
  <c r="D379" i="282" s="1"/>
  <c r="P373" i="281"/>
  <c r="Q373" i="281" s="1"/>
  <c r="L374" i="281"/>
  <c r="G374" i="281"/>
  <c r="F374" i="281"/>
  <c r="K374" i="281"/>
  <c r="D375" i="281" a="1"/>
  <c r="D375" i="281" s="1"/>
  <c r="L376" i="280"/>
  <c r="K376" i="280"/>
  <c r="P376" i="280" s="1"/>
  <c r="Q376" i="280" s="1"/>
  <c r="G376" i="280"/>
  <c r="F376" i="280"/>
  <c r="D377" i="280" a="1"/>
  <c r="D377" i="280" s="1"/>
  <c r="L374" i="279"/>
  <c r="K374" i="279"/>
  <c r="P374" i="279" s="1"/>
  <c r="Q374" i="279" s="1"/>
  <c r="G374" i="279"/>
  <c r="F374" i="279"/>
  <c r="D375" i="279" a="1"/>
  <c r="D375" i="279" s="1"/>
  <c r="P373" i="279"/>
  <c r="Q373" i="279" s="1"/>
  <c r="G376" i="278"/>
  <c r="L376" i="278"/>
  <c r="K376" i="278"/>
  <c r="P376" i="278" s="1"/>
  <c r="Q376" i="278" s="1"/>
  <c r="F376" i="278"/>
  <c r="D377" i="278" a="1"/>
  <c r="D377" i="278" s="1"/>
  <c r="P375" i="278"/>
  <c r="Q375" i="278" s="1"/>
  <c r="P374" i="277"/>
  <c r="Q374" i="277" s="1"/>
  <c r="G375" i="277"/>
  <c r="K375" i="277"/>
  <c r="F375" i="277"/>
  <c r="L375" i="277"/>
  <c r="D376" i="277" a="1"/>
  <c r="D376" i="277" s="1"/>
  <c r="P370" i="146"/>
  <c r="Q370" i="146" s="1"/>
  <c r="D372" i="146" a="1"/>
  <c r="D372" i="146" s="1"/>
  <c r="L372" i="146" s="1"/>
  <c r="K371" i="146"/>
  <c r="F371" i="146"/>
  <c r="L371" i="146"/>
  <c r="P376" i="284" l="1"/>
  <c r="Q376" i="284" s="1"/>
  <c r="L377" i="284"/>
  <c r="K377" i="284"/>
  <c r="G377" i="284"/>
  <c r="F377" i="284"/>
  <c r="D378" i="284" a="1"/>
  <c r="D378" i="284" s="1"/>
  <c r="L377" i="283"/>
  <c r="G377" i="283"/>
  <c r="F377" i="283"/>
  <c r="K377" i="283"/>
  <c r="D378" i="283" a="1"/>
  <c r="D378" i="283" s="1"/>
  <c r="P376" i="283"/>
  <c r="Q376" i="283" s="1"/>
  <c r="G379" i="282"/>
  <c r="F379" i="282"/>
  <c r="L379" i="282"/>
  <c r="K379" i="282"/>
  <c r="P379" i="282" s="1"/>
  <c r="Q379" i="282" s="1"/>
  <c r="D380" i="282" a="1"/>
  <c r="D380" i="282" s="1"/>
  <c r="L375" i="281"/>
  <c r="G375" i="281"/>
  <c r="K375" i="281"/>
  <c r="F375" i="281"/>
  <c r="D376" i="281" a="1"/>
  <c r="D376" i="281" s="1"/>
  <c r="P374" i="281"/>
  <c r="Q374" i="281" s="1"/>
  <c r="L377" i="280"/>
  <c r="K377" i="280"/>
  <c r="G377" i="280"/>
  <c r="F377" i="280"/>
  <c r="D378" i="280" a="1"/>
  <c r="D378" i="280" s="1"/>
  <c r="L375" i="279"/>
  <c r="G375" i="279"/>
  <c r="F375" i="279"/>
  <c r="K375" i="279"/>
  <c r="D376" i="279" a="1"/>
  <c r="D376" i="279" s="1"/>
  <c r="G377" i="278"/>
  <c r="K377" i="278"/>
  <c r="F377" i="278"/>
  <c r="L377" i="278"/>
  <c r="D378" i="278" a="1"/>
  <c r="D378" i="278" s="1"/>
  <c r="G376" i="277"/>
  <c r="F376" i="277"/>
  <c r="L376" i="277"/>
  <c r="K376" i="277"/>
  <c r="P376" i="277" s="1"/>
  <c r="Q376" i="277" s="1"/>
  <c r="D377" i="277" a="1"/>
  <c r="D377" i="277" s="1"/>
  <c r="P375" i="277"/>
  <c r="Q375" i="277" s="1"/>
  <c r="P371" i="146"/>
  <c r="Q371" i="146" s="1"/>
  <c r="D373" i="146" a="1"/>
  <c r="D373" i="146" s="1"/>
  <c r="F373" i="146" s="1"/>
  <c r="F372" i="146"/>
  <c r="K372" i="146"/>
  <c r="G372" i="146"/>
  <c r="P377" i="284" l="1"/>
  <c r="Q377" i="284" s="1"/>
  <c r="G378" i="284"/>
  <c r="F378" i="284"/>
  <c r="L378" i="284"/>
  <c r="K378" i="284"/>
  <c r="P378" i="284" s="1"/>
  <c r="Q378" i="284" s="1"/>
  <c r="D379" i="284" a="1"/>
  <c r="D379" i="284" s="1"/>
  <c r="G378" i="283"/>
  <c r="F378" i="283"/>
  <c r="L378" i="283"/>
  <c r="K378" i="283"/>
  <c r="P378" i="283" s="1"/>
  <c r="Q378" i="283" s="1"/>
  <c r="D379" i="283" a="1"/>
  <c r="D379" i="283" s="1"/>
  <c r="P377" i="283"/>
  <c r="Q377" i="283" s="1"/>
  <c r="G380" i="282"/>
  <c r="F380" i="282"/>
  <c r="L380" i="282"/>
  <c r="K380" i="282"/>
  <c r="P380" i="282" s="1"/>
  <c r="Q380" i="282" s="1"/>
  <c r="D381" i="282" a="1"/>
  <c r="D381" i="282" s="1"/>
  <c r="P375" i="281"/>
  <c r="Q375" i="281" s="1"/>
  <c r="L376" i="281"/>
  <c r="G376" i="281"/>
  <c r="F376" i="281"/>
  <c r="K376" i="281"/>
  <c r="P376" i="281" s="1"/>
  <c r="Q376" i="281" s="1"/>
  <c r="D377" i="281" a="1"/>
  <c r="D377" i="281" s="1"/>
  <c r="G378" i="280"/>
  <c r="L378" i="280"/>
  <c r="F378" i="280"/>
  <c r="K378" i="280"/>
  <c r="P378" i="280" s="1"/>
  <c r="Q378" i="280" s="1"/>
  <c r="D379" i="280" a="1"/>
  <c r="D379" i="280" s="1"/>
  <c r="P377" i="280"/>
  <c r="Q377" i="280" s="1"/>
  <c r="L376" i="279"/>
  <c r="F376" i="279"/>
  <c r="K376" i="279"/>
  <c r="P376" i="279" s="1"/>
  <c r="Q376" i="279" s="1"/>
  <c r="G376" i="279"/>
  <c r="D377" i="279" a="1"/>
  <c r="D377" i="279" s="1"/>
  <c r="P375" i="279"/>
  <c r="Q375" i="279" s="1"/>
  <c r="G378" i="278"/>
  <c r="F378" i="278"/>
  <c r="L378" i="278"/>
  <c r="K378" i="278"/>
  <c r="P378" i="278" s="1"/>
  <c r="Q378" i="278" s="1"/>
  <c r="D379" i="278" a="1"/>
  <c r="D379" i="278" s="1"/>
  <c r="P377" i="278"/>
  <c r="Q377" i="278" s="1"/>
  <c r="L377" i="277"/>
  <c r="G377" i="277"/>
  <c r="K377" i="277"/>
  <c r="P377" i="277" s="1"/>
  <c r="Q377" i="277" s="1"/>
  <c r="F377" i="277"/>
  <c r="D378" i="277" a="1"/>
  <c r="D378" i="277" s="1"/>
  <c r="P372" i="146"/>
  <c r="Q372" i="146" s="1"/>
  <c r="G373" i="146"/>
  <c r="K373" i="146"/>
  <c r="P373" i="146" s="1"/>
  <c r="Q373" i="146" s="1"/>
  <c r="D374" i="146" a="1"/>
  <c r="D374" i="146" s="1"/>
  <c r="G374" i="146" s="1"/>
  <c r="L373" i="146"/>
  <c r="G379" i="284" l="1"/>
  <c r="F379" i="284"/>
  <c r="L379" i="284"/>
  <c r="K379" i="284"/>
  <c r="P379" i="284" s="1"/>
  <c r="Q379" i="284" s="1"/>
  <c r="D380" i="284" a="1"/>
  <c r="D380" i="284" s="1"/>
  <c r="G379" i="283"/>
  <c r="F379" i="283"/>
  <c r="L379" i="283"/>
  <c r="K379" i="283"/>
  <c r="P379" i="283" s="1"/>
  <c r="Q379" i="283" s="1"/>
  <c r="D380" i="283" a="1"/>
  <c r="D380" i="283" s="1"/>
  <c r="G381" i="282"/>
  <c r="F381" i="282"/>
  <c r="L381" i="282"/>
  <c r="K381" i="282"/>
  <c r="P381" i="282" s="1"/>
  <c r="Q381" i="282" s="1"/>
  <c r="D382" i="282" a="1"/>
  <c r="D382" i="282" s="1"/>
  <c r="L377" i="281"/>
  <c r="G377" i="281"/>
  <c r="K377" i="281"/>
  <c r="P377" i="281" s="1"/>
  <c r="Q377" i="281" s="1"/>
  <c r="F377" i="281"/>
  <c r="D378" i="281" a="1"/>
  <c r="D378" i="281" s="1"/>
  <c r="G379" i="280"/>
  <c r="L379" i="280"/>
  <c r="F379" i="280"/>
  <c r="K379" i="280"/>
  <c r="D380" i="280" a="1"/>
  <c r="D380" i="280" s="1"/>
  <c r="L377" i="279"/>
  <c r="K377" i="279"/>
  <c r="P377" i="279" s="1"/>
  <c r="Q377" i="279" s="1"/>
  <c r="G377" i="279"/>
  <c r="F377" i="279"/>
  <c r="D378" i="279" a="1"/>
  <c r="D378" i="279" s="1"/>
  <c r="G379" i="278"/>
  <c r="F379" i="278"/>
  <c r="K379" i="278"/>
  <c r="P379" i="278" s="1"/>
  <c r="Q379" i="278" s="1"/>
  <c r="L379" i="278"/>
  <c r="D380" i="278" a="1"/>
  <c r="D380" i="278" s="1"/>
  <c r="F378" i="277"/>
  <c r="L378" i="277"/>
  <c r="K378" i="277"/>
  <c r="P378" i="277" s="1"/>
  <c r="Q378" i="277" s="1"/>
  <c r="G378" i="277"/>
  <c r="D379" i="277" a="1"/>
  <c r="D379" i="277" s="1"/>
  <c r="K374" i="146"/>
  <c r="F374" i="146"/>
  <c r="L374" i="146"/>
  <c r="D375" i="146" a="1"/>
  <c r="D375" i="146" s="1"/>
  <c r="K375" i="146" s="1"/>
  <c r="G380" i="284" l="1"/>
  <c r="F380" i="284"/>
  <c r="L380" i="284"/>
  <c r="K380" i="284"/>
  <c r="D381" i="284" a="1"/>
  <c r="D381" i="284" s="1"/>
  <c r="G380" i="283"/>
  <c r="F380" i="283"/>
  <c r="L380" i="283"/>
  <c r="K380" i="283"/>
  <c r="D381" i="283" a="1"/>
  <c r="D381" i="283" s="1"/>
  <c r="G382" i="282"/>
  <c r="F382" i="282"/>
  <c r="L382" i="282"/>
  <c r="K382" i="282"/>
  <c r="P382" i="282" s="1"/>
  <c r="Q382" i="282" s="1"/>
  <c r="D383" i="282" a="1"/>
  <c r="D383" i="282" s="1"/>
  <c r="F378" i="281"/>
  <c r="L378" i="281"/>
  <c r="G378" i="281"/>
  <c r="K378" i="281"/>
  <c r="D379" i="281" a="1"/>
  <c r="D379" i="281" s="1"/>
  <c r="G380" i="280"/>
  <c r="L380" i="280"/>
  <c r="F380" i="280"/>
  <c r="K380" i="280"/>
  <c r="D381" i="280" a="1"/>
  <c r="D381" i="280" s="1"/>
  <c r="P379" i="280"/>
  <c r="Q379" i="280" s="1"/>
  <c r="G378" i="279"/>
  <c r="K378" i="279"/>
  <c r="P378" i="279" s="1"/>
  <c r="Q378" i="279" s="1"/>
  <c r="L378" i="279"/>
  <c r="F378" i="279"/>
  <c r="D379" i="279" a="1"/>
  <c r="D379" i="279" s="1"/>
  <c r="G380" i="278"/>
  <c r="F380" i="278"/>
  <c r="L380" i="278"/>
  <c r="K380" i="278"/>
  <c r="P380" i="278" s="1"/>
  <c r="Q380" i="278" s="1"/>
  <c r="D381" i="278" a="1"/>
  <c r="D381" i="278" s="1"/>
  <c r="F379" i="277"/>
  <c r="L379" i="277"/>
  <c r="G379" i="277"/>
  <c r="K379" i="277"/>
  <c r="D380" i="277" a="1"/>
  <c r="D380" i="277" s="1"/>
  <c r="P374" i="146"/>
  <c r="Q374" i="146" s="1"/>
  <c r="D376" i="146" a="1"/>
  <c r="D376" i="146" s="1"/>
  <c r="F376" i="146" s="1"/>
  <c r="F375" i="146"/>
  <c r="P375" i="146" s="1"/>
  <c r="Q375" i="146" s="1"/>
  <c r="L375" i="146"/>
  <c r="G375" i="146"/>
  <c r="P380" i="284" l="1"/>
  <c r="Q380" i="284" s="1"/>
  <c r="G381" i="284"/>
  <c r="F381" i="284"/>
  <c r="L381" i="284"/>
  <c r="K381" i="284"/>
  <c r="D382" i="284" a="1"/>
  <c r="D382" i="284" s="1"/>
  <c r="P380" i="283"/>
  <c r="Q380" i="283" s="1"/>
  <c r="G381" i="283"/>
  <c r="F381" i="283"/>
  <c r="L381" i="283"/>
  <c r="K381" i="283"/>
  <c r="D382" i="283" a="1"/>
  <c r="D382" i="283" s="1"/>
  <c r="G383" i="282"/>
  <c r="F383" i="282"/>
  <c r="L383" i="282"/>
  <c r="K383" i="282"/>
  <c r="P383" i="282" s="1"/>
  <c r="Q383" i="282" s="1"/>
  <c r="D384" i="282" a="1"/>
  <c r="D384" i="282" s="1"/>
  <c r="F379" i="281"/>
  <c r="L379" i="281"/>
  <c r="G379" i="281"/>
  <c r="K379" i="281"/>
  <c r="D380" i="281" a="1"/>
  <c r="D380" i="281" s="1"/>
  <c r="P378" i="281"/>
  <c r="Q378" i="281" s="1"/>
  <c r="G381" i="280"/>
  <c r="L381" i="280"/>
  <c r="K381" i="280"/>
  <c r="F381" i="280"/>
  <c r="D382" i="280" a="1"/>
  <c r="D382" i="280" s="1"/>
  <c r="P380" i="280"/>
  <c r="Q380" i="280" s="1"/>
  <c r="G379" i="279"/>
  <c r="L379" i="279"/>
  <c r="F379" i="279"/>
  <c r="K379" i="279"/>
  <c r="D380" i="279" a="1"/>
  <c r="D380" i="279" s="1"/>
  <c r="G381" i="278"/>
  <c r="F381" i="278"/>
  <c r="L381" i="278"/>
  <c r="K381" i="278"/>
  <c r="D382" i="278" a="1"/>
  <c r="D382" i="278" s="1"/>
  <c r="F380" i="277"/>
  <c r="L380" i="277"/>
  <c r="K380" i="277"/>
  <c r="P380" i="277" s="1"/>
  <c r="Q380" i="277" s="1"/>
  <c r="G380" i="277"/>
  <c r="D381" i="277" a="1"/>
  <c r="D381" i="277" s="1"/>
  <c r="P379" i="277"/>
  <c r="Q379" i="277" s="1"/>
  <c r="L376" i="146"/>
  <c r="G376" i="146"/>
  <c r="D377" i="146" a="1"/>
  <c r="D377" i="146" s="1"/>
  <c r="K377" i="146" s="1"/>
  <c r="K376" i="146"/>
  <c r="P376" i="146" s="1"/>
  <c r="Q376" i="146" s="1"/>
  <c r="P381" i="284" l="1"/>
  <c r="Q381" i="284" s="1"/>
  <c r="G382" i="284"/>
  <c r="F382" i="284"/>
  <c r="L382" i="284"/>
  <c r="K382" i="284"/>
  <c r="D383" i="284" a="1"/>
  <c r="D383" i="284" s="1"/>
  <c r="P381" i="283"/>
  <c r="Q381" i="283" s="1"/>
  <c r="G382" i="283"/>
  <c r="F382" i="283"/>
  <c r="L382" i="283"/>
  <c r="K382" i="283"/>
  <c r="D383" i="283" a="1"/>
  <c r="D383" i="283" s="1"/>
  <c r="G384" i="282"/>
  <c r="F384" i="282"/>
  <c r="L384" i="282"/>
  <c r="K384" i="282"/>
  <c r="D385" i="282" a="1"/>
  <c r="D385" i="282" s="1"/>
  <c r="F380" i="281"/>
  <c r="L380" i="281"/>
  <c r="G380" i="281"/>
  <c r="K380" i="281"/>
  <c r="P380" i="281" s="1"/>
  <c r="Q380" i="281" s="1"/>
  <c r="D381" i="281" a="1"/>
  <c r="D381" i="281" s="1"/>
  <c r="P379" i="281"/>
  <c r="Q379" i="281" s="1"/>
  <c r="P381" i="280"/>
  <c r="Q381" i="280" s="1"/>
  <c r="G382" i="280"/>
  <c r="F382" i="280"/>
  <c r="L382" i="280"/>
  <c r="K382" i="280"/>
  <c r="D383" i="280" a="1"/>
  <c r="D383" i="280" s="1"/>
  <c r="G380" i="279"/>
  <c r="K380" i="279"/>
  <c r="F380" i="279"/>
  <c r="L380" i="279"/>
  <c r="D381" i="279" a="1"/>
  <c r="D381" i="279" s="1"/>
  <c r="P379" i="279"/>
  <c r="Q379" i="279" s="1"/>
  <c r="P381" i="278"/>
  <c r="Q381" i="278" s="1"/>
  <c r="G382" i="278"/>
  <c r="F382" i="278"/>
  <c r="L382" i="278"/>
  <c r="K382" i="278"/>
  <c r="D383" i="278" a="1"/>
  <c r="D383" i="278" s="1"/>
  <c r="F381" i="277"/>
  <c r="L381" i="277"/>
  <c r="G381" i="277"/>
  <c r="K381" i="277"/>
  <c r="D382" i="277" a="1"/>
  <c r="D382" i="277" s="1"/>
  <c r="D378" i="146" a="1"/>
  <c r="D378" i="146" s="1"/>
  <c r="K378" i="146" s="1"/>
  <c r="L377" i="146"/>
  <c r="F377" i="146"/>
  <c r="P377" i="146" s="1"/>
  <c r="Q377" i="146" s="1"/>
  <c r="G377" i="146"/>
  <c r="P382" i="284" l="1"/>
  <c r="Q382" i="284" s="1"/>
  <c r="G383" i="284"/>
  <c r="F383" i="284"/>
  <c r="L383" i="284"/>
  <c r="K383" i="284"/>
  <c r="D384" i="284" a="1"/>
  <c r="D384" i="284" s="1"/>
  <c r="P382" i="283"/>
  <c r="Q382" i="283" s="1"/>
  <c r="G383" i="283"/>
  <c r="F383" i="283"/>
  <c r="L383" i="283"/>
  <c r="K383" i="283"/>
  <c r="D384" i="283" a="1"/>
  <c r="D384" i="283" s="1"/>
  <c r="P384" i="282"/>
  <c r="Q384" i="282" s="1"/>
  <c r="G385" i="282"/>
  <c r="F385" i="282"/>
  <c r="L385" i="282"/>
  <c r="K385" i="282"/>
  <c r="P385" i="282" s="1"/>
  <c r="Q385" i="282" s="1"/>
  <c r="D386" i="282" a="1"/>
  <c r="D386" i="282" s="1"/>
  <c r="F381" i="281"/>
  <c r="L381" i="281"/>
  <c r="G381" i="281"/>
  <c r="K381" i="281"/>
  <c r="D382" i="281" a="1"/>
  <c r="D382" i="281" s="1"/>
  <c r="G383" i="280"/>
  <c r="F383" i="280"/>
  <c r="L383" i="280"/>
  <c r="K383" i="280"/>
  <c r="D384" i="280" a="1"/>
  <c r="D384" i="280" s="1"/>
  <c r="P382" i="280"/>
  <c r="Q382" i="280" s="1"/>
  <c r="G381" i="279"/>
  <c r="F381" i="279"/>
  <c r="L381" i="279"/>
  <c r="K381" i="279"/>
  <c r="D382" i="279" a="1"/>
  <c r="D382" i="279" s="1"/>
  <c r="P380" i="279"/>
  <c r="Q380" i="279" s="1"/>
  <c r="P382" i="278"/>
  <c r="Q382" i="278" s="1"/>
  <c r="G383" i="278"/>
  <c r="F383" i="278"/>
  <c r="L383" i="278"/>
  <c r="K383" i="278"/>
  <c r="D384" i="278" a="1"/>
  <c r="D384" i="278" s="1"/>
  <c r="P381" i="277"/>
  <c r="Q381" i="277" s="1"/>
  <c r="G382" i="277"/>
  <c r="F382" i="277"/>
  <c r="L382" i="277"/>
  <c r="K382" i="277"/>
  <c r="D383" i="277" a="1"/>
  <c r="D383" i="277" s="1"/>
  <c r="G378" i="146"/>
  <c r="L378" i="146"/>
  <c r="F378" i="146"/>
  <c r="P378" i="146" s="1"/>
  <c r="Q378" i="146" s="1"/>
  <c r="D379" i="146" a="1"/>
  <c r="D379" i="146" s="1"/>
  <c r="P383" i="284" l="1"/>
  <c r="Q383" i="284" s="1"/>
  <c r="G384" i="284"/>
  <c r="F384" i="284"/>
  <c r="L384" i="284"/>
  <c r="K384" i="284"/>
  <c r="D385" i="284" a="1"/>
  <c r="D385" i="284" s="1"/>
  <c r="P383" i="283"/>
  <c r="Q383" i="283" s="1"/>
  <c r="G384" i="283"/>
  <c r="F384" i="283"/>
  <c r="L384" i="283"/>
  <c r="K384" i="283"/>
  <c r="P384" i="283" s="1"/>
  <c r="Q384" i="283" s="1"/>
  <c r="D385" i="283" a="1"/>
  <c r="D385" i="283" s="1"/>
  <c r="G386" i="282"/>
  <c r="F386" i="282"/>
  <c r="L386" i="282"/>
  <c r="K386" i="282"/>
  <c r="D387" i="282" a="1"/>
  <c r="D387" i="282" s="1"/>
  <c r="P381" i="281"/>
  <c r="Q381" i="281" s="1"/>
  <c r="F382" i="281"/>
  <c r="L382" i="281"/>
  <c r="G382" i="281"/>
  <c r="K382" i="281"/>
  <c r="P382" i="281" s="1"/>
  <c r="Q382" i="281" s="1"/>
  <c r="D383" i="281" a="1"/>
  <c r="D383" i="281" s="1"/>
  <c r="P383" i="280"/>
  <c r="Q383" i="280" s="1"/>
  <c r="G384" i="280"/>
  <c r="F384" i="280"/>
  <c r="L384" i="280"/>
  <c r="K384" i="280"/>
  <c r="P384" i="280" s="1"/>
  <c r="Q384" i="280" s="1"/>
  <c r="D385" i="280" a="1"/>
  <c r="D385" i="280" s="1"/>
  <c r="P381" i="279"/>
  <c r="Q381" i="279" s="1"/>
  <c r="G382" i="279"/>
  <c r="F382" i="279"/>
  <c r="L382" i="279"/>
  <c r="K382" i="279"/>
  <c r="D383" i="279" a="1"/>
  <c r="D383" i="279" s="1"/>
  <c r="P383" i="278"/>
  <c r="Q383" i="278" s="1"/>
  <c r="G384" i="278"/>
  <c r="F384" i="278"/>
  <c r="L384" i="278"/>
  <c r="K384" i="278"/>
  <c r="P384" i="278" s="1"/>
  <c r="Q384" i="278" s="1"/>
  <c r="D385" i="278" a="1"/>
  <c r="D385" i="278" s="1"/>
  <c r="G383" i="277"/>
  <c r="F383" i="277"/>
  <c r="L383" i="277"/>
  <c r="K383" i="277"/>
  <c r="P383" i="277" s="1"/>
  <c r="Q383" i="277" s="1"/>
  <c r="D384" i="277" a="1"/>
  <c r="D384" i="277" s="1"/>
  <c r="P382" i="277"/>
  <c r="Q382" i="277" s="1"/>
  <c r="D380" i="146" a="1"/>
  <c r="D380" i="146" s="1"/>
  <c r="L380" i="146" s="1"/>
  <c r="G379" i="146"/>
  <c r="F379" i="146"/>
  <c r="L379" i="146"/>
  <c r="K379" i="146"/>
  <c r="P384" i="284" l="1"/>
  <c r="Q384" i="284" s="1"/>
  <c r="G385" i="284"/>
  <c r="F385" i="284"/>
  <c r="L385" i="284"/>
  <c r="K385" i="284"/>
  <c r="D386" i="284" a="1"/>
  <c r="D386" i="284" s="1"/>
  <c r="G385" i="283"/>
  <c r="F385" i="283"/>
  <c r="L385" i="283"/>
  <c r="K385" i="283"/>
  <c r="P385" i="283" s="1"/>
  <c r="Q385" i="283" s="1"/>
  <c r="D386" i="283" a="1"/>
  <c r="D386" i="283" s="1"/>
  <c r="P386" i="282"/>
  <c r="Q386" i="282" s="1"/>
  <c r="G387" i="282"/>
  <c r="F387" i="282"/>
  <c r="L387" i="282"/>
  <c r="K387" i="282"/>
  <c r="D388" i="282" a="1"/>
  <c r="D388" i="282" s="1"/>
  <c r="F383" i="281"/>
  <c r="L383" i="281"/>
  <c r="G383" i="281"/>
  <c r="K383" i="281"/>
  <c r="D384" i="281" a="1"/>
  <c r="D384" i="281" s="1"/>
  <c r="G385" i="280"/>
  <c r="F385" i="280"/>
  <c r="L385" i="280"/>
  <c r="K385" i="280"/>
  <c r="D386" i="280" a="1"/>
  <c r="D386" i="280" s="1"/>
  <c r="P382" i="279"/>
  <c r="Q382" i="279" s="1"/>
  <c r="G383" i="279"/>
  <c r="F383" i="279"/>
  <c r="L383" i="279"/>
  <c r="K383" i="279"/>
  <c r="D384" i="279" a="1"/>
  <c r="D384" i="279" s="1"/>
  <c r="G385" i="278"/>
  <c r="F385" i="278"/>
  <c r="K385" i="278"/>
  <c r="P385" i="278" s="1"/>
  <c r="Q385" i="278" s="1"/>
  <c r="L385" i="278"/>
  <c r="D386" i="278" a="1"/>
  <c r="D386" i="278" s="1"/>
  <c r="G384" i="277"/>
  <c r="F384" i="277"/>
  <c r="L384" i="277"/>
  <c r="K384" i="277"/>
  <c r="P384" i="277" s="1"/>
  <c r="Q384" i="277" s="1"/>
  <c r="D385" i="277" a="1"/>
  <c r="D385" i="277" s="1"/>
  <c r="P379" i="146"/>
  <c r="Q379" i="146" s="1"/>
  <c r="D381" i="146" a="1"/>
  <c r="D381" i="146" s="1"/>
  <c r="F381" i="146" s="1"/>
  <c r="K380" i="146"/>
  <c r="F380" i="146"/>
  <c r="G380" i="146"/>
  <c r="P385" i="284" l="1"/>
  <c r="Q385" i="284" s="1"/>
  <c r="G386" i="284"/>
  <c r="F386" i="284"/>
  <c r="L386" i="284"/>
  <c r="K386" i="284"/>
  <c r="P386" i="284" s="1"/>
  <c r="Q386" i="284" s="1"/>
  <c r="D387" i="284" a="1"/>
  <c r="D387" i="284" s="1"/>
  <c r="G386" i="283"/>
  <c r="F386" i="283"/>
  <c r="L386" i="283"/>
  <c r="K386" i="283"/>
  <c r="P386" i="283" s="1"/>
  <c r="Q386" i="283" s="1"/>
  <c r="D387" i="283" a="1"/>
  <c r="D387" i="283" s="1"/>
  <c r="P387" i="282"/>
  <c r="Q387" i="282" s="1"/>
  <c r="G388" i="282"/>
  <c r="F388" i="282"/>
  <c r="L388" i="282"/>
  <c r="K388" i="282"/>
  <c r="P388" i="282" s="1"/>
  <c r="Q388" i="282" s="1"/>
  <c r="D389" i="282" a="1"/>
  <c r="D389" i="282" s="1"/>
  <c r="F384" i="281"/>
  <c r="L384" i="281"/>
  <c r="G384" i="281"/>
  <c r="K384" i="281"/>
  <c r="D385" i="281" a="1"/>
  <c r="D385" i="281" s="1"/>
  <c r="P383" i="281"/>
  <c r="Q383" i="281" s="1"/>
  <c r="P385" i="280"/>
  <c r="Q385" i="280" s="1"/>
  <c r="G386" i="280"/>
  <c r="F386" i="280"/>
  <c r="L386" i="280"/>
  <c r="K386" i="280"/>
  <c r="D387" i="280" a="1"/>
  <c r="D387" i="280" s="1"/>
  <c r="P383" i="279"/>
  <c r="Q383" i="279" s="1"/>
  <c r="G384" i="279"/>
  <c r="F384" i="279"/>
  <c r="L384" i="279"/>
  <c r="K384" i="279"/>
  <c r="D385" i="279" a="1"/>
  <c r="D385" i="279" s="1"/>
  <c r="G386" i="278"/>
  <c r="F386" i="278"/>
  <c r="L386" i="278"/>
  <c r="K386" i="278"/>
  <c r="P386" i="278" s="1"/>
  <c r="Q386" i="278" s="1"/>
  <c r="D387" i="278" a="1"/>
  <c r="D387" i="278" s="1"/>
  <c r="G385" i="277"/>
  <c r="F385" i="277"/>
  <c r="L385" i="277"/>
  <c r="K385" i="277"/>
  <c r="P385" i="277" s="1"/>
  <c r="Q385" i="277" s="1"/>
  <c r="D386" i="277" a="1"/>
  <c r="D386" i="277" s="1"/>
  <c r="P380" i="146"/>
  <c r="Q380" i="146" s="1"/>
  <c r="D382" i="146" a="1"/>
  <c r="D382" i="146" s="1"/>
  <c r="L382" i="146" s="1"/>
  <c r="K381" i="146"/>
  <c r="P381" i="146" s="1"/>
  <c r="Q381" i="146" s="1"/>
  <c r="G381" i="146"/>
  <c r="L381" i="146"/>
  <c r="G387" i="284" l="1"/>
  <c r="F387" i="284"/>
  <c r="L387" i="284"/>
  <c r="K387" i="284"/>
  <c r="P387" i="284" s="1"/>
  <c r="Q387" i="284" s="1"/>
  <c r="D388" i="284" a="1"/>
  <c r="D388" i="284" s="1"/>
  <c r="G387" i="283"/>
  <c r="F387" i="283"/>
  <c r="L387" i="283"/>
  <c r="K387" i="283"/>
  <c r="D388" i="283" a="1"/>
  <c r="D388" i="283" s="1"/>
  <c r="G389" i="282"/>
  <c r="F389" i="282"/>
  <c r="L389" i="282"/>
  <c r="K389" i="282"/>
  <c r="P389" i="282" s="1"/>
  <c r="Q389" i="282" s="1"/>
  <c r="D390" i="282" a="1"/>
  <c r="D390" i="282" s="1"/>
  <c r="P384" i="281"/>
  <c r="Q384" i="281" s="1"/>
  <c r="F385" i="281"/>
  <c r="L385" i="281"/>
  <c r="G385" i="281"/>
  <c r="K385" i="281"/>
  <c r="D386" i="281" a="1"/>
  <c r="D386" i="281" s="1"/>
  <c r="P386" i="280"/>
  <c r="Q386" i="280" s="1"/>
  <c r="G387" i="280"/>
  <c r="F387" i="280"/>
  <c r="L387" i="280"/>
  <c r="K387" i="280"/>
  <c r="D388" i="280" a="1"/>
  <c r="D388" i="280" s="1"/>
  <c r="G385" i="279"/>
  <c r="F385" i="279"/>
  <c r="L385" i="279"/>
  <c r="K385" i="279"/>
  <c r="P385" i="279" s="1"/>
  <c r="Q385" i="279" s="1"/>
  <c r="D386" i="279" a="1"/>
  <c r="D386" i="279" s="1"/>
  <c r="P384" i="279"/>
  <c r="Q384" i="279" s="1"/>
  <c r="G387" i="278"/>
  <c r="F387" i="278"/>
  <c r="K387" i="278"/>
  <c r="L387" i="278"/>
  <c r="D388" i="278" a="1"/>
  <c r="D388" i="278" s="1"/>
  <c r="G386" i="277"/>
  <c r="F386" i="277"/>
  <c r="L386" i="277"/>
  <c r="K386" i="277"/>
  <c r="P386" i="277" s="1"/>
  <c r="Q386" i="277" s="1"/>
  <c r="D387" i="277" a="1"/>
  <c r="D387" i="277" s="1"/>
  <c r="D383" i="146" a="1"/>
  <c r="D383" i="146" s="1"/>
  <c r="K383" i="146" s="1"/>
  <c r="F382" i="146"/>
  <c r="K382" i="146"/>
  <c r="G382" i="146"/>
  <c r="G388" i="284" l="1"/>
  <c r="F388" i="284"/>
  <c r="L388" i="284"/>
  <c r="K388" i="284"/>
  <c r="P388" i="284" s="1"/>
  <c r="Q388" i="284" s="1"/>
  <c r="D389" i="284" a="1"/>
  <c r="D389" i="284" s="1"/>
  <c r="P387" i="283"/>
  <c r="Q387" i="283" s="1"/>
  <c r="G388" i="283"/>
  <c r="F388" i="283"/>
  <c r="L388" i="283"/>
  <c r="K388" i="283"/>
  <c r="P388" i="283" s="1"/>
  <c r="Q388" i="283" s="1"/>
  <c r="D389" i="283" a="1"/>
  <c r="D389" i="283" s="1"/>
  <c r="G390" i="282"/>
  <c r="F390" i="282"/>
  <c r="L390" i="282"/>
  <c r="K390" i="282"/>
  <c r="P390" i="282" s="1"/>
  <c r="Q390" i="282" s="1"/>
  <c r="D391" i="282" a="1"/>
  <c r="D391" i="282" s="1"/>
  <c r="F386" i="281"/>
  <c r="L386" i="281"/>
  <c r="G386" i="281"/>
  <c r="K386" i="281"/>
  <c r="D387" i="281" a="1"/>
  <c r="D387" i="281" s="1"/>
  <c r="P385" i="281"/>
  <c r="Q385" i="281" s="1"/>
  <c r="G388" i="280"/>
  <c r="F388" i="280"/>
  <c r="L388" i="280"/>
  <c r="K388" i="280"/>
  <c r="P388" i="280" s="1"/>
  <c r="Q388" i="280" s="1"/>
  <c r="D389" i="280" a="1"/>
  <c r="D389" i="280" s="1"/>
  <c r="P387" i="280"/>
  <c r="Q387" i="280" s="1"/>
  <c r="G386" i="279"/>
  <c r="F386" i="279"/>
  <c r="L386" i="279"/>
  <c r="K386" i="279"/>
  <c r="P386" i="279" s="1"/>
  <c r="Q386" i="279" s="1"/>
  <c r="D387" i="279" a="1"/>
  <c r="D387" i="279" s="1"/>
  <c r="P387" i="278"/>
  <c r="Q387" i="278" s="1"/>
  <c r="G388" i="278"/>
  <c r="F388" i="278"/>
  <c r="L388" i="278"/>
  <c r="K388" i="278"/>
  <c r="D389" i="278" a="1"/>
  <c r="D389" i="278" s="1"/>
  <c r="G387" i="277"/>
  <c r="F387" i="277"/>
  <c r="L387" i="277"/>
  <c r="K387" i="277"/>
  <c r="P387" i="277" s="1"/>
  <c r="Q387" i="277" s="1"/>
  <c r="D388" i="277" a="1"/>
  <c r="D388" i="277" s="1"/>
  <c r="P382" i="146"/>
  <c r="Q382" i="146" s="1"/>
  <c r="D384" i="146" a="1"/>
  <c r="D384" i="146" s="1"/>
  <c r="F384" i="146" s="1"/>
  <c r="G383" i="146"/>
  <c r="L383" i="146"/>
  <c r="F383" i="146"/>
  <c r="P383" i="146" s="1"/>
  <c r="Q383" i="146" s="1"/>
  <c r="G389" i="284" l="1"/>
  <c r="F389" i="284"/>
  <c r="L389" i="284"/>
  <c r="K389" i="284"/>
  <c r="P389" i="284" s="1"/>
  <c r="Q389" i="284" s="1"/>
  <c r="D390" i="284" a="1"/>
  <c r="D390" i="284" s="1"/>
  <c r="G389" i="283"/>
  <c r="F389" i="283"/>
  <c r="L389" i="283"/>
  <c r="K389" i="283"/>
  <c r="P389" i="283" s="1"/>
  <c r="Q389" i="283" s="1"/>
  <c r="D390" i="283" a="1"/>
  <c r="D390" i="283" s="1"/>
  <c r="G391" i="282"/>
  <c r="F391" i="282"/>
  <c r="L391" i="282"/>
  <c r="K391" i="282"/>
  <c r="P391" i="282" s="1"/>
  <c r="Q391" i="282" s="1"/>
  <c r="D392" i="282" a="1"/>
  <c r="D392" i="282" s="1"/>
  <c r="F387" i="281"/>
  <c r="L387" i="281"/>
  <c r="G387" i="281"/>
  <c r="K387" i="281"/>
  <c r="D388" i="281" a="1"/>
  <c r="D388" i="281" s="1"/>
  <c r="P386" i="281"/>
  <c r="Q386" i="281" s="1"/>
  <c r="G389" i="280"/>
  <c r="F389" i="280"/>
  <c r="L389" i="280"/>
  <c r="K389" i="280"/>
  <c r="P389" i="280" s="1"/>
  <c r="Q389" i="280" s="1"/>
  <c r="D390" i="280" a="1"/>
  <c r="D390" i="280" s="1"/>
  <c r="G387" i="279"/>
  <c r="F387" i="279"/>
  <c r="L387" i="279"/>
  <c r="K387" i="279"/>
  <c r="D388" i="279" a="1"/>
  <c r="D388" i="279" s="1"/>
  <c r="P388" i="278"/>
  <c r="Q388" i="278" s="1"/>
  <c r="G389" i="278"/>
  <c r="F389" i="278"/>
  <c r="L389" i="278"/>
  <c r="K389" i="278"/>
  <c r="P389" i="278" s="1"/>
  <c r="Q389" i="278" s="1"/>
  <c r="D390" i="278" a="1"/>
  <c r="D390" i="278" s="1"/>
  <c r="G388" i="277"/>
  <c r="F388" i="277"/>
  <c r="L388" i="277"/>
  <c r="K388" i="277"/>
  <c r="P388" i="277" s="1"/>
  <c r="Q388" i="277" s="1"/>
  <c r="D389" i="277" a="1"/>
  <c r="D389" i="277" s="1"/>
  <c r="K384" i="146"/>
  <c r="P384" i="146" s="1"/>
  <c r="Q384" i="146" s="1"/>
  <c r="D385" i="146" a="1"/>
  <c r="D385" i="146" s="1"/>
  <c r="L385" i="146" s="1"/>
  <c r="G384" i="146"/>
  <c r="L384" i="146"/>
  <c r="G390" i="284" l="1"/>
  <c r="F390" i="284"/>
  <c r="L390" i="284"/>
  <c r="K390" i="284"/>
  <c r="P390" i="284" s="1"/>
  <c r="Q390" i="284" s="1"/>
  <c r="D391" i="284" a="1"/>
  <c r="D391" i="284" s="1"/>
  <c r="G390" i="283"/>
  <c r="F390" i="283"/>
  <c r="L390" i="283"/>
  <c r="K390" i="283"/>
  <c r="D391" i="283" a="1"/>
  <c r="D391" i="283" s="1"/>
  <c r="G392" i="282"/>
  <c r="F392" i="282"/>
  <c r="L392" i="282"/>
  <c r="K392" i="282"/>
  <c r="P392" i="282" s="1"/>
  <c r="Q392" i="282" s="1"/>
  <c r="D393" i="282" a="1"/>
  <c r="D393" i="282" s="1"/>
  <c r="F388" i="281"/>
  <c r="L388" i="281"/>
  <c r="G388" i="281"/>
  <c r="K388" i="281"/>
  <c r="D389" i="281" a="1"/>
  <c r="D389" i="281" s="1"/>
  <c r="P387" i="281"/>
  <c r="Q387" i="281" s="1"/>
  <c r="G390" i="280"/>
  <c r="F390" i="280"/>
  <c r="L390" i="280"/>
  <c r="K390" i="280"/>
  <c r="P390" i="280" s="1"/>
  <c r="Q390" i="280" s="1"/>
  <c r="D391" i="280" a="1"/>
  <c r="D391" i="280" s="1"/>
  <c r="G388" i="279"/>
  <c r="F388" i="279"/>
  <c r="L388" i="279"/>
  <c r="K388" i="279"/>
  <c r="P388" i="279" s="1"/>
  <c r="Q388" i="279" s="1"/>
  <c r="D389" i="279" a="1"/>
  <c r="D389" i="279" s="1"/>
  <c r="P387" i="279"/>
  <c r="Q387" i="279" s="1"/>
  <c r="G390" i="278"/>
  <c r="F390" i="278"/>
  <c r="L390" i="278"/>
  <c r="K390" i="278"/>
  <c r="P390" i="278" s="1"/>
  <c r="Q390" i="278" s="1"/>
  <c r="D391" i="278" a="1"/>
  <c r="D391" i="278" s="1"/>
  <c r="G389" i="277"/>
  <c r="F389" i="277"/>
  <c r="L389" i="277"/>
  <c r="K389" i="277"/>
  <c r="D390" i="277" a="1"/>
  <c r="D390" i="277" s="1"/>
  <c r="D386" i="146" a="1"/>
  <c r="D386" i="146" s="1"/>
  <c r="F385" i="146"/>
  <c r="K385" i="146"/>
  <c r="G385" i="146"/>
  <c r="G391" i="284" l="1"/>
  <c r="F391" i="284"/>
  <c r="L391" i="284"/>
  <c r="K391" i="284"/>
  <c r="D392" i="284" a="1"/>
  <c r="D392" i="284" s="1"/>
  <c r="P390" i="283"/>
  <c r="Q390" i="283" s="1"/>
  <c r="G391" i="283"/>
  <c r="F391" i="283"/>
  <c r="L391" i="283"/>
  <c r="K391" i="283"/>
  <c r="D392" i="283" a="1"/>
  <c r="D392" i="283" s="1"/>
  <c r="G393" i="282"/>
  <c r="F393" i="282"/>
  <c r="L393" i="282"/>
  <c r="K393" i="282"/>
  <c r="P393" i="282" s="1"/>
  <c r="Q393" i="282" s="1"/>
  <c r="D394" i="282" a="1"/>
  <c r="D394" i="282" s="1"/>
  <c r="F389" i="281"/>
  <c r="L389" i="281"/>
  <c r="G389" i="281"/>
  <c r="K389" i="281"/>
  <c r="D390" i="281" a="1"/>
  <c r="D390" i="281" s="1"/>
  <c r="P388" i="281"/>
  <c r="Q388" i="281" s="1"/>
  <c r="G391" i="280"/>
  <c r="F391" i="280"/>
  <c r="L391" i="280"/>
  <c r="K391" i="280"/>
  <c r="P391" i="280" s="1"/>
  <c r="Q391" i="280" s="1"/>
  <c r="D392" i="280" a="1"/>
  <c r="D392" i="280" s="1"/>
  <c r="G389" i="279"/>
  <c r="F389" i="279"/>
  <c r="L389" i="279"/>
  <c r="K389" i="279"/>
  <c r="D390" i="279" a="1"/>
  <c r="D390" i="279" s="1"/>
  <c r="G391" i="278"/>
  <c r="F391" i="278"/>
  <c r="L391" i="278"/>
  <c r="K391" i="278"/>
  <c r="P391" i="278" s="1"/>
  <c r="Q391" i="278" s="1"/>
  <c r="D392" i="278" a="1"/>
  <c r="D392" i="278" s="1"/>
  <c r="P389" i="277"/>
  <c r="Q389" i="277" s="1"/>
  <c r="G390" i="277"/>
  <c r="F390" i="277"/>
  <c r="L390" i="277"/>
  <c r="K390" i="277"/>
  <c r="D391" i="277" a="1"/>
  <c r="D391" i="277" s="1"/>
  <c r="P385" i="146"/>
  <c r="Q385" i="146" s="1"/>
  <c r="F386" i="146"/>
  <c r="D387" i="146" a="1"/>
  <c r="D387" i="146" s="1"/>
  <c r="G387" i="146" s="1"/>
  <c r="K386" i="146"/>
  <c r="G386" i="146"/>
  <c r="L386" i="146"/>
  <c r="P391" i="284" l="1"/>
  <c r="Q391" i="284" s="1"/>
  <c r="G392" i="284"/>
  <c r="F392" i="284"/>
  <c r="L392" i="284"/>
  <c r="K392" i="284"/>
  <c r="P392" i="284" s="1"/>
  <c r="Q392" i="284" s="1"/>
  <c r="D393" i="284" a="1"/>
  <c r="D393" i="284" s="1"/>
  <c r="G392" i="283"/>
  <c r="F392" i="283"/>
  <c r="L392" i="283"/>
  <c r="K392" i="283"/>
  <c r="P392" i="283" s="1"/>
  <c r="Q392" i="283" s="1"/>
  <c r="D393" i="283" a="1"/>
  <c r="D393" i="283" s="1"/>
  <c r="P391" i="283"/>
  <c r="Q391" i="283" s="1"/>
  <c r="G394" i="282"/>
  <c r="F394" i="282"/>
  <c r="L394" i="282"/>
  <c r="K394" i="282"/>
  <c r="D395" i="282" a="1"/>
  <c r="D395" i="282" s="1"/>
  <c r="F390" i="281"/>
  <c r="L390" i="281"/>
  <c r="G390" i="281"/>
  <c r="K390" i="281"/>
  <c r="D391" i="281" a="1"/>
  <c r="D391" i="281" s="1"/>
  <c r="P389" i="281"/>
  <c r="Q389" i="281" s="1"/>
  <c r="G392" i="280"/>
  <c r="F392" i="280"/>
  <c r="L392" i="280"/>
  <c r="K392" i="280"/>
  <c r="P392" i="280" s="1"/>
  <c r="Q392" i="280" s="1"/>
  <c r="D393" i="280" a="1"/>
  <c r="D393" i="280" s="1"/>
  <c r="P389" i="279"/>
  <c r="Q389" i="279" s="1"/>
  <c r="G390" i="279"/>
  <c r="F390" i="279"/>
  <c r="L390" i="279"/>
  <c r="K390" i="279"/>
  <c r="D391" i="279" a="1"/>
  <c r="D391" i="279" s="1"/>
  <c r="G392" i="278"/>
  <c r="F392" i="278"/>
  <c r="L392" i="278"/>
  <c r="K392" i="278"/>
  <c r="P392" i="278" s="1"/>
  <c r="Q392" i="278" s="1"/>
  <c r="D393" i="278" a="1"/>
  <c r="D393" i="278" s="1"/>
  <c r="P390" i="277"/>
  <c r="Q390" i="277" s="1"/>
  <c r="G391" i="277"/>
  <c r="F391" i="277"/>
  <c r="L391" i="277"/>
  <c r="K391" i="277"/>
  <c r="P391" i="277" s="1"/>
  <c r="Q391" i="277" s="1"/>
  <c r="D392" i="277" a="1"/>
  <c r="D392" i="277" s="1"/>
  <c r="P386" i="146"/>
  <c r="Q386" i="146" s="1"/>
  <c r="K387" i="146"/>
  <c r="F387" i="146"/>
  <c r="D388" i="146" a="1"/>
  <c r="D388" i="146" s="1"/>
  <c r="K388" i="146" s="1"/>
  <c r="L387" i="146"/>
  <c r="G393" i="284" l="1"/>
  <c r="F393" i="284"/>
  <c r="L393" i="284"/>
  <c r="K393" i="284"/>
  <c r="D394" i="284" a="1"/>
  <c r="D394" i="284" s="1"/>
  <c r="G393" i="283"/>
  <c r="F393" i="283"/>
  <c r="L393" i="283"/>
  <c r="K393" i="283"/>
  <c r="D394" i="283" a="1"/>
  <c r="D394" i="283" s="1"/>
  <c r="P394" i="282"/>
  <c r="Q394" i="282" s="1"/>
  <c r="G395" i="282"/>
  <c r="F395" i="282"/>
  <c r="L395" i="282"/>
  <c r="K395" i="282"/>
  <c r="D396" i="282" a="1"/>
  <c r="D396" i="282" s="1"/>
  <c r="P390" i="281"/>
  <c r="Q390" i="281" s="1"/>
  <c r="F391" i="281"/>
  <c r="L391" i="281"/>
  <c r="G391" i="281"/>
  <c r="K391" i="281"/>
  <c r="P391" i="281" s="1"/>
  <c r="Q391" i="281" s="1"/>
  <c r="D392" i="281" a="1"/>
  <c r="D392" i="281" s="1"/>
  <c r="G393" i="280"/>
  <c r="F393" i="280"/>
  <c r="L393" i="280"/>
  <c r="K393" i="280"/>
  <c r="P393" i="280" s="1"/>
  <c r="Q393" i="280" s="1"/>
  <c r="D394" i="280" a="1"/>
  <c r="D394" i="280" s="1"/>
  <c r="P390" i="279"/>
  <c r="Q390" i="279" s="1"/>
  <c r="G391" i="279"/>
  <c r="F391" i="279"/>
  <c r="L391" i="279"/>
  <c r="K391" i="279"/>
  <c r="D392" i="279" a="1"/>
  <c r="D392" i="279" s="1"/>
  <c r="G393" i="278"/>
  <c r="F393" i="278"/>
  <c r="K393" i="278"/>
  <c r="P393" i="278" s="1"/>
  <c r="Q393" i="278" s="1"/>
  <c r="L393" i="278"/>
  <c r="D394" i="278" a="1"/>
  <c r="D394" i="278" s="1"/>
  <c r="G392" i="277"/>
  <c r="F392" i="277"/>
  <c r="L392" i="277"/>
  <c r="K392" i="277"/>
  <c r="P392" i="277" s="1"/>
  <c r="Q392" i="277" s="1"/>
  <c r="D393" i="277" a="1"/>
  <c r="D393" i="277" s="1"/>
  <c r="P387" i="146"/>
  <c r="Q387" i="146" s="1"/>
  <c r="D389" i="146" a="1"/>
  <c r="D389" i="146" s="1"/>
  <c r="L389" i="146" s="1"/>
  <c r="F388" i="146"/>
  <c r="P388" i="146" s="1"/>
  <c r="Q388" i="146" s="1"/>
  <c r="L388" i="146"/>
  <c r="G388" i="146"/>
  <c r="P393" i="284" l="1"/>
  <c r="Q393" i="284" s="1"/>
  <c r="G394" i="284"/>
  <c r="F394" i="284"/>
  <c r="L394" i="284"/>
  <c r="K394" i="284"/>
  <c r="D395" i="284" a="1"/>
  <c r="D395" i="284" s="1"/>
  <c r="P393" i="283"/>
  <c r="Q393" i="283" s="1"/>
  <c r="G394" i="283"/>
  <c r="F394" i="283"/>
  <c r="L394" i="283"/>
  <c r="K394" i="283"/>
  <c r="D395" i="283" a="1"/>
  <c r="D395" i="283" s="1"/>
  <c r="P395" i="282"/>
  <c r="Q395" i="282" s="1"/>
  <c r="G396" i="282"/>
  <c r="F396" i="282"/>
  <c r="L396" i="282"/>
  <c r="K396" i="282"/>
  <c r="D397" i="282" a="1"/>
  <c r="D397" i="282" s="1"/>
  <c r="F392" i="281"/>
  <c r="L392" i="281"/>
  <c r="G392" i="281"/>
  <c r="K392" i="281"/>
  <c r="D393" i="281" a="1"/>
  <c r="D393" i="281" s="1"/>
  <c r="G394" i="280"/>
  <c r="F394" i="280"/>
  <c r="L394" i="280"/>
  <c r="K394" i="280"/>
  <c r="P394" i="280" s="1"/>
  <c r="Q394" i="280" s="1"/>
  <c r="D395" i="280" a="1"/>
  <c r="D395" i="280" s="1"/>
  <c r="P391" i="279"/>
  <c r="Q391" i="279" s="1"/>
  <c r="G392" i="279"/>
  <c r="F392" i="279"/>
  <c r="L392" i="279"/>
  <c r="K392" i="279"/>
  <c r="D393" i="279" a="1"/>
  <c r="D393" i="279" s="1"/>
  <c r="G394" i="278"/>
  <c r="F394" i="278"/>
  <c r="L394" i="278"/>
  <c r="K394" i="278"/>
  <c r="P394" i="278" s="1"/>
  <c r="Q394" i="278" s="1"/>
  <c r="D395" i="278" a="1"/>
  <c r="D395" i="278" s="1"/>
  <c r="G393" i="277"/>
  <c r="F393" i="277"/>
  <c r="L393" i="277"/>
  <c r="K393" i="277"/>
  <c r="P393" i="277" s="1"/>
  <c r="Q393" i="277" s="1"/>
  <c r="D394" i="277" a="1"/>
  <c r="D394" i="277" s="1"/>
  <c r="F389" i="146"/>
  <c r="K389" i="146"/>
  <c r="G389" i="146"/>
  <c r="D390" i="146" a="1"/>
  <c r="D390" i="146" s="1"/>
  <c r="L390" i="146" s="1"/>
  <c r="P394" i="284" l="1"/>
  <c r="Q394" i="284" s="1"/>
  <c r="G395" i="284"/>
  <c r="F395" i="284"/>
  <c r="L395" i="284"/>
  <c r="K395" i="284"/>
  <c r="D396" i="284" a="1"/>
  <c r="D396" i="284" s="1"/>
  <c r="P394" i="283"/>
  <c r="Q394" i="283" s="1"/>
  <c r="G395" i="283"/>
  <c r="F395" i="283"/>
  <c r="L395" i="283"/>
  <c r="K395" i="283"/>
  <c r="D396" i="283" a="1"/>
  <c r="D396" i="283" s="1"/>
  <c r="P396" i="282"/>
  <c r="Q396" i="282" s="1"/>
  <c r="G397" i="282"/>
  <c r="F397" i="282"/>
  <c r="L397" i="282"/>
  <c r="K397" i="282"/>
  <c r="D398" i="282" a="1"/>
  <c r="D398" i="282" s="1"/>
  <c r="F393" i="281"/>
  <c r="L393" i="281"/>
  <c r="G393" i="281"/>
  <c r="K393" i="281"/>
  <c r="D394" i="281" a="1"/>
  <c r="D394" i="281" s="1"/>
  <c r="P392" i="281"/>
  <c r="Q392" i="281" s="1"/>
  <c r="G395" i="280"/>
  <c r="F395" i="280"/>
  <c r="L395" i="280"/>
  <c r="K395" i="280"/>
  <c r="P395" i="280" s="1"/>
  <c r="Q395" i="280" s="1"/>
  <c r="D396" i="280" a="1"/>
  <c r="D396" i="280" s="1"/>
  <c r="P392" i="279"/>
  <c r="Q392" i="279" s="1"/>
  <c r="G393" i="279"/>
  <c r="F393" i="279"/>
  <c r="L393" i="279"/>
  <c r="K393" i="279"/>
  <c r="D394" i="279" a="1"/>
  <c r="D394" i="279" s="1"/>
  <c r="G395" i="278"/>
  <c r="F395" i="278"/>
  <c r="L395" i="278"/>
  <c r="K395" i="278"/>
  <c r="P395" i="278" s="1"/>
  <c r="Q395" i="278" s="1"/>
  <c r="D396" i="278" a="1"/>
  <c r="D396" i="278" s="1"/>
  <c r="G394" i="277"/>
  <c r="F394" i="277"/>
  <c r="L394" i="277"/>
  <c r="K394" i="277"/>
  <c r="P394" i="277" s="1"/>
  <c r="Q394" i="277" s="1"/>
  <c r="D395" i="277" a="1"/>
  <c r="D395" i="277" s="1"/>
  <c r="P389" i="146"/>
  <c r="Q389" i="146" s="1"/>
  <c r="F390" i="146"/>
  <c r="K390" i="146"/>
  <c r="G390" i="146"/>
  <c r="D391" i="146" a="1"/>
  <c r="D391" i="146" s="1"/>
  <c r="K391" i="146" s="1"/>
  <c r="P395" i="284" l="1"/>
  <c r="Q395" i="284" s="1"/>
  <c r="G396" i="284"/>
  <c r="F396" i="284"/>
  <c r="L396" i="284"/>
  <c r="K396" i="284"/>
  <c r="P396" i="284" s="1"/>
  <c r="Q396" i="284" s="1"/>
  <c r="D397" i="284" a="1"/>
  <c r="D397" i="284" s="1"/>
  <c r="P395" i="283"/>
  <c r="Q395" i="283" s="1"/>
  <c r="G396" i="283"/>
  <c r="F396" i="283"/>
  <c r="L396" i="283"/>
  <c r="K396" i="283"/>
  <c r="D397" i="283" a="1"/>
  <c r="D397" i="283" s="1"/>
  <c r="P397" i="282"/>
  <c r="Q397" i="282" s="1"/>
  <c r="G398" i="282"/>
  <c r="F398" i="282"/>
  <c r="L398" i="282"/>
  <c r="K398" i="282"/>
  <c r="D399" i="282" a="1"/>
  <c r="D399" i="282" s="1"/>
  <c r="F394" i="281"/>
  <c r="L394" i="281"/>
  <c r="G394" i="281"/>
  <c r="K394" i="281"/>
  <c r="D395" i="281" a="1"/>
  <c r="D395" i="281" s="1"/>
  <c r="P393" i="281"/>
  <c r="Q393" i="281" s="1"/>
  <c r="G396" i="280"/>
  <c r="F396" i="280"/>
  <c r="L396" i="280"/>
  <c r="K396" i="280"/>
  <c r="P396" i="280" s="1"/>
  <c r="Q396" i="280" s="1"/>
  <c r="D397" i="280" a="1"/>
  <c r="D397" i="280" s="1"/>
  <c r="P393" i="279"/>
  <c r="Q393" i="279" s="1"/>
  <c r="G394" i="279"/>
  <c r="F394" i="279"/>
  <c r="L394" i="279"/>
  <c r="K394" i="279"/>
  <c r="D395" i="279" a="1"/>
  <c r="D395" i="279" s="1"/>
  <c r="G396" i="278"/>
  <c r="F396" i="278"/>
  <c r="L396" i="278"/>
  <c r="K396" i="278"/>
  <c r="P396" i="278" s="1"/>
  <c r="Q396" i="278" s="1"/>
  <c r="D397" i="278" a="1"/>
  <c r="D397" i="278" s="1"/>
  <c r="G395" i="277"/>
  <c r="F395" i="277"/>
  <c r="L395" i="277"/>
  <c r="K395" i="277"/>
  <c r="P395" i="277" s="1"/>
  <c r="Q395" i="277" s="1"/>
  <c r="D396" i="277" a="1"/>
  <c r="D396" i="277" s="1"/>
  <c r="P390" i="146"/>
  <c r="Q390" i="146" s="1"/>
  <c r="F391" i="146"/>
  <c r="P391" i="146" s="1"/>
  <c r="Q391" i="146" s="1"/>
  <c r="L391" i="146"/>
  <c r="G391" i="146"/>
  <c r="D392" i="146" a="1"/>
  <c r="D392" i="146" s="1"/>
  <c r="F392" i="146" s="1"/>
  <c r="G397" i="284" l="1"/>
  <c r="F397" i="284"/>
  <c r="L397" i="284"/>
  <c r="K397" i="284"/>
  <c r="P397" i="284" s="1"/>
  <c r="Q397" i="284" s="1"/>
  <c r="D398" i="284" a="1"/>
  <c r="D398" i="284" s="1"/>
  <c r="P396" i="283"/>
  <c r="Q396" i="283" s="1"/>
  <c r="G397" i="283"/>
  <c r="F397" i="283"/>
  <c r="L397" i="283"/>
  <c r="K397" i="283"/>
  <c r="P397" i="283" s="1"/>
  <c r="Q397" i="283" s="1"/>
  <c r="D398" i="283" a="1"/>
  <c r="D398" i="283" s="1"/>
  <c r="P398" i="282"/>
  <c r="Q398" i="282" s="1"/>
  <c r="G399" i="282"/>
  <c r="F399" i="282"/>
  <c r="L399" i="282"/>
  <c r="K399" i="282"/>
  <c r="D400" i="282" a="1"/>
  <c r="D400" i="282" s="1"/>
  <c r="F395" i="281"/>
  <c r="L395" i="281"/>
  <c r="G395" i="281"/>
  <c r="K395" i="281"/>
  <c r="D396" i="281" a="1"/>
  <c r="D396" i="281" s="1"/>
  <c r="P394" i="281"/>
  <c r="Q394" i="281" s="1"/>
  <c r="G397" i="280"/>
  <c r="F397" i="280"/>
  <c r="L397" i="280"/>
  <c r="K397" i="280"/>
  <c r="P397" i="280" s="1"/>
  <c r="Q397" i="280" s="1"/>
  <c r="D398" i="280" a="1"/>
  <c r="D398" i="280" s="1"/>
  <c r="P394" i="279"/>
  <c r="Q394" i="279" s="1"/>
  <c r="G395" i="279"/>
  <c r="F395" i="279"/>
  <c r="L395" i="279"/>
  <c r="K395" i="279"/>
  <c r="D396" i="279" a="1"/>
  <c r="D396" i="279" s="1"/>
  <c r="G397" i="278"/>
  <c r="F397" i="278"/>
  <c r="L397" i="278"/>
  <c r="K397" i="278"/>
  <c r="D398" i="278" a="1"/>
  <c r="D398" i="278" s="1"/>
  <c r="G396" i="277"/>
  <c r="F396" i="277"/>
  <c r="L396" i="277"/>
  <c r="K396" i="277"/>
  <c r="P396" i="277" s="1"/>
  <c r="Q396" i="277" s="1"/>
  <c r="D397" i="277" a="1"/>
  <c r="D397" i="277" s="1"/>
  <c r="G392" i="146"/>
  <c r="K392" i="146"/>
  <c r="P392" i="146" s="1"/>
  <c r="Q392" i="146" s="1"/>
  <c r="L392" i="146"/>
  <c r="D393" i="146" a="1"/>
  <c r="D393" i="146" s="1"/>
  <c r="G393" i="146" s="1"/>
  <c r="G398" i="284" l="1"/>
  <c r="F398" i="284"/>
  <c r="L398" i="284"/>
  <c r="K398" i="284"/>
  <c r="P398" i="284" s="1"/>
  <c r="Q398" i="284" s="1"/>
  <c r="D399" i="284" a="1"/>
  <c r="D399" i="284" s="1"/>
  <c r="G398" i="283"/>
  <c r="F398" i="283"/>
  <c r="L398" i="283"/>
  <c r="K398" i="283"/>
  <c r="D399" i="283" a="1"/>
  <c r="D399" i="283" s="1"/>
  <c r="P399" i="282"/>
  <c r="Q399" i="282" s="1"/>
  <c r="G400" i="282"/>
  <c r="F400" i="282"/>
  <c r="L400" i="282"/>
  <c r="K400" i="282"/>
  <c r="D401" i="282" a="1"/>
  <c r="D401" i="282" s="1"/>
  <c r="F396" i="281"/>
  <c r="L396" i="281"/>
  <c r="G396" i="281"/>
  <c r="K396" i="281"/>
  <c r="D397" i="281" a="1"/>
  <c r="D397" i="281" s="1"/>
  <c r="P395" i="281"/>
  <c r="Q395" i="281" s="1"/>
  <c r="G398" i="280"/>
  <c r="F398" i="280"/>
  <c r="L398" i="280"/>
  <c r="K398" i="280"/>
  <c r="P398" i="280" s="1"/>
  <c r="Q398" i="280" s="1"/>
  <c r="D399" i="280" a="1"/>
  <c r="D399" i="280" s="1"/>
  <c r="P395" i="279"/>
  <c r="Q395" i="279" s="1"/>
  <c r="G396" i="279"/>
  <c r="F396" i="279"/>
  <c r="L396" i="279"/>
  <c r="K396" i="279"/>
  <c r="D397" i="279" a="1"/>
  <c r="D397" i="279" s="1"/>
  <c r="P397" i="278"/>
  <c r="Q397" i="278" s="1"/>
  <c r="G398" i="278"/>
  <c r="F398" i="278"/>
  <c r="L398" i="278"/>
  <c r="K398" i="278"/>
  <c r="P398" i="278" s="1"/>
  <c r="Q398" i="278" s="1"/>
  <c r="D399" i="278" a="1"/>
  <c r="D399" i="278" s="1"/>
  <c r="G397" i="277"/>
  <c r="F397" i="277"/>
  <c r="L397" i="277"/>
  <c r="K397" i="277"/>
  <c r="P397" i="277" s="1"/>
  <c r="Q397" i="277" s="1"/>
  <c r="D398" i="277" a="1"/>
  <c r="D398" i="277" s="1"/>
  <c r="D394" i="146" a="1"/>
  <c r="D394" i="146" s="1"/>
  <c r="F394" i="146" s="1"/>
  <c r="K393" i="146"/>
  <c r="L393" i="146"/>
  <c r="F393" i="146"/>
  <c r="G399" i="284" l="1"/>
  <c r="F399" i="284"/>
  <c r="L399" i="284"/>
  <c r="K399" i="284"/>
  <c r="P399" i="284" s="1"/>
  <c r="Q399" i="284" s="1"/>
  <c r="D400" i="284" a="1"/>
  <c r="D400" i="284" s="1"/>
  <c r="P398" i="283"/>
  <c r="Q398" i="283" s="1"/>
  <c r="G399" i="283"/>
  <c r="F399" i="283"/>
  <c r="L399" i="283"/>
  <c r="K399" i="283"/>
  <c r="D400" i="283" a="1"/>
  <c r="D400" i="283" s="1"/>
  <c r="P400" i="282"/>
  <c r="Q400" i="282" s="1"/>
  <c r="G401" i="282"/>
  <c r="F401" i="282"/>
  <c r="L401" i="282"/>
  <c r="K401" i="282"/>
  <c r="D402" i="282" a="1"/>
  <c r="D402" i="282" s="1"/>
  <c r="F397" i="281"/>
  <c r="L397" i="281"/>
  <c r="G397" i="281"/>
  <c r="K397" i="281"/>
  <c r="D398" i="281" a="1"/>
  <c r="D398" i="281" s="1"/>
  <c r="P396" i="281"/>
  <c r="Q396" i="281" s="1"/>
  <c r="G399" i="280"/>
  <c r="F399" i="280"/>
  <c r="L399" i="280"/>
  <c r="K399" i="280"/>
  <c r="P399" i="280" s="1"/>
  <c r="Q399" i="280" s="1"/>
  <c r="D400" i="280" a="1"/>
  <c r="D400" i="280" s="1"/>
  <c r="P396" i="279"/>
  <c r="Q396" i="279" s="1"/>
  <c r="G397" i="279"/>
  <c r="F397" i="279"/>
  <c r="L397" i="279"/>
  <c r="K397" i="279"/>
  <c r="P397" i="279" s="1"/>
  <c r="Q397" i="279" s="1"/>
  <c r="D398" i="279" a="1"/>
  <c r="D398" i="279" s="1"/>
  <c r="G399" i="278"/>
  <c r="F399" i="278"/>
  <c r="L399" i="278"/>
  <c r="K399" i="278"/>
  <c r="D400" i="278" a="1"/>
  <c r="D400" i="278" s="1"/>
  <c r="G398" i="277"/>
  <c r="F398" i="277"/>
  <c r="L398" i="277"/>
  <c r="K398" i="277"/>
  <c r="P398" i="277" s="1"/>
  <c r="Q398" i="277" s="1"/>
  <c r="D399" i="277" a="1"/>
  <c r="D399" i="277" s="1"/>
  <c r="P393" i="146"/>
  <c r="Q393" i="146" s="1"/>
  <c r="G394" i="146"/>
  <c r="D395" i="146" a="1"/>
  <c r="D395" i="146" s="1"/>
  <c r="G395" i="146" s="1"/>
  <c r="K394" i="146"/>
  <c r="P394" i="146" s="1"/>
  <c r="Q394" i="146" s="1"/>
  <c r="L394" i="146"/>
  <c r="G400" i="284" l="1"/>
  <c r="F400" i="284"/>
  <c r="L400" i="284"/>
  <c r="K400" i="284"/>
  <c r="D401" i="284" a="1"/>
  <c r="D401" i="284" s="1"/>
  <c r="P399" i="283"/>
  <c r="Q399" i="283" s="1"/>
  <c r="G400" i="283"/>
  <c r="F400" i="283"/>
  <c r="L400" i="283"/>
  <c r="K400" i="283"/>
  <c r="P400" i="283" s="1"/>
  <c r="Q400" i="283" s="1"/>
  <c r="D401" i="283" a="1"/>
  <c r="D401" i="283" s="1"/>
  <c r="P401" i="282"/>
  <c r="Q401" i="282" s="1"/>
  <c r="G402" i="282"/>
  <c r="F402" i="282"/>
  <c r="L402" i="282"/>
  <c r="K402" i="282"/>
  <c r="D403" i="282" a="1"/>
  <c r="D403" i="282" s="1"/>
  <c r="F398" i="281"/>
  <c r="L398" i="281"/>
  <c r="G398" i="281"/>
  <c r="K398" i="281"/>
  <c r="D399" i="281" a="1"/>
  <c r="D399" i="281" s="1"/>
  <c r="P397" i="281"/>
  <c r="Q397" i="281" s="1"/>
  <c r="G400" i="280"/>
  <c r="F400" i="280"/>
  <c r="L400" i="280"/>
  <c r="K400" i="280"/>
  <c r="P400" i="280" s="1"/>
  <c r="Q400" i="280" s="1"/>
  <c r="D401" i="280" a="1"/>
  <c r="D401" i="280" s="1"/>
  <c r="G398" i="279"/>
  <c r="F398" i="279"/>
  <c r="L398" i="279"/>
  <c r="K398" i="279"/>
  <c r="P398" i="279" s="1"/>
  <c r="Q398" i="279" s="1"/>
  <c r="D399" i="279" a="1"/>
  <c r="D399" i="279" s="1"/>
  <c r="G400" i="278"/>
  <c r="F400" i="278"/>
  <c r="L400" i="278"/>
  <c r="K400" i="278"/>
  <c r="P400" i="278" s="1"/>
  <c r="Q400" i="278" s="1"/>
  <c r="D401" i="278" a="1"/>
  <c r="D401" i="278" s="1"/>
  <c r="P399" i="278"/>
  <c r="Q399" i="278" s="1"/>
  <c r="G399" i="277"/>
  <c r="F399" i="277"/>
  <c r="L399" i="277"/>
  <c r="K399" i="277"/>
  <c r="P399" i="277" s="1"/>
  <c r="Q399" i="277" s="1"/>
  <c r="D400" i="277" a="1"/>
  <c r="D400" i="277" s="1"/>
  <c r="D396" i="146" a="1"/>
  <c r="D396" i="146" s="1"/>
  <c r="L396" i="146" s="1"/>
  <c r="L395" i="146"/>
  <c r="K395" i="146"/>
  <c r="F395" i="146"/>
  <c r="P400" i="284" l="1"/>
  <c r="Q400" i="284" s="1"/>
  <c r="G401" i="284"/>
  <c r="F401" i="284"/>
  <c r="L401" i="284"/>
  <c r="K401" i="284"/>
  <c r="P401" i="284" s="1"/>
  <c r="Q401" i="284" s="1"/>
  <c r="D402" i="284" a="1"/>
  <c r="D402" i="284" s="1"/>
  <c r="G401" i="283"/>
  <c r="F401" i="283"/>
  <c r="L401" i="283"/>
  <c r="K401" i="283"/>
  <c r="P401" i="283" s="1"/>
  <c r="Q401" i="283" s="1"/>
  <c r="D402" i="283" a="1"/>
  <c r="D402" i="283" s="1"/>
  <c r="P402" i="282"/>
  <c r="Q402" i="282" s="1"/>
  <c r="G403" i="282"/>
  <c r="F403" i="282"/>
  <c r="L403" i="282"/>
  <c r="K403" i="282"/>
  <c r="D404" i="282" a="1"/>
  <c r="D404" i="282" s="1"/>
  <c r="F399" i="281"/>
  <c r="L399" i="281"/>
  <c r="G399" i="281"/>
  <c r="K399" i="281"/>
  <c r="D400" i="281" a="1"/>
  <c r="D400" i="281" s="1"/>
  <c r="P398" i="281"/>
  <c r="Q398" i="281" s="1"/>
  <c r="G401" i="280"/>
  <c r="F401" i="280"/>
  <c r="L401" i="280"/>
  <c r="K401" i="280"/>
  <c r="P401" i="280" s="1"/>
  <c r="Q401" i="280" s="1"/>
  <c r="D402" i="280" a="1"/>
  <c r="D402" i="280" s="1"/>
  <c r="G399" i="279"/>
  <c r="F399" i="279"/>
  <c r="L399" i="279"/>
  <c r="K399" i="279"/>
  <c r="P399" i="279" s="1"/>
  <c r="Q399" i="279" s="1"/>
  <c r="D400" i="279" a="1"/>
  <c r="D400" i="279" s="1"/>
  <c r="G401" i="278"/>
  <c r="F401" i="278"/>
  <c r="K401" i="278"/>
  <c r="P401" i="278" s="1"/>
  <c r="Q401" i="278" s="1"/>
  <c r="L401" i="278"/>
  <c r="D402" i="278" a="1"/>
  <c r="D402" i="278" s="1"/>
  <c r="G400" i="277"/>
  <c r="F400" i="277"/>
  <c r="L400" i="277"/>
  <c r="K400" i="277"/>
  <c r="P400" i="277" s="1"/>
  <c r="Q400" i="277" s="1"/>
  <c r="D401" i="277" a="1"/>
  <c r="D401" i="277" s="1"/>
  <c r="P395" i="146"/>
  <c r="Q395" i="146" s="1"/>
  <c r="F396" i="146"/>
  <c r="K396" i="146"/>
  <c r="D397" i="146" a="1"/>
  <c r="D397" i="146" s="1"/>
  <c r="F397" i="146" s="1"/>
  <c r="G396" i="146"/>
  <c r="G402" i="284" l="1"/>
  <c r="F402" i="284"/>
  <c r="L402" i="284"/>
  <c r="K402" i="284"/>
  <c r="D403" i="284" a="1"/>
  <c r="D403" i="284" s="1"/>
  <c r="G402" i="283"/>
  <c r="F402" i="283"/>
  <c r="L402" i="283"/>
  <c r="K402" i="283"/>
  <c r="D403" i="283" a="1"/>
  <c r="D403" i="283" s="1"/>
  <c r="P403" i="282"/>
  <c r="Q403" i="282" s="1"/>
  <c r="G404" i="282"/>
  <c r="F404" i="282"/>
  <c r="L404" i="282"/>
  <c r="K404" i="282"/>
  <c r="D405" i="282" a="1"/>
  <c r="D405" i="282" s="1"/>
  <c r="F400" i="281"/>
  <c r="L400" i="281"/>
  <c r="G400" i="281"/>
  <c r="K400" i="281"/>
  <c r="D401" i="281" a="1"/>
  <c r="D401" i="281" s="1"/>
  <c r="P399" i="281"/>
  <c r="Q399" i="281" s="1"/>
  <c r="G402" i="280"/>
  <c r="F402" i="280"/>
  <c r="L402" i="280"/>
  <c r="K402" i="280"/>
  <c r="P402" i="280" s="1"/>
  <c r="Q402" i="280" s="1"/>
  <c r="D403" i="280" a="1"/>
  <c r="D403" i="280" s="1"/>
  <c r="G400" i="279"/>
  <c r="F400" i="279"/>
  <c r="L400" i="279"/>
  <c r="K400" i="279"/>
  <c r="P400" i="279" s="1"/>
  <c r="Q400" i="279" s="1"/>
  <c r="D401" i="279" a="1"/>
  <c r="D401" i="279" s="1"/>
  <c r="G402" i="278"/>
  <c r="F402" i="278"/>
  <c r="L402" i="278"/>
  <c r="K402" i="278"/>
  <c r="D403" i="278" a="1"/>
  <c r="D403" i="278" s="1"/>
  <c r="G401" i="277"/>
  <c r="F401" i="277"/>
  <c r="L401" i="277"/>
  <c r="K401" i="277"/>
  <c r="P401" i="277" s="1"/>
  <c r="Q401" i="277" s="1"/>
  <c r="D402" i="277" a="1"/>
  <c r="D402" i="277" s="1"/>
  <c r="P396" i="146"/>
  <c r="Q396" i="146" s="1"/>
  <c r="G397" i="146"/>
  <c r="L397" i="146"/>
  <c r="K397" i="146"/>
  <c r="P397" i="146" s="1"/>
  <c r="Q397" i="146" s="1"/>
  <c r="D398" i="146" a="1"/>
  <c r="D398" i="146" s="1"/>
  <c r="F398" i="146" s="1"/>
  <c r="P402" i="284" l="1"/>
  <c r="Q402" i="284" s="1"/>
  <c r="G403" i="284"/>
  <c r="F403" i="284"/>
  <c r="L403" i="284"/>
  <c r="K403" i="284"/>
  <c r="D404" i="284" a="1"/>
  <c r="D404" i="284" s="1"/>
  <c r="P402" i="283"/>
  <c r="Q402" i="283" s="1"/>
  <c r="G403" i="283"/>
  <c r="F403" i="283"/>
  <c r="L403" i="283"/>
  <c r="K403" i="283"/>
  <c r="D404" i="283" a="1"/>
  <c r="D404" i="283" s="1"/>
  <c r="P404" i="282"/>
  <c r="Q404" i="282" s="1"/>
  <c r="G405" i="282"/>
  <c r="F405" i="282"/>
  <c r="L405" i="282"/>
  <c r="K405" i="282"/>
  <c r="F401" i="281"/>
  <c r="L401" i="281"/>
  <c r="G401" i="281"/>
  <c r="K401" i="281"/>
  <c r="D402" i="281" a="1"/>
  <c r="D402" i="281" s="1"/>
  <c r="P400" i="281"/>
  <c r="Q400" i="281" s="1"/>
  <c r="G403" i="280"/>
  <c r="F403" i="280"/>
  <c r="L403" i="280"/>
  <c r="K403" i="280"/>
  <c r="P403" i="280" s="1"/>
  <c r="Q403" i="280" s="1"/>
  <c r="D404" i="280" a="1"/>
  <c r="D404" i="280" s="1"/>
  <c r="G401" i="279"/>
  <c r="F401" i="279"/>
  <c r="L401" i="279"/>
  <c r="K401" i="279"/>
  <c r="P401" i="279" s="1"/>
  <c r="Q401" i="279" s="1"/>
  <c r="D402" i="279" a="1"/>
  <c r="D402" i="279" s="1"/>
  <c r="P402" i="278"/>
  <c r="Q402" i="278" s="1"/>
  <c r="G403" i="278"/>
  <c r="F403" i="278"/>
  <c r="L403" i="278"/>
  <c r="K403" i="278"/>
  <c r="D404" i="278" a="1"/>
  <c r="D404" i="278" s="1"/>
  <c r="G402" i="277"/>
  <c r="F402" i="277"/>
  <c r="L402" i="277"/>
  <c r="K402" i="277"/>
  <c r="P402" i="277" s="1"/>
  <c r="Q402" i="277" s="1"/>
  <c r="D403" i="277" a="1"/>
  <c r="D403" i="277" s="1"/>
  <c r="G398" i="146"/>
  <c r="D399" i="146" a="1"/>
  <c r="D399" i="146" s="1"/>
  <c r="K399" i="146" s="1"/>
  <c r="K398" i="146"/>
  <c r="P398" i="146" s="1"/>
  <c r="Q398" i="146" s="1"/>
  <c r="L398" i="146"/>
  <c r="G404" i="284" l="1"/>
  <c r="F404" i="284"/>
  <c r="L404" i="284"/>
  <c r="K404" i="284"/>
  <c r="P404" i="284" s="1"/>
  <c r="Q404" i="284" s="1"/>
  <c r="D405" i="284" a="1"/>
  <c r="D405" i="284" s="1"/>
  <c r="P403" i="284"/>
  <c r="Q403" i="284" s="1"/>
  <c r="P403" i="283"/>
  <c r="Q403" i="283" s="1"/>
  <c r="G404" i="283"/>
  <c r="F404" i="283"/>
  <c r="L404" i="283"/>
  <c r="K404" i="283"/>
  <c r="D405" i="283" a="1"/>
  <c r="D405" i="283" s="1"/>
  <c r="P405" i="282"/>
  <c r="Q405" i="282" s="1"/>
  <c r="F402" i="281"/>
  <c r="L402" i="281"/>
  <c r="G402" i="281"/>
  <c r="K402" i="281"/>
  <c r="D403" i="281" a="1"/>
  <c r="D403" i="281" s="1"/>
  <c r="P401" i="281"/>
  <c r="Q401" i="281" s="1"/>
  <c r="G404" i="280"/>
  <c r="F404" i="280"/>
  <c r="L404" i="280"/>
  <c r="K404" i="280"/>
  <c r="P404" i="280" s="1"/>
  <c r="Q404" i="280" s="1"/>
  <c r="D405" i="280" a="1"/>
  <c r="D405" i="280" s="1"/>
  <c r="G402" i="279"/>
  <c r="F402" i="279"/>
  <c r="L402" i="279"/>
  <c r="K402" i="279"/>
  <c r="P402" i="279" s="1"/>
  <c r="Q402" i="279" s="1"/>
  <c r="D403" i="279" a="1"/>
  <c r="D403" i="279" s="1"/>
  <c r="P403" i="278"/>
  <c r="Q403" i="278" s="1"/>
  <c r="G404" i="278"/>
  <c r="F404" i="278"/>
  <c r="L404" i="278"/>
  <c r="K404" i="278"/>
  <c r="D405" i="278" a="1"/>
  <c r="D405" i="278" s="1"/>
  <c r="G403" i="277"/>
  <c r="F403" i="277"/>
  <c r="L403" i="277"/>
  <c r="K403" i="277"/>
  <c r="P403" i="277" s="1"/>
  <c r="Q403" i="277" s="1"/>
  <c r="D404" i="277" a="1"/>
  <c r="D404" i="277" s="1"/>
  <c r="F399" i="146"/>
  <c r="P399" i="146" s="1"/>
  <c r="Q399" i="146" s="1"/>
  <c r="G399" i="146"/>
  <c r="D400" i="146" a="1"/>
  <c r="D400" i="146" s="1"/>
  <c r="K400" i="146" s="1"/>
  <c r="L399" i="146"/>
  <c r="G405" i="284" l="1"/>
  <c r="F405" i="284"/>
  <c r="L405" i="284"/>
  <c r="K405" i="284"/>
  <c r="P404" i="283"/>
  <c r="Q404" i="283" s="1"/>
  <c r="G405" i="283"/>
  <c r="F405" i="283"/>
  <c r="L405" i="283"/>
  <c r="K405" i="283"/>
  <c r="P405" i="283" s="1"/>
  <c r="Q405" i="283" s="1"/>
  <c r="F403" i="281"/>
  <c r="L403" i="281"/>
  <c r="G403" i="281"/>
  <c r="K403" i="281"/>
  <c r="D404" i="281" a="1"/>
  <c r="D404" i="281" s="1"/>
  <c r="P402" i="281"/>
  <c r="Q402" i="281" s="1"/>
  <c r="G405" i="280"/>
  <c r="F405" i="280"/>
  <c r="L405" i="280"/>
  <c r="K405" i="280"/>
  <c r="P405" i="280" s="1"/>
  <c r="Q405" i="280" s="1"/>
  <c r="G403" i="279"/>
  <c r="F403" i="279"/>
  <c r="L403" i="279"/>
  <c r="K403" i="279"/>
  <c r="P403" i="279" s="1"/>
  <c r="Q403" i="279" s="1"/>
  <c r="D404" i="279" a="1"/>
  <c r="D404" i="279" s="1"/>
  <c r="P404" i="278"/>
  <c r="Q404" i="278" s="1"/>
  <c r="G405" i="278"/>
  <c r="F405" i="278"/>
  <c r="K405" i="278"/>
  <c r="L405" i="278"/>
  <c r="G404" i="277"/>
  <c r="F404" i="277"/>
  <c r="L404" i="277"/>
  <c r="K404" i="277"/>
  <c r="D405" i="277" a="1"/>
  <c r="D405" i="277" s="1"/>
  <c r="G400" i="146"/>
  <c r="L400" i="146"/>
  <c r="F400" i="146"/>
  <c r="P400" i="146" s="1"/>
  <c r="Q400" i="146" s="1"/>
  <c r="D401" i="146" a="1"/>
  <c r="D401" i="146" s="1"/>
  <c r="G401" i="146" s="1"/>
  <c r="P405" i="284" l="1"/>
  <c r="Q405" i="284" s="1"/>
  <c r="F404" i="281"/>
  <c r="L404" i="281"/>
  <c r="G404" i="281"/>
  <c r="K404" i="281"/>
  <c r="D405" i="281" a="1"/>
  <c r="D405" i="281" s="1"/>
  <c r="P403" i="281"/>
  <c r="Q403" i="281" s="1"/>
  <c r="G404" i="279"/>
  <c r="F404" i="279"/>
  <c r="L404" i="279"/>
  <c r="K404" i="279"/>
  <c r="P404" i="279" s="1"/>
  <c r="Q404" i="279" s="1"/>
  <c r="D405" i="279" a="1"/>
  <c r="D405" i="279" s="1"/>
  <c r="P405" i="278"/>
  <c r="Q405" i="278" s="1"/>
  <c r="P404" i="277"/>
  <c r="Q404" i="277" s="1"/>
  <c r="G405" i="277"/>
  <c r="F405" i="277"/>
  <c r="L405" i="277"/>
  <c r="K405" i="277"/>
  <c r="L401" i="146"/>
  <c r="D402" i="146" a="1"/>
  <c r="D402" i="146" s="1"/>
  <c r="L402" i="146" s="1"/>
  <c r="K401" i="146"/>
  <c r="F401" i="146"/>
  <c r="F405" i="281" l="1"/>
  <c r="L405" i="281"/>
  <c r="K405" i="281"/>
  <c r="G405" i="281"/>
  <c r="P404" i="281"/>
  <c r="Q404" i="281" s="1"/>
  <c r="G405" i="279"/>
  <c r="F405" i="279"/>
  <c r="L405" i="279"/>
  <c r="K405" i="279"/>
  <c r="P405" i="279" s="1"/>
  <c r="Q405" i="279" s="1"/>
  <c r="P405" i="277"/>
  <c r="Q405" i="277" s="1"/>
  <c r="P401" i="146"/>
  <c r="Q401" i="146" s="1"/>
  <c r="D403" i="146" a="1"/>
  <c r="D403" i="146" s="1"/>
  <c r="K403" i="146" s="1"/>
  <c r="G402" i="146"/>
  <c r="F402" i="146"/>
  <c r="K402" i="146"/>
  <c r="P405" i="281" l="1"/>
  <c r="Q405" i="281" s="1"/>
  <c r="P402" i="146"/>
  <c r="Q402" i="146" s="1"/>
  <c r="F403" i="146"/>
  <c r="P403" i="146" s="1"/>
  <c r="Q403" i="146" s="1"/>
  <c r="D404" i="146" a="1"/>
  <c r="D404" i="146" s="1"/>
  <c r="G403" i="146"/>
  <c r="L403" i="146"/>
  <c r="D405" i="146" l="1" a="1"/>
  <c r="D405" i="146" s="1"/>
  <c r="K404" i="146"/>
  <c r="G404" i="146"/>
  <c r="L404" i="146"/>
  <c r="F404" i="146"/>
  <c r="P404" i="146" l="1"/>
  <c r="Q404" i="146" s="1"/>
  <c r="K405" i="146"/>
  <c r="G405" i="146"/>
  <c r="L405" i="146"/>
  <c r="F405" i="146"/>
  <c r="P405" i="146" l="1"/>
  <c r="Q405" i="146" s="1"/>
  <c r="D172" i="5" l="1"/>
  <c r="G172" i="5"/>
  <c r="B172" i="5"/>
  <c r="E172" i="5"/>
  <c r="H172" i="5" s="1"/>
  <c r="C172" i="5"/>
  <c r="I172" i="5" s="1"/>
  <c r="D173" i="5" l="1"/>
  <c r="G173" i="5"/>
  <c r="E173" i="5"/>
  <c r="C173" i="5"/>
  <c r="I173" i="5" s="1"/>
  <c r="B173" i="5"/>
  <c r="H173" i="5" l="1"/>
  <c r="E174" i="5"/>
  <c r="B174" i="5"/>
  <c r="G174" i="5"/>
  <c r="D174" i="5"/>
  <c r="C174" i="5"/>
  <c r="I174" i="5" s="1"/>
  <c r="H174" i="5" l="1"/>
  <c r="G175" i="5"/>
  <c r="D175" i="5"/>
  <c r="E175" i="5"/>
  <c r="C175" i="5"/>
  <c r="I175" i="5" s="1"/>
  <c r="B175" i="5"/>
  <c r="H175" i="5" l="1"/>
  <c r="G176" i="5"/>
  <c r="D176" i="5"/>
  <c r="B176" i="5"/>
  <c r="E176" i="5"/>
  <c r="C176" i="5"/>
  <c r="I176" i="5" s="1"/>
  <c r="H176" i="5" l="1"/>
  <c r="D177" i="5"/>
  <c r="E177" i="5"/>
  <c r="G177" i="5"/>
  <c r="B177" i="5"/>
  <c r="C177" i="5"/>
  <c r="I177" i="5" s="1"/>
  <c r="H177" i="5" l="1"/>
  <c r="E178" i="5"/>
  <c r="B178" i="5"/>
  <c r="D178" i="5"/>
  <c r="C178" i="5"/>
  <c r="I178" i="5" s="1"/>
  <c r="G178" i="5"/>
  <c r="H178" i="5" l="1"/>
  <c r="D179" i="5"/>
  <c r="E179" i="5"/>
  <c r="G179" i="5"/>
  <c r="B179" i="5"/>
  <c r="C179" i="5"/>
  <c r="I179" i="5" s="1"/>
  <c r="H179" i="5" l="1"/>
  <c r="G180" i="5"/>
  <c r="E180" i="5"/>
  <c r="B180" i="5"/>
  <c r="D180" i="5"/>
  <c r="C180" i="5"/>
  <c r="I180" i="5" s="1"/>
  <c r="H180" i="5" l="1"/>
  <c r="D181" i="5"/>
  <c r="E181" i="5"/>
  <c r="G181" i="5"/>
  <c r="C181" i="5"/>
  <c r="I181" i="5" s="1"/>
  <c r="B181" i="5"/>
  <c r="H181" i="5" l="1"/>
  <c r="D182" i="5"/>
  <c r="B182" i="5"/>
  <c r="E182" i="5"/>
  <c r="C182" i="5"/>
  <c r="I182" i="5" s="1"/>
  <c r="G182" i="5"/>
  <c r="H182" i="5" l="1"/>
  <c r="D183" i="5"/>
  <c r="G183" i="5"/>
  <c r="E183" i="5"/>
  <c r="C183" i="5"/>
  <c r="I183" i="5" s="1"/>
  <c r="B183" i="5"/>
  <c r="H183" i="5" l="1"/>
  <c r="D184" i="5"/>
  <c r="G184" i="5"/>
  <c r="B184" i="5"/>
  <c r="E184" i="5"/>
  <c r="C184" i="5"/>
  <c r="I184" i="5" s="1"/>
  <c r="H184" i="5" l="1"/>
  <c r="E185" i="5"/>
  <c r="G185" i="5"/>
  <c r="D185" i="5"/>
  <c r="B185" i="5"/>
  <c r="C185" i="5"/>
  <c r="I185" i="5" s="1"/>
  <c r="H185" i="5" l="1"/>
  <c r="E186" i="5"/>
  <c r="B186" i="5"/>
  <c r="D186" i="5"/>
  <c r="C186" i="5"/>
  <c r="I186" i="5" s="1"/>
  <c r="G186" i="5"/>
  <c r="H186" i="5" l="1"/>
  <c r="D187" i="5"/>
  <c r="E187" i="5"/>
  <c r="G187" i="5"/>
  <c r="C187" i="5"/>
  <c r="I187" i="5" s="1"/>
  <c r="B187" i="5"/>
  <c r="H187" i="5" l="1"/>
  <c r="G188" i="5"/>
  <c r="D188" i="5"/>
  <c r="B188" i="5"/>
  <c r="E188" i="5"/>
  <c r="C188" i="5"/>
  <c r="I188" i="5" s="1"/>
  <c r="H188" i="5" l="1"/>
  <c r="D189" i="5"/>
  <c r="E189" i="5"/>
  <c r="G189" i="5"/>
  <c r="B189" i="5"/>
  <c r="C189" i="5"/>
  <c r="I189" i="5" s="1"/>
  <c r="H189" i="5" l="1"/>
  <c r="D190" i="5"/>
  <c r="B190" i="5"/>
  <c r="G190" i="5"/>
  <c r="E190" i="5"/>
  <c r="C190" i="5"/>
  <c r="I190" i="5" s="1"/>
  <c r="H190" i="5" l="1"/>
  <c r="G191" i="5"/>
  <c r="D191" i="5"/>
  <c r="E191" i="5"/>
  <c r="C191" i="5"/>
  <c r="I191" i="5" s="1"/>
  <c r="B191" i="5"/>
  <c r="H191" i="5" l="1"/>
  <c r="D192" i="5"/>
  <c r="G192" i="5"/>
  <c r="B192" i="5"/>
  <c r="E192" i="5"/>
  <c r="C192" i="5"/>
  <c r="I192" i="5" s="1"/>
  <c r="H192" i="5" l="1"/>
  <c r="G193" i="5"/>
  <c r="D193" i="5"/>
  <c r="E193" i="5"/>
  <c r="B193" i="5"/>
  <c r="C193" i="5"/>
  <c r="I193" i="5" s="1"/>
  <c r="H193" i="5" l="1"/>
  <c r="G194" i="5"/>
  <c r="B194" i="5"/>
  <c r="D194" i="5"/>
  <c r="E194" i="5"/>
  <c r="C194" i="5"/>
  <c r="I194" i="5" s="1"/>
  <c r="H194" i="5" l="1"/>
  <c r="E195" i="5"/>
  <c r="G195" i="5"/>
  <c r="D195" i="5"/>
  <c r="B195" i="5"/>
  <c r="C195" i="5"/>
  <c r="I195" i="5" s="1"/>
  <c r="H195" i="5" l="1"/>
  <c r="D196" i="5"/>
  <c r="E196" i="5"/>
  <c r="B196" i="5"/>
  <c r="G196" i="5"/>
  <c r="C196" i="5"/>
  <c r="I196" i="5" s="1"/>
  <c r="H196" i="5" l="1"/>
  <c r="D197" i="5"/>
  <c r="G197" i="5"/>
  <c r="E197" i="5"/>
  <c r="B197" i="5"/>
  <c r="C197" i="5"/>
  <c r="I197" i="5" s="1"/>
  <c r="H197" i="5" l="1"/>
  <c r="D198" i="5"/>
  <c r="B198" i="5"/>
  <c r="E198" i="5"/>
  <c r="C198" i="5"/>
  <c r="I198" i="5" s="1"/>
  <c r="G198" i="5"/>
  <c r="H198" i="5" l="1"/>
  <c r="D199" i="5"/>
  <c r="G199" i="5"/>
  <c r="E199" i="5"/>
  <c r="C199" i="5"/>
  <c r="I199" i="5" s="1"/>
  <c r="B199" i="5"/>
  <c r="H199" i="5" l="1"/>
  <c r="D200" i="5"/>
  <c r="G200" i="5"/>
  <c r="B200" i="5"/>
  <c r="E200" i="5"/>
  <c r="C200" i="5"/>
  <c r="I200" i="5" s="1"/>
  <c r="H200" i="5" l="1"/>
  <c r="B201" i="5"/>
  <c r="G201" i="5"/>
  <c r="E201" i="5"/>
  <c r="D201" i="5"/>
  <c r="C201" i="5"/>
  <c r="I201" i="5" s="1"/>
  <c r="H201" i="5" l="1"/>
  <c r="D202" i="5"/>
  <c r="G202" i="5"/>
  <c r="E202" i="5"/>
  <c r="C202" i="5"/>
  <c r="I202" i="5" s="1"/>
  <c r="B202" i="5"/>
  <c r="K2" i="72"/>
  <c r="K16" i="72"/>
  <c r="H202" i="5" l="1"/>
  <c r="F18" i="72" a="1"/>
  <c r="F18" i="72" s="1"/>
  <c r="F21" i="72" a="1"/>
  <c r="F21" i="72" s="1"/>
  <c r="F26" i="72" a="1"/>
  <c r="F26" i="72" s="1"/>
  <c r="F19" i="72" a="1"/>
  <c r="F19" i="72" s="1"/>
  <c r="F24" i="72" a="1"/>
  <c r="F24" i="72" s="1"/>
  <c r="F17" i="72" a="1"/>
  <c r="F17" i="72" s="1"/>
  <c r="A17" i="72" s="1" a="1"/>
  <c r="A17" i="72" s="1"/>
  <c r="F22" i="72" a="1"/>
  <c r="F22" i="72" s="1"/>
  <c r="F25" i="72" a="1"/>
  <c r="F25" i="72" s="1"/>
  <c r="F20" i="72" a="1"/>
  <c r="F20" i="72" s="1"/>
  <c r="F23" i="72" a="1"/>
  <c r="F23" i="72" s="1"/>
  <c r="F4" i="72" a="1"/>
  <c r="F4" i="72" s="1"/>
  <c r="F7" i="72" a="1"/>
  <c r="F7" i="72" s="1"/>
  <c r="F9" i="72" a="1"/>
  <c r="F9" i="72" s="1"/>
  <c r="F12" i="72" a="1"/>
  <c r="F12" i="72" s="1"/>
  <c r="A12" i="72" s="1" a="1"/>
  <c r="A12" i="72" s="1"/>
  <c r="F10" i="72" a="1"/>
  <c r="F10" i="72" s="1"/>
  <c r="A10" i="72" s="1" a="1"/>
  <c r="A10" i="72" s="1"/>
  <c r="F5" i="72" a="1"/>
  <c r="F5" i="72" s="1"/>
  <c r="F8" i="72" a="1"/>
  <c r="F8" i="72" s="1"/>
  <c r="F11" i="72" a="1"/>
  <c r="F11" i="72" s="1"/>
  <c r="A11" i="72" s="1" a="1"/>
  <c r="A11" i="72" s="1"/>
  <c r="F13" i="72" a="1"/>
  <c r="F13" i="72" s="1"/>
  <c r="F6" i="72" a="1"/>
  <c r="F6" i="72" s="1"/>
  <c r="B203" i="5"/>
  <c r="G203" i="5"/>
  <c r="E203" i="5"/>
  <c r="D203" i="5"/>
  <c r="C203" i="5"/>
  <c r="I203" i="5" s="1"/>
  <c r="F3" i="72" a="1"/>
  <c r="F3" i="72" s="1"/>
  <c r="A3" i="72" s="1" a="1"/>
  <c r="A3" i="72" s="1"/>
  <c r="A9" i="72" l="1" a="1"/>
  <c r="A9" i="72" s="1"/>
  <c r="D9" i="72" s="1"/>
  <c r="A8" i="72" a="1"/>
  <c r="A8" i="72" s="1"/>
  <c r="C8" i="72" s="1"/>
  <c r="A5" i="72" a="1"/>
  <c r="A5" i="72" s="1"/>
  <c r="D5" i="72" s="1"/>
  <c r="H203" i="5"/>
  <c r="D11" i="72"/>
  <c r="E11" i="72"/>
  <c r="D10" i="72"/>
  <c r="E10" i="72"/>
  <c r="C3" i="72"/>
  <c r="D3" i="72"/>
  <c r="E3" i="72"/>
  <c r="D12" i="72"/>
  <c r="E12" i="72"/>
  <c r="D8" i="72"/>
  <c r="E8" i="72"/>
  <c r="G17" i="72"/>
  <c r="D17" i="72"/>
  <c r="E17" i="72"/>
  <c r="G11" i="72"/>
  <c r="G10" i="72"/>
  <c r="G12" i="72"/>
  <c r="C11" i="72"/>
  <c r="C10" i="72"/>
  <c r="C12" i="72"/>
  <c r="C17" i="72"/>
  <c r="A7" i="72" a="1"/>
  <c r="A7" i="72" s="1"/>
  <c r="A6" i="72" a="1"/>
  <c r="A6" i="72" s="1"/>
  <c r="A26" i="72" a="1"/>
  <c r="A26" i="72" s="1"/>
  <c r="A25" i="72" a="1"/>
  <c r="A25" i="72" s="1"/>
  <c r="A20" i="72" a="1"/>
  <c r="A20" i="72" s="1"/>
  <c r="A24" i="72" a="1"/>
  <c r="A24" i="72" s="1"/>
  <c r="A21" i="72" a="1"/>
  <c r="A21" i="72" s="1"/>
  <c r="A19" i="72" a="1"/>
  <c r="A19" i="72" s="1"/>
  <c r="A22" i="72" a="1"/>
  <c r="A22" i="72" s="1"/>
  <c r="A23" i="72" a="1"/>
  <c r="A23" i="72" s="1"/>
  <c r="B17" i="72"/>
  <c r="A18" i="72" a="1"/>
  <c r="A18" i="72" s="1"/>
  <c r="B5" i="72"/>
  <c r="B10" i="72"/>
  <c r="B9" i="72"/>
  <c r="G3" i="72"/>
  <c r="B3" i="72"/>
  <c r="B11" i="72"/>
  <c r="B12" i="72"/>
  <c r="B8" i="72"/>
  <c r="B26" i="72"/>
  <c r="A4" i="72" a="1"/>
  <c r="A4" i="72" s="1"/>
  <c r="B204" i="5"/>
  <c r="G204" i="5"/>
  <c r="D204" i="5"/>
  <c r="E204" i="5"/>
  <c r="C204" i="5"/>
  <c r="I204" i="5" s="1"/>
  <c r="G8" i="72" l="1"/>
  <c r="G9" i="72"/>
  <c r="E9" i="72"/>
  <c r="C9" i="72"/>
  <c r="E5" i="72"/>
  <c r="G5" i="72"/>
  <c r="C5" i="72"/>
  <c r="H204" i="5"/>
  <c r="G18" i="72"/>
  <c r="D18" i="72"/>
  <c r="E18" i="72"/>
  <c r="G23" i="72"/>
  <c r="D23" i="72"/>
  <c r="E23" i="72"/>
  <c r="G22" i="72"/>
  <c r="D22" i="72"/>
  <c r="E22" i="72"/>
  <c r="G19" i="72"/>
  <c r="D19" i="72"/>
  <c r="E19" i="72"/>
  <c r="G21" i="72"/>
  <c r="D21" i="72"/>
  <c r="E21" i="72"/>
  <c r="D24" i="72"/>
  <c r="E24" i="72"/>
  <c r="G20" i="72"/>
  <c r="D20" i="72"/>
  <c r="E20" i="72"/>
  <c r="G25" i="72"/>
  <c r="D25" i="72"/>
  <c r="E25" i="72"/>
  <c r="G26" i="72"/>
  <c r="D26" i="72"/>
  <c r="E26" i="72"/>
  <c r="D4" i="72"/>
  <c r="G4" i="72"/>
  <c r="E4" i="72"/>
  <c r="E6" i="72"/>
  <c r="D6" i="72"/>
  <c r="G6" i="72"/>
  <c r="E7" i="72"/>
  <c r="D7" i="72"/>
  <c r="G7" i="72"/>
  <c r="B6" i="72"/>
  <c r="B7" i="72"/>
  <c r="B24" i="72"/>
  <c r="G24" i="72"/>
  <c r="C4" i="72"/>
  <c r="C19" i="72"/>
  <c r="C25" i="72"/>
  <c r="C18" i="72"/>
  <c r="C22" i="72"/>
  <c r="C20" i="72"/>
  <c r="C21" i="72"/>
  <c r="C26" i="72"/>
  <c r="C23" i="72"/>
  <c r="C24" i="72"/>
  <c r="C6" i="72"/>
  <c r="C7" i="72"/>
  <c r="B20" i="72"/>
  <c r="B25" i="72"/>
  <c r="B21" i="72"/>
  <c r="B19" i="72"/>
  <c r="B23" i="72"/>
  <c r="B22" i="72"/>
  <c r="B4" i="72"/>
  <c r="B18" i="72"/>
  <c r="B205" i="5"/>
  <c r="D205" i="5"/>
  <c r="G205" i="5"/>
  <c r="E205" i="5"/>
  <c r="C205" i="5"/>
  <c r="I205" i="5" s="1"/>
  <c r="H205" i="5" l="1"/>
  <c r="D206" i="5"/>
  <c r="G206" i="5"/>
  <c r="B206" i="5"/>
  <c r="E206" i="5"/>
  <c r="C206" i="5"/>
  <c r="I206" i="5" s="1"/>
  <c r="H206" i="5" l="1"/>
  <c r="B207" i="5"/>
  <c r="D207" i="5"/>
  <c r="G207" i="5"/>
  <c r="C207" i="5"/>
  <c r="I207" i="5" s="1"/>
  <c r="E207" i="5"/>
  <c r="H207" i="5" l="1"/>
  <c r="G208" i="5"/>
  <c r="B208" i="5"/>
  <c r="E208" i="5"/>
  <c r="D208" i="5"/>
  <c r="C208" i="5"/>
  <c r="I208" i="5" s="1"/>
  <c r="H208" i="5" l="1"/>
  <c r="G209" i="5"/>
  <c r="D209" i="5"/>
  <c r="E209" i="5"/>
  <c r="C209" i="5"/>
  <c r="I209" i="5" s="1"/>
  <c r="B209" i="5"/>
  <c r="H209" i="5" l="1"/>
  <c r="G210" i="5"/>
  <c r="D210" i="5"/>
  <c r="B210" i="5"/>
  <c r="E210" i="5"/>
  <c r="C210" i="5"/>
  <c r="I210" i="5" s="1"/>
  <c r="H210" i="5" l="1"/>
  <c r="G211" i="5"/>
  <c r="B211" i="5"/>
  <c r="E211" i="5"/>
  <c r="H211" i="5" s="1"/>
  <c r="D211" i="5"/>
  <c r="C211" i="5"/>
  <c r="I211" i="5" s="1"/>
  <c r="E212" i="5" l="1"/>
  <c r="B212" i="5"/>
  <c r="G212" i="5"/>
  <c r="D212" i="5"/>
  <c r="C212" i="5"/>
  <c r="I212" i="5" s="1"/>
  <c r="H212" i="5" l="1"/>
  <c r="G213" i="5"/>
  <c r="E213" i="5"/>
  <c r="D213" i="5"/>
  <c r="B213" i="5"/>
  <c r="C213" i="5"/>
  <c r="I213" i="5" s="1"/>
  <c r="H213" i="5" l="1"/>
  <c r="E214" i="5"/>
  <c r="G214" i="5"/>
  <c r="B214" i="5"/>
  <c r="C214" i="5"/>
  <c r="I214" i="5" s="1"/>
  <c r="D214" i="5"/>
  <c r="H214" i="5" l="1"/>
  <c r="E215" i="5"/>
  <c r="B215" i="5"/>
  <c r="G215" i="5"/>
  <c r="D215" i="5"/>
  <c r="C215" i="5"/>
  <c r="I215" i="5" s="1"/>
  <c r="H215" i="5" l="1"/>
  <c r="G216" i="5"/>
  <c r="B216" i="5"/>
  <c r="E216" i="5"/>
  <c r="D216" i="5"/>
  <c r="C216" i="5"/>
  <c r="I216" i="5" s="1"/>
  <c r="H216" i="5" l="1"/>
  <c r="E217" i="5"/>
  <c r="G217" i="5"/>
  <c r="D217" i="5"/>
  <c r="C217" i="5"/>
  <c r="I217" i="5" s="1"/>
  <c r="B217" i="5"/>
  <c r="H217" i="5" l="1"/>
  <c r="E218" i="5"/>
  <c r="D218" i="5"/>
  <c r="B218" i="5"/>
  <c r="G218" i="5"/>
  <c r="C218" i="5"/>
  <c r="I218" i="5" s="1"/>
  <c r="H218" i="5" l="1"/>
  <c r="G219" i="5"/>
  <c r="B219" i="5"/>
  <c r="E219" i="5"/>
  <c r="C219" i="5"/>
  <c r="I219" i="5" s="1"/>
  <c r="D219" i="5"/>
  <c r="H219" i="5" l="1"/>
  <c r="G220" i="5"/>
  <c r="B220" i="5"/>
  <c r="E220" i="5"/>
  <c r="D220" i="5"/>
  <c r="C220" i="5"/>
  <c r="I220" i="5" s="1"/>
  <c r="H220" i="5" l="1"/>
  <c r="G221" i="5"/>
  <c r="E221" i="5"/>
  <c r="D221" i="5"/>
  <c r="B221" i="5"/>
  <c r="C221" i="5"/>
  <c r="I221" i="5" s="1"/>
  <c r="E222" i="5" l="1"/>
  <c r="D222" i="5"/>
  <c r="B222" i="5"/>
  <c r="G222" i="5"/>
  <c r="C222" i="5"/>
  <c r="I222" i="5" s="1"/>
  <c r="E223" i="5" l="1"/>
  <c r="B223" i="5"/>
  <c r="G223" i="5"/>
  <c r="D223" i="5"/>
  <c r="C223" i="5"/>
  <c r="I223" i="5" s="1"/>
  <c r="D224" i="5" l="1"/>
  <c r="B224" i="5"/>
  <c r="E224" i="5"/>
  <c r="G224" i="5"/>
  <c r="C224" i="5"/>
  <c r="I224" i="5" s="1"/>
  <c r="E225" i="5" l="1"/>
  <c r="D225" i="5"/>
  <c r="G225" i="5"/>
  <c r="B225" i="5"/>
  <c r="C225" i="5"/>
  <c r="I225" i="5" s="1"/>
  <c r="D226" i="5" l="1"/>
  <c r="G226" i="5"/>
  <c r="B226" i="5"/>
  <c r="E226" i="5"/>
  <c r="C226" i="5"/>
  <c r="I226" i="5" s="1"/>
  <c r="E227" i="5" l="1"/>
  <c r="B227" i="5"/>
  <c r="G227" i="5"/>
  <c r="D227" i="5"/>
  <c r="C227" i="5"/>
  <c r="I227" i="5" s="1"/>
  <c r="E228" i="5" l="1"/>
  <c r="B228" i="5"/>
  <c r="D228" i="5"/>
  <c r="G228" i="5"/>
  <c r="C228" i="5"/>
  <c r="I228" i="5" s="1"/>
  <c r="D229" i="5" l="1"/>
  <c r="G229" i="5"/>
  <c r="E229" i="5"/>
  <c r="C229" i="5"/>
  <c r="I229" i="5" s="1"/>
  <c r="B229" i="5"/>
  <c r="G230" i="5" l="1"/>
  <c r="E230" i="5"/>
  <c r="B230" i="5"/>
  <c r="C230" i="5"/>
  <c r="I230" i="5" s="1"/>
  <c r="D230" i="5"/>
  <c r="E231" i="5" l="1"/>
  <c r="B231" i="5"/>
  <c r="G231" i="5"/>
  <c r="D231" i="5"/>
  <c r="C231" i="5"/>
  <c r="I231" i="5" s="1"/>
  <c r="E232" i="5" l="1"/>
  <c r="D232" i="5"/>
  <c r="G232" i="5"/>
  <c r="C232" i="5"/>
  <c r="I232" i="5" s="1"/>
  <c r="D233" i="5" l="1"/>
  <c r="G233" i="5"/>
  <c r="C233" i="5"/>
  <c r="I233" i="5" s="1"/>
  <c r="E233" i="5"/>
  <c r="E234" i="5" l="1"/>
  <c r="G234" i="5"/>
  <c r="D234" i="5"/>
  <c r="C234" i="5"/>
  <c r="I234" i="5" s="1"/>
  <c r="E235" i="5" l="1"/>
  <c r="D235" i="5"/>
  <c r="G235" i="5"/>
  <c r="C235" i="5"/>
  <c r="I235" i="5" s="1"/>
  <c r="D236" i="5" l="1"/>
  <c r="C236" i="5"/>
  <c r="D237" i="5" l="1"/>
  <c r="C237" i="5"/>
  <c r="C238" i="5" l="1"/>
  <c r="D238" i="5"/>
  <c r="C239" i="5" l="1"/>
  <c r="D239" i="5"/>
  <c r="D240" i="5" l="1"/>
  <c r="C240" i="5"/>
  <c r="D241" i="5" l="1"/>
  <c r="C241" i="5"/>
  <c r="D242" i="5" l="1"/>
  <c r="C242" i="5"/>
  <c r="C243" i="5" l="1"/>
  <c r="D243" i="5"/>
  <c r="D244" i="5" l="1"/>
  <c r="C244" i="5"/>
  <c r="E2" i="5" l="1"/>
  <c r="G2" i="5"/>
  <c r="F2" i="5"/>
  <c r="H2" i="5" l="1"/>
  <c r="I2" i="5"/>
</calcChain>
</file>

<file path=xl/comments1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2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3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4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5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6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7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8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9.xml><?xml version="1.0" encoding="utf-8"?>
<comments xmlns="http://schemas.openxmlformats.org/spreadsheetml/2006/main">
  <authors>
    <author>Igor Shevchenko</author>
  </authors>
  <commentLis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P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nnections.xml><?xml version="1.0" encoding="utf-8"?>
<connections xmlns="http://schemas.openxmlformats.org/spreadsheetml/2006/main">
  <connection id="1" name="report_2000-01-01_2015-06-041" type="6" refreshedVersion="6" background="1" saveData="1">
    <textPr codePage="866" sourceFile="D:\Downloads\report_2020-06-01_2020-06-30 (6).csv" tab="0" semicolon="1">
      <textFields count="15">
        <textField type="YMD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<sst xmlns="http://schemas.openxmlformats.org/spreadsheetml/2006/main" count="2620" uniqueCount="400">
  <si>
    <t>Project</t>
  </si>
  <si>
    <t>Issue</t>
  </si>
  <si>
    <t>Status</t>
  </si>
  <si>
    <t>Resolution</t>
  </si>
  <si>
    <t>Assignee</t>
  </si>
  <si>
    <t>Name</t>
  </si>
  <si>
    <t>Time Spent</t>
  </si>
  <si>
    <t>All Issues</t>
  </si>
  <si>
    <t>Index</t>
  </si>
  <si>
    <t>Take into account</t>
  </si>
  <si>
    <t>Reopen Counter</t>
  </si>
  <si>
    <t>Performance, %</t>
  </si>
  <si>
    <t>Performance</t>
  </si>
  <si>
    <t>How to create a report</t>
  </si>
  <si>
    <t>Reopen Reason</t>
  </si>
  <si>
    <t>Total Reopen Counter</t>
  </si>
  <si>
    <t>Number of Data Row</t>
  </si>
  <si>
    <t>LastRow</t>
  </si>
  <si>
    <t xml:space="preserve">Open MS Excel Report template. Main Menu -&gt; Data -&gt; Refresh All. You will be promted of path to the saved report. </t>
  </si>
  <si>
    <t>Click the button --&gt;</t>
  </si>
  <si>
    <t>Report isreadyfor using</t>
  </si>
  <si>
    <t>Report desription</t>
  </si>
  <si>
    <t>Tab Name</t>
  </si>
  <si>
    <t>Description</t>
  </si>
  <si>
    <t>Reopened Issues</t>
  </si>
  <si>
    <t>Alerted Issues
Alerted Users</t>
  </si>
  <si>
    <t>Top/Bottom 10 Issues/Users with Largest/Smallest performance</t>
  </si>
  <si>
    <t>%UserName%</t>
  </si>
  <si>
    <t>These tabs contains an individual reports by User</t>
  </si>
  <si>
    <t>Emp</t>
  </si>
  <si>
    <t>Configuration Tabs</t>
  </si>
  <si>
    <t>Total Time Spent</t>
  </si>
  <si>
    <t>URL</t>
  </si>
  <si>
    <t>Summary</t>
  </si>
  <si>
    <t>Totals</t>
  </si>
  <si>
    <t>Total</t>
  </si>
  <si>
    <t>Open</t>
  </si>
  <si>
    <t>Done</t>
  </si>
  <si>
    <t>Igor Shevchenko</t>
  </si>
  <si>
    <t>Won't Do</t>
  </si>
  <si>
    <t>In Progress</t>
  </si>
  <si>
    <t>Credit</t>
  </si>
  <si>
    <t>Bug found</t>
  </si>
  <si>
    <t>Specialization</t>
  </si>
  <si>
    <t>Date Change</t>
  </si>
  <si>
    <t>Reporter</t>
  </si>
  <si>
    <t>Initial Estimation</t>
  </si>
  <si>
    <t>Current Estimation</t>
  </si>
  <si>
    <t>Author of Change</t>
  </si>
  <si>
    <t>Estimation Change</t>
  </si>
  <si>
    <t>Time Spent Logged</t>
  </si>
  <si>
    <t>DDH</t>
  </si>
  <si>
    <t>DDH-261</t>
  </si>
  <si>
    <t>Volodymyr Babak</t>
  </si>
  <si>
    <t>Backend/Frontend integration remarks/issues (Sole Trader)</t>
  </si>
  <si>
    <t>https://flyingdonkey.atlassian.net/browse/DDH-261</t>
  </si>
  <si>
    <t>Joshua Lorenzo</t>
  </si>
  <si>
    <t>DDH-256</t>
  </si>
  <si>
    <t>Individual form: button renaming</t>
  </si>
  <si>
    <t>https://flyingdonkey.atlassian.net/browse/DDH-256</t>
  </si>
  <si>
    <t>Oleh Povshednyi</t>
  </si>
  <si>
    <t>Roman Korniienko</t>
  </si>
  <si>
    <t>DDH-255</t>
  </si>
  <si>
    <t>Appointed Addition Authority: Add standard form for signatory</t>
  </si>
  <si>
    <t>https://flyingdonkey.atlassian.net/browse/DDH-255</t>
  </si>
  <si>
    <t>DDH-254</t>
  </si>
  <si>
    <t>All created individuals should be available for selection</t>
  </si>
  <si>
    <t>https://flyingdonkey.atlassian.net/browse/DDH-254</t>
  </si>
  <si>
    <t>DDH-253</t>
  </si>
  <si>
    <t>Account Information can be completed when no Primary contact is selected</t>
  </si>
  <si>
    <t>https://flyingdonkey.atlassian.net/browse/DDH-253</t>
  </si>
  <si>
    <t>DDH-252</t>
  </si>
  <si>
    <t>Can't delete the individual</t>
  </si>
  <si>
    <t>https://flyingdonkey.atlassian.net/browse/DDH-252</t>
  </si>
  <si>
    <t>Vadym Pidoplichko</t>
  </si>
  <si>
    <t>DDH-251</t>
  </si>
  <si>
    <t>Can't edit individual</t>
  </si>
  <si>
    <t>https://flyingdonkey.atlassian.net/browse/DDH-251</t>
  </si>
  <si>
    <t>DDH-250</t>
  </si>
  <si>
    <t>Mark fields as required</t>
  </si>
  <si>
    <t>https://flyingdonkey.atlassian.net/browse/DDH-250</t>
  </si>
  <si>
    <t>DDH-249</t>
  </si>
  <si>
    <t>Add option to Exemption Code""</t>
  </si>
  <si>
    <t>https://flyingdonkey.atlassian.net/browse/DDH-249</t>
  </si>
  <si>
    <t>DDH-248</t>
  </si>
  <si>
    <t>Increase width of Occupation" dropdown"</t>
  </si>
  <si>
    <t>https://flyingdonkey.atlassian.net/browse/DDH-248</t>
  </si>
  <si>
    <t>DDH-247</t>
  </si>
  <si>
    <t>Reorder Individual Details sections</t>
  </si>
  <si>
    <t>https://flyingdonkey.atlassian.net/browse/DDH-247</t>
  </si>
  <si>
    <t>DDH-246</t>
  </si>
  <si>
    <t>Create backend DTOs for storing UI data in DB</t>
  </si>
  <si>
    <t>https://flyingdonkey.atlassian.net/browse/DDH-246</t>
  </si>
  <si>
    <t>Maksym Valuiko</t>
  </si>
  <si>
    <t>DDH-245</t>
  </si>
  <si>
    <t>Wrong progress counter for Individuals</t>
  </si>
  <si>
    <t>https://flyingdonkey.atlassian.net/browse/DDH-245</t>
  </si>
  <si>
    <t>Automation for Jira</t>
  </si>
  <si>
    <t>DDH-243</t>
  </si>
  <si>
    <t xml:space="preserve">Exceeded select popup </t>
  </si>
  <si>
    <t>https://flyingdonkey.atlassian.net/browse/DDH-243</t>
  </si>
  <si>
    <t>DDH-242</t>
  </si>
  <si>
    <t>Hint for ABN</t>
  </si>
  <si>
    <t>https://flyingdonkey.atlassian.net/browse/DDH-242</t>
  </si>
  <si>
    <t>DDH-238</t>
  </si>
  <si>
    <t>UI Modification</t>
  </si>
  <si>
    <t>https://flyingdonkey.atlassian.net/browse/DDH-238</t>
  </si>
  <si>
    <t>DDH-237</t>
  </si>
  <si>
    <t>No individual found</t>
  </si>
  <si>
    <t>https://flyingdonkey.atlassian.net/browse/DDH-237</t>
  </si>
  <si>
    <t>DDH-236</t>
  </si>
  <si>
    <t>Individual details data format refactoring.</t>
  </si>
  <si>
    <t>https://flyingdonkey.atlassian.net/browse/DDH-236</t>
  </si>
  <si>
    <t>DDH-235</t>
  </si>
  <si>
    <t>Minor improvements</t>
  </si>
  <si>
    <t>https://flyingdonkey.atlassian.net/browse/DDH-235</t>
  </si>
  <si>
    <t>DDH-234</t>
  </si>
  <si>
    <t>Mark non-completed tab by error sign</t>
  </si>
  <si>
    <t>https://flyingdonkey.atlassian.net/browse/DDH-234</t>
  </si>
  <si>
    <t>DDH-233</t>
  </si>
  <si>
    <t>Can't enter the phone numbers</t>
  </si>
  <si>
    <t>https://flyingdonkey.atlassian.net/browse/DDH-233</t>
  </si>
  <si>
    <t>DDH-232</t>
  </si>
  <si>
    <t>Email validation</t>
  </si>
  <si>
    <t>https://flyingdonkey.atlassian.net/browse/DDH-232</t>
  </si>
  <si>
    <t>DDH-231</t>
  </si>
  <si>
    <t>Remove asterisk from TFN</t>
  </si>
  <si>
    <t>https://flyingdonkey.atlassian.net/browse/DDH-231</t>
  </si>
  <si>
    <t>DDH-228</t>
  </si>
  <si>
    <t>UI Refactoring</t>
  </si>
  <si>
    <t>https://flyingdonkey.atlassian.net/browse/DDH-228</t>
  </si>
  <si>
    <t>DDH-226</t>
  </si>
  <si>
    <t>Remove ID from input fields</t>
  </si>
  <si>
    <t>https://flyingdonkey.atlassian.net/browse/DDH-226</t>
  </si>
  <si>
    <t>DDH-222</t>
  </si>
  <si>
    <t>Export DB to CSV</t>
  </si>
  <si>
    <t>https://flyingdonkey.atlassian.net/browse/DDH-222</t>
  </si>
  <si>
    <t>DDH-220</t>
  </si>
  <si>
    <t>Store Association information in the DB</t>
  </si>
  <si>
    <t>https://flyingdonkey.atlassian.net/browse/DDH-220</t>
  </si>
  <si>
    <t>DDH-219</t>
  </si>
  <si>
    <t>Store Sole Trader Details in the DB</t>
  </si>
  <si>
    <t>https://flyingdonkey.atlassian.net/browse/DDH-219</t>
  </si>
  <si>
    <t>DDH-218</t>
  </si>
  <si>
    <t>Store Investment Information into DB</t>
  </si>
  <si>
    <t>https://flyingdonkey.atlassian.net/browse/DDH-218</t>
  </si>
  <si>
    <t>DDH-217</t>
  </si>
  <si>
    <t>Blocked</t>
  </si>
  <si>
    <t>Store Account Information in the DB</t>
  </si>
  <si>
    <t>https://flyingdonkey.atlassian.net/browse/DDH-217</t>
  </si>
  <si>
    <t>DDH-216</t>
  </si>
  <si>
    <t>Store Company Details in the DB</t>
  </si>
  <si>
    <t>https://flyingdonkey.atlassian.net/browse/DDH-216</t>
  </si>
  <si>
    <t>DDH-214</t>
  </si>
  <si>
    <t>Ready for QA</t>
  </si>
  <si>
    <t>Store Adviser into DB</t>
  </si>
  <si>
    <t>https://flyingdonkey.atlassian.net/browse/DDH-214</t>
  </si>
  <si>
    <t>DDH-213</t>
  </si>
  <si>
    <t>Create a development DB</t>
  </si>
  <si>
    <t>https://flyingdonkey.atlassian.net/browse/DDH-213</t>
  </si>
  <si>
    <t>DDH-211</t>
  </si>
  <si>
    <t>At least one phone number should be required</t>
  </si>
  <si>
    <t>https://flyingdonkey.atlassian.net/browse/DDH-211</t>
  </si>
  <si>
    <t>DDH-210</t>
  </si>
  <si>
    <t>TFN is available for non-trustee Company</t>
  </si>
  <si>
    <t>https://flyingdonkey.atlassian.net/browse/DDH-210</t>
  </si>
  <si>
    <t>DDH-209</t>
  </si>
  <si>
    <t>Remove Edit" button from person"</t>
  </si>
  <si>
    <t>https://flyingdonkey.atlassian.net/browse/DDH-209</t>
  </si>
  <si>
    <t>DDH-205</t>
  </si>
  <si>
    <t>Issuing state should be added when AU driver License" is selected "</t>
  </si>
  <si>
    <t>https://flyingdonkey.atlassian.net/browse/DDH-205</t>
  </si>
  <si>
    <t>DDH-204</t>
  </si>
  <si>
    <t>TFN Shouldn't be displayed for trustee company</t>
  </si>
  <si>
    <t>https://flyingdonkey.atlassian.net/browse/DDH-204</t>
  </si>
  <si>
    <t>DDH-191</t>
  </si>
  <si>
    <t>The Sole Trader Details information should be stored in DB</t>
  </si>
  <si>
    <t>https://flyingdonkey.atlassian.net/browse/DDH-191</t>
  </si>
  <si>
    <t>DDH-189</t>
  </si>
  <si>
    <t>NAV API. Send Transaction</t>
  </si>
  <si>
    <t>https://flyingdonkey.atlassian.net/browse/DDH-189</t>
  </si>
  <si>
    <t>DDH-186</t>
  </si>
  <si>
    <t>XML Templates/Mapping for Application Form</t>
  </si>
  <si>
    <t>https://flyingdonkey.atlassian.net/browse/DDH-186</t>
  </si>
  <si>
    <t>DDH-185</t>
  </si>
  <si>
    <t>Assign DB types to schema</t>
  </si>
  <si>
    <t>https://flyingdonkey.atlassian.net/browse/DDH-185</t>
  </si>
  <si>
    <t>DDH-146</t>
  </si>
  <si>
    <t>Setup the Dev Env DB</t>
  </si>
  <si>
    <t>https://flyingdonkey.atlassian.net/browse/DDH-146</t>
  </si>
  <si>
    <t>DDH-111</t>
  </si>
  <si>
    <t>Michael Bielikov</t>
  </si>
  <si>
    <t>Meetings</t>
  </si>
  <si>
    <t>https://flyingdonkey.atlassian.net/browse/DDH-111</t>
  </si>
  <si>
    <t>DDH-107</t>
  </si>
  <si>
    <t>Joel Laudari</t>
  </si>
  <si>
    <t>Self Managed Super Fund / Trust</t>
  </si>
  <si>
    <t>https://flyingdonkey.atlassian.net/browse/DDH-107</t>
  </si>
  <si>
    <t>DDH-106</t>
  </si>
  <si>
    <t>Saban Bennett</t>
  </si>
  <si>
    <t>Beneficial Ownership</t>
  </si>
  <si>
    <t>https://flyingdonkey.atlassian.net/browse/DDH-106</t>
  </si>
  <si>
    <t>DDH-96</t>
  </si>
  <si>
    <t>Appointing Additional Authorities</t>
  </si>
  <si>
    <t>https://flyingdonkey.atlassian.net/browse/DDH-96</t>
  </si>
  <si>
    <t>DDH-81</t>
  </si>
  <si>
    <t>Mathew Grace</t>
  </si>
  <si>
    <t>Adviser Details</t>
  </si>
  <si>
    <t>https://flyingdonkey.atlassian.net/browse/DDH-81</t>
  </si>
  <si>
    <t>DDH-79</t>
  </si>
  <si>
    <t>https://flyingdonkey.atlassian.net/browse/DDH-79</t>
  </si>
  <si>
    <t>Requirement gap</t>
  </si>
  <si>
    <t>Sub-task created</t>
  </si>
  <si>
    <t>Other</t>
  </si>
  <si>
    <t>Reopen Counter for period</t>
  </si>
  <si>
    <t>Reopen counter &gt;0</t>
  </si>
  <si>
    <t>Progress for Period, %</t>
  </si>
  <si>
    <t>Total Time Spent for ticket</t>
  </si>
  <si>
    <t>DDH-264</t>
  </si>
  <si>
    <t>Create Stored procedure for saving sql view to CSV file</t>
  </si>
  <si>
    <t>https://flyingdonkey.atlassian.net/browse/DDH-264</t>
  </si>
  <si>
    <t>DDH-262</t>
  </si>
  <si>
    <t>Modify send Transaction due to the UI modifications</t>
  </si>
  <si>
    <t>https://flyingdonkey.atlassian.net/browse/DDH-262</t>
  </si>
  <si>
    <t>DDH-260</t>
  </si>
  <si>
    <t>Add file for download</t>
  </si>
  <si>
    <t>https://flyingdonkey.atlassian.net/browse/DDH-260</t>
  </si>
  <si>
    <t>Contribution</t>
  </si>
  <si>
    <t>Full Stack Developer</t>
  </si>
  <si>
    <t>Front-End Developer</t>
  </si>
  <si>
    <t>Just a Robot</t>
  </si>
  <si>
    <t>Project Manager</t>
  </si>
  <si>
    <t>Sr Full Stack Developer</t>
  </si>
  <si>
    <t>Dev Lead</t>
  </si>
  <si>
    <t>Junior Solution Architect</t>
  </si>
  <si>
    <t>Key-Author</t>
  </si>
  <si>
    <t>DDH-264_Maksym Valuiko</t>
  </si>
  <si>
    <t>DDH-262_Maksym Valuiko</t>
  </si>
  <si>
    <t>DDH-261_Joshua Lorenzo</t>
  </si>
  <si>
    <t>DDH-260_Oleh Povshednyi</t>
  </si>
  <si>
    <t>DDH-256_Oleh Povshednyi</t>
  </si>
  <si>
    <t>DDH-256_Roman Korniienko</t>
  </si>
  <si>
    <t>DDH-255_Oleh Povshednyi</t>
  </si>
  <si>
    <t>DDH-254_Oleh Povshednyi</t>
  </si>
  <si>
    <t>DDH-254_Automation for Jira</t>
  </si>
  <si>
    <t>DDH-254_Igor Shevchenko</t>
  </si>
  <si>
    <t>DDH-254_Vadym Pidoplichko</t>
  </si>
  <si>
    <t>DDH-254_Roman Korniienko</t>
  </si>
  <si>
    <t>DDH-253_Oleh Povshednyi</t>
  </si>
  <si>
    <t>DDH-252_Vadym Pidoplichko</t>
  </si>
  <si>
    <t>DDH-251_Vadym Pidoplichko</t>
  </si>
  <si>
    <t>DDH-250_Oleh Povshednyi</t>
  </si>
  <si>
    <t>DDH-249_Oleh Povshednyi</t>
  </si>
  <si>
    <t>DDH-248_Oleh Povshednyi</t>
  </si>
  <si>
    <t>DDH-247_Roman Korniienko</t>
  </si>
  <si>
    <t>DDH-247_Vadym Pidoplichko</t>
  </si>
  <si>
    <t>DDH-246_Volodymyr Babak</t>
  </si>
  <si>
    <t>DDH-246_Vadym Pidoplichko</t>
  </si>
  <si>
    <t>DDH-246_Maksym Valuiko</t>
  </si>
  <si>
    <t>DDH-245_Automation for Jira</t>
  </si>
  <si>
    <t>DDH-245_Igor Shevchenko</t>
  </si>
  <si>
    <t>DDH-245_Roman Korniienko</t>
  </si>
  <si>
    <t>DDH-245_Vadym Pidoplichko</t>
  </si>
  <si>
    <t>DDH-243_Oleh Povshednyi</t>
  </si>
  <si>
    <t>DDH-243_Roman Korniienko</t>
  </si>
  <si>
    <t>DDH-242_Oleh Povshednyi</t>
  </si>
  <si>
    <t>DDH-242_Vadym Pidoplichko</t>
  </si>
  <si>
    <t>DDH-238_Maksym Valuiko</t>
  </si>
  <si>
    <t>DDH-238_Roman Korniienko</t>
  </si>
  <si>
    <t>DDH-237_Oleh Povshednyi</t>
  </si>
  <si>
    <t>DDH-237_Roman Korniienko</t>
  </si>
  <si>
    <t>DDH-236_Roman Korniienko</t>
  </si>
  <si>
    <t>DDH-236_Vadym Pidoplichko</t>
  </si>
  <si>
    <t>DDH-236_Oleh Povshednyi</t>
  </si>
  <si>
    <t>DDH-235_Automation for Jira</t>
  </si>
  <si>
    <t>DDH-235_Igor Shevchenko</t>
  </si>
  <si>
    <t>DDH-235_Vadym Pidoplichko</t>
  </si>
  <si>
    <t>DDH-235_Oleh Povshednyi</t>
  </si>
  <si>
    <t>DDH-234_Oleh Povshednyi</t>
  </si>
  <si>
    <t>DDH-233_Roman Korniienko</t>
  </si>
  <si>
    <t>DDH-232_Oleh Povshednyi</t>
  </si>
  <si>
    <t>DDH-231_Oleh Povshednyi</t>
  </si>
  <si>
    <t>DDH-228_Vadym Pidoplichko</t>
  </si>
  <si>
    <t>DDH-228_Oleh Povshednyi</t>
  </si>
  <si>
    <t>DDH-228_Roman Korniienko</t>
  </si>
  <si>
    <t>DDH-226_Volodymyr Babak</t>
  </si>
  <si>
    <t>DDH-222_Oleh Povshednyi</t>
  </si>
  <si>
    <t>DDH-222_Maksym Valuiko</t>
  </si>
  <si>
    <t>DDH-220_Volodymyr Babak</t>
  </si>
  <si>
    <t>DDH-219_Volodymyr Babak</t>
  </si>
  <si>
    <t>DDH-218_Vadym Pidoplichko</t>
  </si>
  <si>
    <t>DDH-217_Maksym Valuiko</t>
  </si>
  <si>
    <t>DDH-217_Vadym Pidoplichko</t>
  </si>
  <si>
    <t>DDH-216_Volodymyr Babak</t>
  </si>
  <si>
    <t>DDH-216_Oleh Povshednyi</t>
  </si>
  <si>
    <t>DDH-216_Vadym Pidoplichko</t>
  </si>
  <si>
    <t>DDH-214_Maksym Valuiko</t>
  </si>
  <si>
    <t>DDH-213_Maksym Valuiko</t>
  </si>
  <si>
    <t>DDH-211_Oleh Povshednyi</t>
  </si>
  <si>
    <t>DDH-211_Vadym Pidoplichko</t>
  </si>
  <si>
    <t>DDH-211_Roman Korniienko</t>
  </si>
  <si>
    <t>DDH-210_Oleh Povshednyi</t>
  </si>
  <si>
    <t>DDH-210_Automation for Jira</t>
  </si>
  <si>
    <t>DDH-210_Igor Shevchenko</t>
  </si>
  <si>
    <t>DDH-210_Vadym Pidoplichko</t>
  </si>
  <si>
    <t>DDH-209_Oleh Povshednyi</t>
  </si>
  <si>
    <t>DDH-209_Automation for Jira</t>
  </si>
  <si>
    <t>DDH-209_Igor Shevchenko</t>
  </si>
  <si>
    <t>DDH-205_Volodymyr Babak</t>
  </si>
  <si>
    <t>DDH-205_Roman Korniienko</t>
  </si>
  <si>
    <t>DDH-205_Oleh Povshednyi</t>
  </si>
  <si>
    <t>DDH-205_Vadym Pidoplichko</t>
  </si>
  <si>
    <t>DDH-204_Oleh Povshednyi</t>
  </si>
  <si>
    <t>DDH-204_Vadym Pidoplichko</t>
  </si>
  <si>
    <t>DDH-204_Automation for Jira</t>
  </si>
  <si>
    <t>DDH-204_Igor Shevchenko</t>
  </si>
  <si>
    <t>DDH-191_Volodymyr Babak</t>
  </si>
  <si>
    <t>DDH-189_Automation for Jira</t>
  </si>
  <si>
    <t>DDH-189_Maksym Valuiko</t>
  </si>
  <si>
    <t>DDH-186_Joshua Lorenzo</t>
  </si>
  <si>
    <t>DDH-185_Joshua Lorenzo</t>
  </si>
  <si>
    <t>DDH-146_Joshua Lorenzo</t>
  </si>
  <si>
    <t>DDH-111_Joshua Lorenzo</t>
  </si>
  <si>
    <t>DDH-111_Vadym Pidoplichko</t>
  </si>
  <si>
    <t>DDH-107_Automation for Jira</t>
  </si>
  <si>
    <t>DDH-107_Igor Shevchenko</t>
  </si>
  <si>
    <t>DDH-106_Automation for Jira</t>
  </si>
  <si>
    <t>DDH-106_Igor Shevchenko</t>
  </si>
  <si>
    <t>DDH-96_Automation for Jira</t>
  </si>
  <si>
    <t>DDH-81_Automation for Jira</t>
  </si>
  <si>
    <t>DDH-79_Automation for Jira</t>
  </si>
  <si>
    <t>Unique Key_Author</t>
  </si>
  <si>
    <t>Time spent</t>
  </si>
  <si>
    <t>Estimation</t>
  </si>
  <si>
    <t>Key</t>
  </si>
  <si>
    <t>Diff</t>
  </si>
  <si>
    <t>Diff, %</t>
  </si>
  <si>
    <t>KPI Performance Reports with various grouping</t>
  </si>
  <si>
    <t>Perf By User
Perf By Issue</t>
  </si>
  <si>
    <t>List of reopened issues</t>
  </si>
  <si>
    <t>Re-estimated Issues</t>
  </si>
  <si>
    <t>List of issues where the Dev Estimations was changed</t>
  </si>
  <si>
    <t>Contains List of User together with their Specialization. You can add new user here or modify existing one this tab</t>
  </si>
  <si>
    <t>Run report creation by URL: http://igor.ishevchenko.net/jira. Select desired parameters and desired report. Save resulted file to disk</t>
  </si>
  <si>
    <t>(NOT READY!)The last Reopen Reason</t>
  </si>
  <si>
    <t>By User by period</t>
  </si>
  <si>
    <t>Contributed 
Current 
Estimation</t>
  </si>
  <si>
    <t>Performance
Initial,%</t>
  </si>
  <si>
    <t>Performance
сurrent,%</t>
  </si>
  <si>
    <t>Contributed</t>
  </si>
  <si>
    <t>Current</t>
  </si>
  <si>
    <t>Initial</t>
  </si>
  <si>
    <t>By User</t>
  </si>
  <si>
    <t>Contributed 
Initial 
Estimation</t>
  </si>
  <si>
    <t>Time Spent 
by user</t>
  </si>
  <si>
    <t>Current Performance, %</t>
  </si>
  <si>
    <t>Initial Performance, %</t>
  </si>
  <si>
    <t>The Rules of Performance calculation</t>
  </si>
  <si>
    <t>Only issues with Status=Done are taken into account</t>
  </si>
  <si>
    <t>The Performance is Estimation/Timespent</t>
  </si>
  <si>
    <t>There are 2 kind of Estimations: Initial (the first estimation set for issue) and Current (the last estimation set, even beyond the period of report)</t>
  </si>
  <si>
    <t>Time spent by user is ratio: Timespent by User/Total timespent</t>
  </si>
  <si>
    <t>The Performance is calculated based on Contributed timespent</t>
  </si>
  <si>
    <t>DDH-264_Vadym Pidoplichko</t>
  </si>
  <si>
    <t>DDH-260_Automation for Jira</t>
  </si>
  <si>
    <t>DDH-260_Igor Shevchenko</t>
  </si>
  <si>
    <t>DDH-256_Automation for Jira</t>
  </si>
  <si>
    <t>DDH-256_Igor Shevchenko</t>
  </si>
  <si>
    <t>DDH-255_Automation for Jira</t>
  </si>
  <si>
    <t>DDH-255_Igor Shevchenko</t>
  </si>
  <si>
    <t>DDH-227</t>
  </si>
  <si>
    <t>Ongoing issues</t>
  </si>
  <si>
    <t>https://flyingdonkey.atlassian.net/browse/DDH-227</t>
  </si>
  <si>
    <t>DDH-227_Automation for Jira</t>
  </si>
  <si>
    <t>DDH-187</t>
  </si>
  <si>
    <t>Configure DDH-side web server and deployment</t>
  </si>
  <si>
    <t>https://flyingdonkey.atlassian.net/browse/DDH-187</t>
  </si>
  <si>
    <t>DDH-187_Joshua Lorenzo</t>
  </si>
  <si>
    <t>DDH-86</t>
  </si>
  <si>
    <t>Individual Details</t>
  </si>
  <si>
    <t>https://flyingdonkey.atlassian.net/browse/DDH-86</t>
  </si>
  <si>
    <t>DDH-86_Automation for Jira</t>
  </si>
  <si>
    <t>DDH-86_Igor Shevchenko</t>
  </si>
  <si>
    <t>DDH-84</t>
  </si>
  <si>
    <t>https://flyingdonkey.atlassian.net/browse/DDH-84</t>
  </si>
  <si>
    <t>DDH-84_Automation for Jira</t>
  </si>
  <si>
    <t>Date of Set</t>
  </si>
  <si>
    <t>Initial Estimation Set</t>
  </si>
  <si>
    <t>DDH-222_Vadym Pidoplichko</t>
  </si>
  <si>
    <t>DDH-262_Oleh Povshednyi</t>
  </si>
  <si>
    <t>Perf Diagramm</t>
  </si>
  <si>
    <t>Performance diagramm by date of first estimation</t>
  </si>
  <si>
    <t>Contributed Estimation</t>
  </si>
  <si>
    <t>Initial Estimate</t>
  </si>
  <si>
    <t>Total time spent</t>
  </si>
  <si>
    <t>Short tickets</t>
  </si>
  <si>
    <t>Small tickets</t>
  </si>
  <si>
    <t>Short ticket key</t>
  </si>
  <si>
    <t>Contributed 
Estimation, hrs</t>
  </si>
  <si>
    <t>Time spent,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</si>
</sst>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 shrinkToFit="1"/>
    </xf>
    <xf numFmtId="0" fontId="1" fillId="0" borderId="0" xfId="0" applyFont="1" applyAlignment="1">
      <alignment wrapText="1" shrinkToFit="1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1" xfId="0" applyBorder="1" applyAlignment="1">
      <alignment wrapText="1" shrinkToFit="1"/>
    </xf>
    <xf numFmtId="0" fontId="0" fillId="2" borderId="1" xfId="0" applyFill="1" applyBorder="1" applyAlignment="1">
      <alignment wrapText="1" shrinkToFit="1"/>
    </xf>
    <xf numFmtId="0" fontId="2" fillId="0" borderId="0" xfId="1"/>
    <xf numFmtId="49" fontId="0" fillId="0" borderId="0" xfId="0" applyNumberFormat="1" applyAlignment="1">
      <alignment wrapText="1" shrinkToFit="1"/>
    </xf>
    <xf numFmtId="0" fontId="2" fillId="0" borderId="0" xfId="1" applyAlignment="1">
      <alignment wrapText="1" shrinkToFit="1"/>
    </xf>
    <xf numFmtId="49" fontId="1" fillId="3" borderId="0" xfId="0" applyNumberFormat="1" applyFont="1" applyFill="1"/>
    <xf numFmtId="0" fontId="1" fillId="3" borderId="0" xfId="0" applyFont="1" applyFill="1"/>
    <xf numFmtId="0" fontId="0" fillId="0" borderId="0" xfId="0" applyNumberFormat="1"/>
    <xf numFmtId="0" fontId="0" fillId="0" borderId="0" xfId="0" applyAlignment="1">
      <alignment wrapText="1"/>
    </xf>
    <xf numFmtId="0" fontId="0" fillId="5" borderId="0" xfId="0" applyFill="1"/>
    <xf numFmtId="0" fontId="0" fillId="4" borderId="0" xfId="0" applyFill="1"/>
    <xf numFmtId="0" fontId="1" fillId="5" borderId="0" xfId="0" applyFont="1" applyFill="1"/>
    <xf numFmtId="49" fontId="1" fillId="0" borderId="0" xfId="0" applyNumberFormat="1" applyFont="1"/>
    <xf numFmtId="0" fontId="1" fillId="0" borderId="0" xfId="0" applyFont="1" applyAlignment="1">
      <alignment wrapText="1"/>
    </xf>
    <xf numFmtId="0" fontId="3" fillId="0" borderId="0" xfId="1" applyFont="1" applyAlignment="1">
      <alignment wrapText="1" shrinkToFit="1"/>
    </xf>
    <xf numFmtId="49" fontId="1" fillId="0" borderId="0" xfId="0" applyNumberFormat="1" applyFont="1" applyAlignment="1">
      <alignment wrapText="1" shrinkToFit="1"/>
    </xf>
    <xf numFmtId="0" fontId="1" fillId="4" borderId="0" xfId="0" applyFont="1" applyFill="1"/>
    <xf numFmtId="0" fontId="1" fillId="4" borderId="0" xfId="0" applyFont="1" applyFill="1" applyAlignment="1">
      <alignment wrapText="1" shrinkToFit="1"/>
    </xf>
    <xf numFmtId="0" fontId="1" fillId="4" borderId="0" xfId="0" applyNumberFormat="1" applyFont="1" applyFill="1"/>
    <xf numFmtId="49" fontId="1" fillId="3" borderId="0" xfId="0" applyNumberFormat="1" applyFont="1" applyFill="1" applyAlignment="1">
      <alignment wrapText="1" shrinkToFit="1"/>
    </xf>
    <xf numFmtId="0" fontId="1" fillId="4" borderId="1" xfId="0" applyFont="1" applyFill="1" applyBorder="1"/>
    <xf numFmtId="49" fontId="1" fillId="4" borderId="1" xfId="0" applyNumberFormat="1" applyFont="1" applyFill="1" applyBorder="1"/>
    <xf numFmtId="0" fontId="1" fillId="4" borderId="1" xfId="0" applyFont="1" applyFill="1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wrapText="1" shrinkToFit="1"/>
    </xf>
    <xf numFmtId="0" fontId="1" fillId="4" borderId="3" xfId="0" applyFont="1" applyFill="1" applyBorder="1" applyAlignment="1">
      <alignment horizontal="center" wrapText="1" shrinkToFit="1"/>
    </xf>
    <xf numFmtId="49" fontId="1" fillId="4" borderId="2" xfId="0" applyNumberFormat="1" applyFont="1" applyFill="1" applyBorder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89"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3D6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Issues Esitmation vs Time spent</a:t>
            </a:r>
            <a:r>
              <a:rPr lang="ru-RU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Performance'!$D$1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Performance'!$C$2:$C$47</c:f>
              <c:strCache>
                <c:ptCount val="40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DDH-107</c:v>
                </c:pt>
                <c:pt idx="10">
                  <c:v>DDH-236</c:v>
                </c:pt>
                <c:pt idx="11">
                  <c:v>DDH-231</c:v>
                </c:pt>
                <c:pt idx="12">
                  <c:v>DDH-226</c:v>
                </c:pt>
                <c:pt idx="13">
                  <c:v>DDH-214</c:v>
                </c:pt>
                <c:pt idx="14">
                  <c:v>DDH-213</c:v>
                </c:pt>
                <c:pt idx="15">
                  <c:v>DDH-205</c:v>
                </c:pt>
                <c:pt idx="16">
                  <c:v>DDH-204</c:v>
                </c:pt>
                <c:pt idx="17">
                  <c:v>DDH-237</c:v>
                </c:pt>
                <c:pt idx="18">
                  <c:v>DDH-242</c:v>
                </c:pt>
                <c:pt idx="19">
                  <c:v>DDH-191</c:v>
                </c:pt>
                <c:pt idx="20">
                  <c:v>DDH-243</c:v>
                </c:pt>
                <c:pt idx="21">
                  <c:v>DDH-220</c:v>
                </c:pt>
                <c:pt idx="22">
                  <c:v>DDH-185</c:v>
                </c:pt>
                <c:pt idx="23">
                  <c:v>DDH-245</c:v>
                </c:pt>
                <c:pt idx="24">
                  <c:v>DDH-219</c:v>
                </c:pt>
                <c:pt idx="25">
                  <c:v>DDH-218</c:v>
                </c:pt>
                <c:pt idx="26">
                  <c:v>DDH-81</c:v>
                </c:pt>
                <c:pt idx="27">
                  <c:v>DDH-79</c:v>
                </c:pt>
                <c:pt idx="28">
                  <c:v>DDH-252</c:v>
                </c:pt>
                <c:pt idx="29">
                  <c:v>DDH-251</c:v>
                </c:pt>
                <c:pt idx="30">
                  <c:v>DDH-238</c:v>
                </c:pt>
                <c:pt idx="31">
                  <c:v>DDH-233</c:v>
                </c:pt>
                <c:pt idx="32">
                  <c:v>DDH-217</c:v>
                </c:pt>
                <c:pt idx="33">
                  <c:v>DDH-247</c:v>
                </c:pt>
                <c:pt idx="34">
                  <c:v>DDH-253</c:v>
                </c:pt>
                <c:pt idx="35">
                  <c:v>DDH-250</c:v>
                </c:pt>
                <c:pt idx="36">
                  <c:v>DDH-248</c:v>
                </c:pt>
                <c:pt idx="37">
                  <c:v>DDH-249</c:v>
                </c:pt>
                <c:pt idx="39">
                  <c:v>0</c:v>
                </c:pt>
              </c:strCache>
            </c:strRef>
          </c:cat>
          <c:val>
            <c:numRef>
              <c:f>'Issue Performance'!$D$2:$D$40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16</c:v>
                </c:pt>
                <c:pt idx="4">
                  <c:v>8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25</c:v>
                </c:pt>
                <c:pt idx="9">
                  <c:v>0</c:v>
                </c:pt>
                <c:pt idx="10">
                  <c:v>2</c:v>
                </c:pt>
                <c:pt idx="11">
                  <c:v>0.5</c:v>
                </c:pt>
                <c:pt idx="12">
                  <c:v>1</c:v>
                </c:pt>
                <c:pt idx="13">
                  <c:v>8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9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4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4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1.5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A-405C-8FFD-76EBB87A4271}"/>
            </c:ext>
          </c:extLst>
        </c:ser>
        <c:ser>
          <c:idx val="1"/>
          <c:order val="1"/>
          <c:tx>
            <c:strRef>
              <c:f>'Issue Performance'!$E$1</c:f>
              <c:strCache>
                <c:ptCount val="1"/>
                <c:pt idx="0">
                  <c:v>Total 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Performance'!$E$2:$E$40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13.5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51.13</c:v>
                </c:pt>
                <c:pt idx="10">
                  <c:v>13.63</c:v>
                </c:pt>
                <c:pt idx="11">
                  <c:v>0.72</c:v>
                </c:pt>
                <c:pt idx="12">
                  <c:v>4.67</c:v>
                </c:pt>
                <c:pt idx="13">
                  <c:v>9.3000000000000007</c:v>
                </c:pt>
                <c:pt idx="14">
                  <c:v>8.9700000000000006</c:v>
                </c:pt>
                <c:pt idx="15">
                  <c:v>12.67</c:v>
                </c:pt>
                <c:pt idx="16">
                  <c:v>4.12</c:v>
                </c:pt>
                <c:pt idx="17">
                  <c:v>2.27</c:v>
                </c:pt>
                <c:pt idx="18">
                  <c:v>1.1200000000000001</c:v>
                </c:pt>
                <c:pt idx="19">
                  <c:v>9.07</c:v>
                </c:pt>
                <c:pt idx="20">
                  <c:v>4.43</c:v>
                </c:pt>
                <c:pt idx="21">
                  <c:v>8.9</c:v>
                </c:pt>
                <c:pt idx="22">
                  <c:v>3.7</c:v>
                </c:pt>
                <c:pt idx="23">
                  <c:v>8.65</c:v>
                </c:pt>
                <c:pt idx="24">
                  <c:v>0.85</c:v>
                </c:pt>
                <c:pt idx="25">
                  <c:v>0.4</c:v>
                </c:pt>
                <c:pt idx="26">
                  <c:v>12.85</c:v>
                </c:pt>
                <c:pt idx="27">
                  <c:v>29.97</c:v>
                </c:pt>
                <c:pt idx="28">
                  <c:v>0.18</c:v>
                </c:pt>
                <c:pt idx="29">
                  <c:v>1.32</c:v>
                </c:pt>
                <c:pt idx="30">
                  <c:v>5.9</c:v>
                </c:pt>
                <c:pt idx="31">
                  <c:v>3.32</c:v>
                </c:pt>
                <c:pt idx="32">
                  <c:v>2.4</c:v>
                </c:pt>
                <c:pt idx="33">
                  <c:v>0.95</c:v>
                </c:pt>
                <c:pt idx="34">
                  <c:v>0.8</c:v>
                </c:pt>
                <c:pt idx="35">
                  <c:v>0.62</c:v>
                </c:pt>
                <c:pt idx="36">
                  <c:v>0.43</c:v>
                </c:pt>
                <c:pt idx="37">
                  <c:v>0.48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A-405C-8FFD-76EBB87A4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4212703"/>
        <c:axId val="824218111"/>
      </c:barChart>
      <c:catAx>
        <c:axId val="82421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8111"/>
        <c:crosses val="autoZero"/>
        <c:auto val="1"/>
        <c:lblAlgn val="ctr"/>
        <c:lblOffset val="100"/>
        <c:noMultiLvlLbl val="0"/>
      </c:catAx>
      <c:valAx>
        <c:axId val="82421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Short-time</a:t>
            </a:r>
            <a:r>
              <a:rPr lang="en-US" baseline="0"/>
              <a:t> issues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Performance'!$H$1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Performance'!$G$2:$G$40</c:f>
              <c:strCache>
                <c:ptCount val="30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DDH-236</c:v>
                </c:pt>
                <c:pt idx="7">
                  <c:v>DDH-231</c:v>
                </c:pt>
                <c:pt idx="8">
                  <c:v>DDH-226</c:v>
                </c:pt>
                <c:pt idx="9">
                  <c:v>DDH-213</c:v>
                </c:pt>
                <c:pt idx="10">
                  <c:v>DDH-205</c:v>
                </c:pt>
                <c:pt idx="11">
                  <c:v>DDH-204</c:v>
                </c:pt>
                <c:pt idx="12">
                  <c:v>DDH-237</c:v>
                </c:pt>
                <c:pt idx="13">
                  <c:v>DDH-242</c:v>
                </c:pt>
                <c:pt idx="14">
                  <c:v>DDH-243</c:v>
                </c:pt>
                <c:pt idx="15">
                  <c:v>DDH-185</c:v>
                </c:pt>
                <c:pt idx="16">
                  <c:v>DDH-245</c:v>
                </c:pt>
                <c:pt idx="17">
                  <c:v>DDH-219</c:v>
                </c:pt>
                <c:pt idx="18">
                  <c:v>DDH-218</c:v>
                </c:pt>
                <c:pt idx="19">
                  <c:v>DDH-81</c:v>
                </c:pt>
                <c:pt idx="20">
                  <c:v>DDH-252</c:v>
                </c:pt>
                <c:pt idx="21">
                  <c:v>DDH-251</c:v>
                </c:pt>
                <c:pt idx="22">
                  <c:v>DDH-238</c:v>
                </c:pt>
                <c:pt idx="23">
                  <c:v>DDH-233</c:v>
                </c:pt>
                <c:pt idx="24">
                  <c:v>DDH-217</c:v>
                </c:pt>
                <c:pt idx="25">
                  <c:v>DDH-247</c:v>
                </c:pt>
                <c:pt idx="26">
                  <c:v>DDH-253</c:v>
                </c:pt>
                <c:pt idx="27">
                  <c:v>DDH-250</c:v>
                </c:pt>
                <c:pt idx="28">
                  <c:v>DDH-248</c:v>
                </c:pt>
                <c:pt idx="29">
                  <c:v>DDH-249</c:v>
                </c:pt>
              </c:strCache>
            </c:strRef>
          </c:cat>
          <c:val>
            <c:numRef>
              <c:f>'Issue Performance'!$H$2:$H$40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2-4D37-BDA2-E47B61E6C69F}"/>
            </c:ext>
          </c:extLst>
        </c:ser>
        <c:ser>
          <c:idx val="1"/>
          <c:order val="1"/>
          <c:tx>
            <c:strRef>
              <c:f>'Issue Performance'!$I$1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Performance'!$I$2:$I$40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7.88</c:v>
                </c:pt>
                <c:pt idx="4">
                  <c:v>3.08</c:v>
                </c:pt>
                <c:pt idx="5">
                  <c:v>4.95</c:v>
                </c:pt>
                <c:pt idx="6">
                  <c:v>13.63</c:v>
                </c:pt>
                <c:pt idx="7">
                  <c:v>0.72</c:v>
                </c:pt>
                <c:pt idx="8">
                  <c:v>4.67</c:v>
                </c:pt>
                <c:pt idx="9">
                  <c:v>8.9700000000000006</c:v>
                </c:pt>
                <c:pt idx="10">
                  <c:v>12.67</c:v>
                </c:pt>
                <c:pt idx="11">
                  <c:v>4.12</c:v>
                </c:pt>
                <c:pt idx="12">
                  <c:v>2.27</c:v>
                </c:pt>
                <c:pt idx="13">
                  <c:v>1.1200000000000001</c:v>
                </c:pt>
                <c:pt idx="14">
                  <c:v>4.43</c:v>
                </c:pt>
                <c:pt idx="15">
                  <c:v>3.7</c:v>
                </c:pt>
                <c:pt idx="16">
                  <c:v>8.65</c:v>
                </c:pt>
                <c:pt idx="17">
                  <c:v>0.85</c:v>
                </c:pt>
                <c:pt idx="18">
                  <c:v>0.4</c:v>
                </c:pt>
                <c:pt idx="19">
                  <c:v>12.85</c:v>
                </c:pt>
                <c:pt idx="20">
                  <c:v>0.18</c:v>
                </c:pt>
                <c:pt idx="21">
                  <c:v>1.32</c:v>
                </c:pt>
                <c:pt idx="22">
                  <c:v>5.9</c:v>
                </c:pt>
                <c:pt idx="23">
                  <c:v>3.32</c:v>
                </c:pt>
                <c:pt idx="24">
                  <c:v>2.4</c:v>
                </c:pt>
                <c:pt idx="25">
                  <c:v>0.95</c:v>
                </c:pt>
                <c:pt idx="26">
                  <c:v>0.8</c:v>
                </c:pt>
                <c:pt idx="27">
                  <c:v>0.62</c:v>
                </c:pt>
                <c:pt idx="28">
                  <c:v>0.43</c:v>
                </c:pt>
                <c:pt idx="29">
                  <c:v>0.48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2-4D37-BDA2-E47B61E6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766239"/>
        <c:axId val="690762079"/>
      </c:barChart>
      <c:catAx>
        <c:axId val="69076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2079"/>
        <c:crosses val="autoZero"/>
        <c:auto val="1"/>
        <c:lblAlgn val="ctr"/>
        <c:lblOffset val="100"/>
        <c:noMultiLvlLbl val="0"/>
      </c:catAx>
      <c:valAx>
        <c:axId val="69076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</a:t>
            </a:r>
            <a:r>
              <a:rPr lang="en-US" baseline="0"/>
              <a:t> vs Time spent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User'!$C$1</c:f>
              <c:strCache>
                <c:ptCount val="1"/>
                <c:pt idx="0">
                  <c:v>Contributed 
Estimation, hrs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'Performance By User'!$A$2:$A$10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34.86</c:v>
                </c:pt>
                <c:pt idx="3">
                  <c:v>20.245000000000001</c:v>
                </c:pt>
                <c:pt idx="4">
                  <c:v>20.810000000000002</c:v>
                </c:pt>
                <c:pt idx="5">
                  <c:v>28</c:v>
                </c:pt>
                <c:pt idx="6">
                  <c:v>12.1</c:v>
                </c:pt>
                <c:pt idx="7">
                  <c:v>17.22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7-4D50-9172-6E5DEEA3B090}"/>
            </c:ext>
          </c:extLst>
        </c:ser>
        <c:ser>
          <c:idx val="1"/>
          <c:order val="1"/>
          <c:tx>
            <c:strRef>
              <c:f>'Performance By User'!$D$1</c:f>
              <c:strCache>
                <c:ptCount val="1"/>
                <c:pt idx="0">
                  <c:v>Time spent, hrs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'Performance By User'!$A$2:$A$25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35.18</c:v>
                </c:pt>
                <c:pt idx="3">
                  <c:v>40.49</c:v>
                </c:pt>
                <c:pt idx="4">
                  <c:v>45.09</c:v>
                </c:pt>
                <c:pt idx="5">
                  <c:v>52.43</c:v>
                </c:pt>
                <c:pt idx="6">
                  <c:v>24.78</c:v>
                </c:pt>
                <c:pt idx="7">
                  <c:v>25.69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A7-4D50-9172-6E5DEEA3B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43077551"/>
        <c:axId val="1443075887"/>
      </c:barChart>
      <c:catAx>
        <c:axId val="144307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5887"/>
        <c:crosses val="autoZero"/>
        <c:auto val="0"/>
        <c:lblAlgn val="ctr"/>
        <c:lblOffset val="100"/>
        <c:noMultiLvlLbl val="0"/>
      </c:catAx>
      <c:valAx>
        <c:axId val="14430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</a:t>
            </a:r>
            <a:r>
              <a:rPr lang="en-US" baseline="0"/>
              <a:t> vs Time spent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User'!$C$1</c:f>
              <c:strCache>
                <c:ptCount val="1"/>
                <c:pt idx="0">
                  <c:v>Contributed 
Estimation, hrs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'Performance By User'!$A$2:$A$10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34.86</c:v>
                </c:pt>
                <c:pt idx="3">
                  <c:v>20.245000000000001</c:v>
                </c:pt>
                <c:pt idx="4">
                  <c:v>20.810000000000002</c:v>
                </c:pt>
                <c:pt idx="5">
                  <c:v>28</c:v>
                </c:pt>
                <c:pt idx="6">
                  <c:v>12.1</c:v>
                </c:pt>
                <c:pt idx="7">
                  <c:v>17.22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1-496B-8DFB-8E397F50930F}"/>
            </c:ext>
          </c:extLst>
        </c:ser>
        <c:ser>
          <c:idx val="1"/>
          <c:order val="1"/>
          <c:tx>
            <c:strRef>
              <c:f>'Performance By User'!$D$1</c:f>
              <c:strCache>
                <c:ptCount val="1"/>
                <c:pt idx="0">
                  <c:v>Time spent, hrs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'Performance By User'!$A$2:$A$25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'Performance By User'!$D$2:$D$11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35.18</c:v>
                </c:pt>
                <c:pt idx="3">
                  <c:v>40.49</c:v>
                </c:pt>
                <c:pt idx="4">
                  <c:v>45.09</c:v>
                </c:pt>
                <c:pt idx="5">
                  <c:v>52.43</c:v>
                </c:pt>
                <c:pt idx="6">
                  <c:v>24.78</c:v>
                </c:pt>
                <c:pt idx="7">
                  <c:v>25.69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1-496B-8DFB-8E397F509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43077551"/>
        <c:axId val="1443075887"/>
      </c:barChart>
      <c:catAx>
        <c:axId val="144307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5887"/>
        <c:crosses val="autoZero"/>
        <c:auto val="0"/>
        <c:lblAlgn val="ctr"/>
        <c:lblOffset val="100"/>
        <c:noMultiLvlLbl val="0"/>
      </c:catAx>
      <c:valAx>
        <c:axId val="14430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Estimation</a:t>
            </a:r>
            <a:r>
              <a:rPr lang="en-US" baseline="0"/>
              <a:t> vs Time spent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By Issue'!$E$1</c:f>
              <c:strCache>
                <c:ptCount val="1"/>
                <c:pt idx="0">
                  <c:v>Initial Estimation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'Performance By Issue'!$A$3:$A$70</c:f>
              <c:strCache>
                <c:ptCount val="57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DDH-146</c:v>
                </c:pt>
                <c:pt idx="10">
                  <c:v>DDH-107</c:v>
                </c:pt>
                <c:pt idx="11">
                  <c:v>DDH-236</c:v>
                </c:pt>
                <c:pt idx="12">
                  <c:v>DDH-231</c:v>
                </c:pt>
                <c:pt idx="13">
                  <c:v>DDH-226</c:v>
                </c:pt>
                <c:pt idx="14">
                  <c:v>DDH-214</c:v>
                </c:pt>
                <c:pt idx="15">
                  <c:v>DDH-213</c:v>
                </c:pt>
                <c:pt idx="16">
                  <c:v>DDH-205</c:v>
                </c:pt>
                <c:pt idx="17">
                  <c:v>DDH-204</c:v>
                </c:pt>
                <c:pt idx="18">
                  <c:v>DDH-237</c:v>
                </c:pt>
                <c:pt idx="19">
                  <c:v>DDH-242</c:v>
                </c:pt>
                <c:pt idx="20">
                  <c:v>DDH-222</c:v>
                </c:pt>
                <c:pt idx="21">
                  <c:v>DDH-106</c:v>
                </c:pt>
                <c:pt idx="22">
                  <c:v>DDH-191</c:v>
                </c:pt>
                <c:pt idx="23">
                  <c:v>DDH-243</c:v>
                </c:pt>
                <c:pt idx="24">
                  <c:v>DDH-220</c:v>
                </c:pt>
                <c:pt idx="25">
                  <c:v>DDH-185</c:v>
                </c:pt>
                <c:pt idx="26">
                  <c:v>DDH-245</c:v>
                </c:pt>
                <c:pt idx="27">
                  <c:v>DDH-219</c:v>
                </c:pt>
                <c:pt idx="28">
                  <c:v>DDH-111</c:v>
                </c:pt>
                <c:pt idx="29">
                  <c:v>DDH-246</c:v>
                </c:pt>
                <c:pt idx="30">
                  <c:v>DDH-218</c:v>
                </c:pt>
                <c:pt idx="31">
                  <c:v>DDH-81</c:v>
                </c:pt>
                <c:pt idx="32">
                  <c:v>DDH-79</c:v>
                </c:pt>
                <c:pt idx="33">
                  <c:v>DDH-252</c:v>
                </c:pt>
                <c:pt idx="34">
                  <c:v>DDH-251</c:v>
                </c:pt>
                <c:pt idx="35">
                  <c:v>DDH-238</c:v>
                </c:pt>
                <c:pt idx="36">
                  <c:v>DDH-233</c:v>
                </c:pt>
                <c:pt idx="37">
                  <c:v>DDH-217</c:v>
                </c:pt>
                <c:pt idx="38">
                  <c:v>DDH-247</c:v>
                </c:pt>
                <c:pt idx="39">
                  <c:v>DDH-256</c:v>
                </c:pt>
                <c:pt idx="40">
                  <c:v>DDH-253</c:v>
                </c:pt>
                <c:pt idx="41">
                  <c:v>DDH-250</c:v>
                </c:pt>
                <c:pt idx="42">
                  <c:v>DDH-248</c:v>
                </c:pt>
                <c:pt idx="43">
                  <c:v>DDH-255</c:v>
                </c:pt>
                <c:pt idx="44">
                  <c:v>DDH-254</c:v>
                </c:pt>
                <c:pt idx="45">
                  <c:v>DDH-96</c:v>
                </c:pt>
                <c:pt idx="46">
                  <c:v>DDH-261</c:v>
                </c:pt>
                <c:pt idx="47">
                  <c:v>DDH-249</c:v>
                </c:pt>
                <c:pt idx="48">
                  <c:v>DDH-189</c:v>
                </c:pt>
                <c:pt idx="49">
                  <c:v>DDH-262</c:v>
                </c:pt>
                <c:pt idx="50">
                  <c:v>DDH-260</c:v>
                </c:pt>
                <c:pt idx="51">
                  <c:v>DDH-264</c:v>
                </c:pt>
                <c:pt idx="52">
                  <c:v>DDH-227</c:v>
                </c:pt>
                <c:pt idx="53">
                  <c:v>DDH-187</c:v>
                </c:pt>
                <c:pt idx="54">
                  <c:v>DDH-86</c:v>
                </c:pt>
                <c:pt idx="55">
                  <c:v>DDH-84</c:v>
                </c:pt>
                <c:pt idx="56">
                  <c:v>0</c:v>
                </c:pt>
              </c:strCache>
            </c:strRef>
          </c:cat>
          <c:val>
            <c:numRef>
              <c:f>'Performance By Issue'!$E$3:$E$70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16</c:v>
                </c:pt>
                <c:pt idx="4">
                  <c:v>8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25</c:v>
                </c:pt>
                <c:pt idx="9">
                  <c:v>5</c:v>
                </c:pt>
                <c:pt idx="10">
                  <c:v>0</c:v>
                </c:pt>
                <c:pt idx="11">
                  <c:v>2</c:v>
                </c:pt>
                <c:pt idx="12">
                  <c:v>0.5</c:v>
                </c:pt>
                <c:pt idx="13">
                  <c:v>1</c:v>
                </c:pt>
                <c:pt idx="14">
                  <c:v>8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12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  <c:pt idx="24">
                  <c:v>9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11</c:v>
                </c:pt>
                <c:pt idx="29">
                  <c:v>24</c:v>
                </c:pt>
                <c:pt idx="30">
                  <c:v>1</c:v>
                </c:pt>
                <c:pt idx="31">
                  <c:v>4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4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0.5</c:v>
                </c:pt>
                <c:pt idx="40">
                  <c:v>1.5</c:v>
                </c:pt>
                <c:pt idx="41">
                  <c:v>0.5</c:v>
                </c:pt>
                <c:pt idx="42">
                  <c:v>0.5</c:v>
                </c:pt>
                <c:pt idx="43">
                  <c:v>1.5</c:v>
                </c:pt>
                <c:pt idx="44">
                  <c:v>2.5</c:v>
                </c:pt>
                <c:pt idx="45">
                  <c:v>0</c:v>
                </c:pt>
                <c:pt idx="46">
                  <c:v>1</c:v>
                </c:pt>
                <c:pt idx="47">
                  <c:v>0.5</c:v>
                </c:pt>
                <c:pt idx="48">
                  <c:v>6</c:v>
                </c:pt>
                <c:pt idx="49">
                  <c:v>4</c:v>
                </c:pt>
                <c:pt idx="50">
                  <c:v>1</c:v>
                </c:pt>
                <c:pt idx="51">
                  <c:v>6</c:v>
                </c:pt>
                <c:pt idx="52">
                  <c:v>0</c:v>
                </c:pt>
                <c:pt idx="53">
                  <c:v>10</c:v>
                </c:pt>
                <c:pt idx="54">
                  <c:v>24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B-4659-9A13-7D352676E223}"/>
            </c:ext>
          </c:extLst>
        </c:ser>
        <c:ser>
          <c:idx val="1"/>
          <c:order val="1"/>
          <c:tx>
            <c:strRef>
              <c:f>'Performance By Issue'!$G$1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'Performance By Issue'!$A$3:$A$70</c:f>
              <c:strCache>
                <c:ptCount val="57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DDH-146</c:v>
                </c:pt>
                <c:pt idx="10">
                  <c:v>DDH-107</c:v>
                </c:pt>
                <c:pt idx="11">
                  <c:v>DDH-236</c:v>
                </c:pt>
                <c:pt idx="12">
                  <c:v>DDH-231</c:v>
                </c:pt>
                <c:pt idx="13">
                  <c:v>DDH-226</c:v>
                </c:pt>
                <c:pt idx="14">
                  <c:v>DDH-214</c:v>
                </c:pt>
                <c:pt idx="15">
                  <c:v>DDH-213</c:v>
                </c:pt>
                <c:pt idx="16">
                  <c:v>DDH-205</c:v>
                </c:pt>
                <c:pt idx="17">
                  <c:v>DDH-204</c:v>
                </c:pt>
                <c:pt idx="18">
                  <c:v>DDH-237</c:v>
                </c:pt>
                <c:pt idx="19">
                  <c:v>DDH-242</c:v>
                </c:pt>
                <c:pt idx="20">
                  <c:v>DDH-222</c:v>
                </c:pt>
                <c:pt idx="21">
                  <c:v>DDH-106</c:v>
                </c:pt>
                <c:pt idx="22">
                  <c:v>DDH-191</c:v>
                </c:pt>
                <c:pt idx="23">
                  <c:v>DDH-243</c:v>
                </c:pt>
                <c:pt idx="24">
                  <c:v>DDH-220</c:v>
                </c:pt>
                <c:pt idx="25">
                  <c:v>DDH-185</c:v>
                </c:pt>
                <c:pt idx="26">
                  <c:v>DDH-245</c:v>
                </c:pt>
                <c:pt idx="27">
                  <c:v>DDH-219</c:v>
                </c:pt>
                <c:pt idx="28">
                  <c:v>DDH-111</c:v>
                </c:pt>
                <c:pt idx="29">
                  <c:v>DDH-246</c:v>
                </c:pt>
                <c:pt idx="30">
                  <c:v>DDH-218</c:v>
                </c:pt>
                <c:pt idx="31">
                  <c:v>DDH-81</c:v>
                </c:pt>
                <c:pt idx="32">
                  <c:v>DDH-79</c:v>
                </c:pt>
                <c:pt idx="33">
                  <c:v>DDH-252</c:v>
                </c:pt>
                <c:pt idx="34">
                  <c:v>DDH-251</c:v>
                </c:pt>
                <c:pt idx="35">
                  <c:v>DDH-238</c:v>
                </c:pt>
                <c:pt idx="36">
                  <c:v>DDH-233</c:v>
                </c:pt>
                <c:pt idx="37">
                  <c:v>DDH-217</c:v>
                </c:pt>
                <c:pt idx="38">
                  <c:v>DDH-247</c:v>
                </c:pt>
                <c:pt idx="39">
                  <c:v>DDH-256</c:v>
                </c:pt>
                <c:pt idx="40">
                  <c:v>DDH-253</c:v>
                </c:pt>
                <c:pt idx="41">
                  <c:v>DDH-250</c:v>
                </c:pt>
                <c:pt idx="42">
                  <c:v>DDH-248</c:v>
                </c:pt>
                <c:pt idx="43">
                  <c:v>DDH-255</c:v>
                </c:pt>
                <c:pt idx="44">
                  <c:v>DDH-254</c:v>
                </c:pt>
                <c:pt idx="45">
                  <c:v>DDH-96</c:v>
                </c:pt>
                <c:pt idx="46">
                  <c:v>DDH-261</c:v>
                </c:pt>
                <c:pt idx="47">
                  <c:v>DDH-249</c:v>
                </c:pt>
                <c:pt idx="48">
                  <c:v>DDH-189</c:v>
                </c:pt>
                <c:pt idx="49">
                  <c:v>DDH-262</c:v>
                </c:pt>
                <c:pt idx="50">
                  <c:v>DDH-260</c:v>
                </c:pt>
                <c:pt idx="51">
                  <c:v>DDH-264</c:v>
                </c:pt>
                <c:pt idx="52">
                  <c:v>DDH-227</c:v>
                </c:pt>
                <c:pt idx="53">
                  <c:v>DDH-187</c:v>
                </c:pt>
                <c:pt idx="54">
                  <c:v>DDH-86</c:v>
                </c:pt>
                <c:pt idx="55">
                  <c:v>DDH-84</c:v>
                </c:pt>
                <c:pt idx="56">
                  <c:v>0</c:v>
                </c:pt>
              </c:strCache>
            </c:strRef>
          </c:cat>
          <c:val>
            <c:numRef>
              <c:f>'Performance By Issue'!$G$3:$G$70</c:f>
              <c:numCache>
                <c:formatCode>General</c:formatCode>
                <c:ptCount val="68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13.5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2.97</c:v>
                </c:pt>
                <c:pt idx="10">
                  <c:v>51.13</c:v>
                </c:pt>
                <c:pt idx="11">
                  <c:v>13.63</c:v>
                </c:pt>
                <c:pt idx="12">
                  <c:v>0.72</c:v>
                </c:pt>
                <c:pt idx="13">
                  <c:v>4.67</c:v>
                </c:pt>
                <c:pt idx="14">
                  <c:v>9.3000000000000007</c:v>
                </c:pt>
                <c:pt idx="15">
                  <c:v>8.9700000000000006</c:v>
                </c:pt>
                <c:pt idx="16">
                  <c:v>12.67</c:v>
                </c:pt>
                <c:pt idx="17">
                  <c:v>4.12</c:v>
                </c:pt>
                <c:pt idx="18">
                  <c:v>2.27</c:v>
                </c:pt>
                <c:pt idx="19">
                  <c:v>1.1200000000000001</c:v>
                </c:pt>
                <c:pt idx="20">
                  <c:v>84.42</c:v>
                </c:pt>
                <c:pt idx="21">
                  <c:v>39.47</c:v>
                </c:pt>
                <c:pt idx="22">
                  <c:v>9.07</c:v>
                </c:pt>
                <c:pt idx="23">
                  <c:v>4.43</c:v>
                </c:pt>
                <c:pt idx="24">
                  <c:v>8.9</c:v>
                </c:pt>
                <c:pt idx="25">
                  <c:v>3.7</c:v>
                </c:pt>
                <c:pt idx="26">
                  <c:v>8.65</c:v>
                </c:pt>
                <c:pt idx="27">
                  <c:v>0.85</c:v>
                </c:pt>
                <c:pt idx="28">
                  <c:v>10.48</c:v>
                </c:pt>
                <c:pt idx="29">
                  <c:v>90.05</c:v>
                </c:pt>
                <c:pt idx="30">
                  <c:v>0.4</c:v>
                </c:pt>
                <c:pt idx="31">
                  <c:v>12.85</c:v>
                </c:pt>
                <c:pt idx="32">
                  <c:v>29.97</c:v>
                </c:pt>
                <c:pt idx="33">
                  <c:v>0.18</c:v>
                </c:pt>
                <c:pt idx="34">
                  <c:v>1.32</c:v>
                </c:pt>
                <c:pt idx="35">
                  <c:v>5.9</c:v>
                </c:pt>
                <c:pt idx="36">
                  <c:v>3.32</c:v>
                </c:pt>
                <c:pt idx="37">
                  <c:v>2.4</c:v>
                </c:pt>
                <c:pt idx="38">
                  <c:v>0.95</c:v>
                </c:pt>
                <c:pt idx="39">
                  <c:v>3.17</c:v>
                </c:pt>
                <c:pt idx="40">
                  <c:v>0.8</c:v>
                </c:pt>
                <c:pt idx="41">
                  <c:v>0.62</c:v>
                </c:pt>
                <c:pt idx="42">
                  <c:v>0.43</c:v>
                </c:pt>
                <c:pt idx="43">
                  <c:v>7.22</c:v>
                </c:pt>
                <c:pt idx="44">
                  <c:v>14.5</c:v>
                </c:pt>
                <c:pt idx="45">
                  <c:v>44.23</c:v>
                </c:pt>
                <c:pt idx="46">
                  <c:v>1.1000000000000001</c:v>
                </c:pt>
                <c:pt idx="47">
                  <c:v>0.48</c:v>
                </c:pt>
                <c:pt idx="48">
                  <c:v>25.85</c:v>
                </c:pt>
                <c:pt idx="49">
                  <c:v>4.3499999999999996</c:v>
                </c:pt>
                <c:pt idx="50">
                  <c:v>1</c:v>
                </c:pt>
                <c:pt idx="51">
                  <c:v>15.75</c:v>
                </c:pt>
                <c:pt idx="52">
                  <c:v>71</c:v>
                </c:pt>
                <c:pt idx="53">
                  <c:v>3.57</c:v>
                </c:pt>
                <c:pt idx="54">
                  <c:v>43.6</c:v>
                </c:pt>
                <c:pt idx="55">
                  <c:v>135.02000000000001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B-4659-9A13-7D352676E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942975"/>
        <c:axId val="690930911"/>
      </c:barChart>
      <c:catAx>
        <c:axId val="69094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30911"/>
        <c:crosses val="autoZero"/>
        <c:auto val="1"/>
        <c:lblAlgn val="ctr"/>
        <c:lblOffset val="100"/>
        <c:noMultiLvlLbl val="0"/>
      </c:catAx>
      <c:valAx>
        <c:axId val="6909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94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'Perf Diagramm'!$D$1</c:f>
              <c:strCache>
                <c:ptCount val="1"/>
                <c:pt idx="0">
                  <c:v>Automation for Jira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2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Diagramm'!$D$2:$D$200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7E3-4D38-9538-B70B65B63587}"/>
            </c:ext>
          </c:extLst>
        </c:ser>
        <c:ser>
          <c:idx val="2"/>
          <c:order val="1"/>
          <c:tx>
            <c:strRef>
              <c:f>'Perf Diagramm'!$E$1</c:f>
              <c:strCache>
                <c:ptCount val="1"/>
                <c:pt idx="0">
                  <c:v>Vadym Pidoplichko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3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Diagramm'!$E$2:$E$200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23.53</c:v>
                </c:pt>
                <c:pt idx="3">
                  <c:v>0</c:v>
                </c:pt>
                <c:pt idx="4">
                  <c:v>0</c:v>
                </c:pt>
                <c:pt idx="5">
                  <c:v>103.23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56.07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75.760000000000005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127.27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7E3-4D38-9538-B70B65B63587}"/>
            </c:ext>
          </c:extLst>
        </c:ser>
        <c:ser>
          <c:idx val="3"/>
          <c:order val="2"/>
          <c:tx>
            <c:strRef>
              <c:f>'Perf Diagramm'!$F$1</c:f>
              <c:strCache>
                <c:ptCount val="1"/>
                <c:pt idx="0">
                  <c:v>Oleh Povshednyi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4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Diagramm'!$F$2:$F$200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37.24</c:v>
                </c:pt>
                <c:pt idx="4">
                  <c:v>59.52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25.29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97.8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24.35</c:v>
                </c:pt>
                <c:pt idx="22">
                  <c:v>0</c:v>
                </c:pt>
                <c:pt idx="23">
                  <c:v>69.44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60.63</c:v>
                </c:pt>
                <c:pt idx="35">
                  <c:v>0</c:v>
                </c:pt>
                <c:pt idx="36">
                  <c:v>88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89.72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45.12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187.5</c:v>
                </c:pt>
                <c:pt idx="113">
                  <c:v>80.650000000000006</c:v>
                </c:pt>
                <c:pt idx="114">
                  <c:v>116.28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104.17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7E3-4D38-9538-B70B65B63587}"/>
            </c:ext>
          </c:extLst>
        </c:ser>
        <c:ser>
          <c:idx val="0"/>
          <c:order val="3"/>
          <c:tx>
            <c:strRef>
              <c:f>'Perf Diagramm'!$C$1</c:f>
              <c:strCache>
                <c:ptCount val="1"/>
                <c:pt idx="0">
                  <c:v>Igor Shevchenko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Diagramm'!$C$2:$C$200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7E3-4D38-9538-B70B65B63587}"/>
            </c:ext>
          </c:extLst>
        </c:ser>
        <c:ser>
          <c:idx val="4"/>
          <c:order val="4"/>
          <c:tx>
            <c:strRef>
              <c:f>'Perf Diagramm'!$G$1</c:f>
              <c:strCache>
                <c:ptCount val="1"/>
                <c:pt idx="0">
                  <c:v>Volodymyr Babak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5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Diagramm'!$G$2:$G$200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59.43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21.41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15.88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47E3-4D38-9538-B70B65B63587}"/>
            </c:ext>
          </c:extLst>
        </c:ser>
        <c:ser>
          <c:idx val="5"/>
          <c:order val="5"/>
          <c:tx>
            <c:strRef>
              <c:f>'Perf Diagramm'!$H$1</c:f>
              <c:strCache>
                <c:ptCount val="1"/>
                <c:pt idx="0">
                  <c:v>Joshua Lorenzo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6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Diagramm'!$H$2:$H$200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51.3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81.08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47E3-4D38-9538-B70B65B63587}"/>
            </c:ext>
          </c:extLst>
        </c:ser>
        <c:ser>
          <c:idx val="6"/>
          <c:order val="6"/>
          <c:tx>
            <c:strRef>
              <c:f>'Perf Diagramm'!$I$1</c:f>
              <c:strCache>
                <c:ptCount val="1"/>
                <c:pt idx="0">
                  <c:v>Roman Korniienko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Diagramm'!$I$2:$I$200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29.28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58.05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60.24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211.11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47E3-4D38-9538-B70B65B63587}"/>
            </c:ext>
          </c:extLst>
        </c:ser>
        <c:ser>
          <c:idx val="7"/>
          <c:order val="7"/>
          <c:tx>
            <c:strRef>
              <c:f>'Perf Diagramm'!$J$1</c:f>
              <c:strCache>
                <c:ptCount val="1"/>
                <c:pt idx="0">
                  <c:v>Maksym Valuiko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Diagramm'!$J$2:$J$200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86.02</c:v>
                </c:pt>
                <c:pt idx="29">
                  <c:v>33.44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68.040000000000006</c:v>
                </c:pt>
                <c:pt idx="99">
                  <c:v>0</c:v>
                </c:pt>
                <c:pt idx="100">
                  <c:v>0</c:v>
                </c:pt>
                <c:pt idx="101">
                  <c:v>124.64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47E3-4D38-9538-B70B65B63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736182080"/>
        <c:axId val="736190816"/>
        <c:extLst/>
      </c:barChart>
      <c:dateAx>
        <c:axId val="736182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90816"/>
        <c:crosses val="autoZero"/>
        <c:auto val="1"/>
        <c:lblOffset val="100"/>
        <c:baseTimeUnit val="days"/>
      </c:dateAx>
      <c:valAx>
        <c:axId val="736190816"/>
        <c:scaling>
          <c:orientation val="minMax"/>
        </c:scaling>
        <c:delete val="0"/>
        <c:axPos val="l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Short-time</a:t>
            </a:r>
            <a:r>
              <a:rPr lang="en-US" baseline="0"/>
              <a:t> issues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Performance'!$H$1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Performance'!$G$2:$G$40</c:f>
              <c:strCache>
                <c:ptCount val="30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DDH-236</c:v>
                </c:pt>
                <c:pt idx="7">
                  <c:v>DDH-231</c:v>
                </c:pt>
                <c:pt idx="8">
                  <c:v>DDH-226</c:v>
                </c:pt>
                <c:pt idx="9">
                  <c:v>DDH-213</c:v>
                </c:pt>
                <c:pt idx="10">
                  <c:v>DDH-205</c:v>
                </c:pt>
                <c:pt idx="11">
                  <c:v>DDH-204</c:v>
                </c:pt>
                <c:pt idx="12">
                  <c:v>DDH-237</c:v>
                </c:pt>
                <c:pt idx="13">
                  <c:v>DDH-242</c:v>
                </c:pt>
                <c:pt idx="14">
                  <c:v>DDH-243</c:v>
                </c:pt>
                <c:pt idx="15">
                  <c:v>DDH-185</c:v>
                </c:pt>
                <c:pt idx="16">
                  <c:v>DDH-245</c:v>
                </c:pt>
                <c:pt idx="17">
                  <c:v>DDH-219</c:v>
                </c:pt>
                <c:pt idx="18">
                  <c:v>DDH-218</c:v>
                </c:pt>
                <c:pt idx="19">
                  <c:v>DDH-81</c:v>
                </c:pt>
                <c:pt idx="20">
                  <c:v>DDH-252</c:v>
                </c:pt>
                <c:pt idx="21">
                  <c:v>DDH-251</c:v>
                </c:pt>
                <c:pt idx="22">
                  <c:v>DDH-238</c:v>
                </c:pt>
                <c:pt idx="23">
                  <c:v>DDH-233</c:v>
                </c:pt>
                <c:pt idx="24">
                  <c:v>DDH-217</c:v>
                </c:pt>
                <c:pt idx="25">
                  <c:v>DDH-247</c:v>
                </c:pt>
                <c:pt idx="26">
                  <c:v>DDH-253</c:v>
                </c:pt>
                <c:pt idx="27">
                  <c:v>DDH-250</c:v>
                </c:pt>
                <c:pt idx="28">
                  <c:v>DDH-248</c:v>
                </c:pt>
                <c:pt idx="29">
                  <c:v>DDH-249</c:v>
                </c:pt>
              </c:strCache>
            </c:strRef>
          </c:cat>
          <c:val>
            <c:numRef>
              <c:f>'Issue Performance'!$H$2:$H$40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91-4D5D-B58D-B59097D16698}"/>
            </c:ext>
          </c:extLst>
        </c:ser>
        <c:ser>
          <c:idx val="1"/>
          <c:order val="1"/>
          <c:tx>
            <c:strRef>
              <c:f>'Issue Performance'!$I$1</c:f>
              <c:strCache>
                <c:ptCount val="1"/>
                <c:pt idx="0">
                  <c:v>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Performance'!$I$2:$I$40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7.88</c:v>
                </c:pt>
                <c:pt idx="4">
                  <c:v>3.08</c:v>
                </c:pt>
                <c:pt idx="5">
                  <c:v>4.95</c:v>
                </c:pt>
                <c:pt idx="6">
                  <c:v>13.63</c:v>
                </c:pt>
                <c:pt idx="7">
                  <c:v>0.72</c:v>
                </c:pt>
                <c:pt idx="8">
                  <c:v>4.67</c:v>
                </c:pt>
                <c:pt idx="9">
                  <c:v>8.9700000000000006</c:v>
                </c:pt>
                <c:pt idx="10">
                  <c:v>12.67</c:v>
                </c:pt>
                <c:pt idx="11">
                  <c:v>4.12</c:v>
                </c:pt>
                <c:pt idx="12">
                  <c:v>2.27</c:v>
                </c:pt>
                <c:pt idx="13">
                  <c:v>1.1200000000000001</c:v>
                </c:pt>
                <c:pt idx="14">
                  <c:v>4.43</c:v>
                </c:pt>
                <c:pt idx="15">
                  <c:v>3.7</c:v>
                </c:pt>
                <c:pt idx="16">
                  <c:v>8.65</c:v>
                </c:pt>
                <c:pt idx="17">
                  <c:v>0.85</c:v>
                </c:pt>
                <c:pt idx="18">
                  <c:v>0.4</c:v>
                </c:pt>
                <c:pt idx="19">
                  <c:v>12.85</c:v>
                </c:pt>
                <c:pt idx="20">
                  <c:v>0.18</c:v>
                </c:pt>
                <c:pt idx="21">
                  <c:v>1.32</c:v>
                </c:pt>
                <c:pt idx="22">
                  <c:v>5.9</c:v>
                </c:pt>
                <c:pt idx="23">
                  <c:v>3.32</c:v>
                </c:pt>
                <c:pt idx="24">
                  <c:v>2.4</c:v>
                </c:pt>
                <c:pt idx="25">
                  <c:v>0.95</c:v>
                </c:pt>
                <c:pt idx="26">
                  <c:v>0.8</c:v>
                </c:pt>
                <c:pt idx="27">
                  <c:v>0.62</c:v>
                </c:pt>
                <c:pt idx="28">
                  <c:v>0.43</c:v>
                </c:pt>
                <c:pt idx="29">
                  <c:v>0.48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91-4D5D-B58D-B59097D16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0766239"/>
        <c:axId val="690762079"/>
      </c:barChart>
      <c:catAx>
        <c:axId val="69076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2079"/>
        <c:crosses val="autoZero"/>
        <c:auto val="1"/>
        <c:lblAlgn val="ctr"/>
        <c:lblOffset val="100"/>
        <c:noMultiLvlLbl val="0"/>
      </c:catAx>
      <c:valAx>
        <c:axId val="69076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6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Issues Esitmation vs Time spent</a:t>
            </a:r>
            <a:r>
              <a:rPr lang="ru-RU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'Issue Performance'!$D$1</c:f>
              <c:strCache>
                <c:ptCount val="1"/>
                <c:pt idx="0">
                  <c:v>Initial Estimate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'Issue Performance'!$C$2:$C$47</c:f>
              <c:strCache>
                <c:ptCount val="40"/>
                <c:pt idx="0">
                  <c:v>DDH-235</c:v>
                </c:pt>
                <c:pt idx="1">
                  <c:v>DDH-234</c:v>
                </c:pt>
                <c:pt idx="2">
                  <c:v>DDH-232</c:v>
                </c:pt>
                <c:pt idx="3">
                  <c:v>DDH-228</c:v>
                </c:pt>
                <c:pt idx="4">
                  <c:v>DDH-216</c:v>
                </c:pt>
                <c:pt idx="5">
                  <c:v>DDH-211</c:v>
                </c:pt>
                <c:pt idx="6">
                  <c:v>DDH-210</c:v>
                </c:pt>
                <c:pt idx="7">
                  <c:v>DDH-209</c:v>
                </c:pt>
                <c:pt idx="8">
                  <c:v>DDH-186</c:v>
                </c:pt>
                <c:pt idx="9">
                  <c:v>DDH-107</c:v>
                </c:pt>
                <c:pt idx="10">
                  <c:v>DDH-236</c:v>
                </c:pt>
                <c:pt idx="11">
                  <c:v>DDH-231</c:v>
                </c:pt>
                <c:pt idx="12">
                  <c:v>DDH-226</c:v>
                </c:pt>
                <c:pt idx="13">
                  <c:v>DDH-214</c:v>
                </c:pt>
                <c:pt idx="14">
                  <c:v>DDH-213</c:v>
                </c:pt>
                <c:pt idx="15">
                  <c:v>DDH-205</c:v>
                </c:pt>
                <c:pt idx="16">
                  <c:v>DDH-204</c:v>
                </c:pt>
                <c:pt idx="17">
                  <c:v>DDH-237</c:v>
                </c:pt>
                <c:pt idx="18">
                  <c:v>DDH-242</c:v>
                </c:pt>
                <c:pt idx="19">
                  <c:v>DDH-191</c:v>
                </c:pt>
                <c:pt idx="20">
                  <c:v>DDH-243</c:v>
                </c:pt>
                <c:pt idx="21">
                  <c:v>DDH-220</c:v>
                </c:pt>
                <c:pt idx="22">
                  <c:v>DDH-185</c:v>
                </c:pt>
                <c:pt idx="23">
                  <c:v>DDH-245</c:v>
                </c:pt>
                <c:pt idx="24">
                  <c:v>DDH-219</c:v>
                </c:pt>
                <c:pt idx="25">
                  <c:v>DDH-218</c:v>
                </c:pt>
                <c:pt idx="26">
                  <c:v>DDH-81</c:v>
                </c:pt>
                <c:pt idx="27">
                  <c:v>DDH-79</c:v>
                </c:pt>
                <c:pt idx="28">
                  <c:v>DDH-252</c:v>
                </c:pt>
                <c:pt idx="29">
                  <c:v>DDH-251</c:v>
                </c:pt>
                <c:pt idx="30">
                  <c:v>DDH-238</c:v>
                </c:pt>
                <c:pt idx="31">
                  <c:v>DDH-233</c:v>
                </c:pt>
                <c:pt idx="32">
                  <c:v>DDH-217</c:v>
                </c:pt>
                <c:pt idx="33">
                  <c:v>DDH-247</c:v>
                </c:pt>
                <c:pt idx="34">
                  <c:v>DDH-253</c:v>
                </c:pt>
                <c:pt idx="35">
                  <c:v>DDH-250</c:v>
                </c:pt>
                <c:pt idx="36">
                  <c:v>DDH-248</c:v>
                </c:pt>
                <c:pt idx="37">
                  <c:v>DDH-249</c:v>
                </c:pt>
                <c:pt idx="39">
                  <c:v>0</c:v>
                </c:pt>
              </c:strCache>
            </c:strRef>
          </c:cat>
          <c:val>
            <c:numRef>
              <c:f>'Issue Performance'!$D$2:$D$40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16</c:v>
                </c:pt>
                <c:pt idx="4">
                  <c:v>8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25</c:v>
                </c:pt>
                <c:pt idx="9">
                  <c:v>0</c:v>
                </c:pt>
                <c:pt idx="10">
                  <c:v>2</c:v>
                </c:pt>
                <c:pt idx="11">
                  <c:v>0.5</c:v>
                </c:pt>
                <c:pt idx="12">
                  <c:v>1</c:v>
                </c:pt>
                <c:pt idx="13">
                  <c:v>8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9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4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4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1.5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4-4244-ABFF-0963723FAD8B}"/>
            </c:ext>
          </c:extLst>
        </c:ser>
        <c:ser>
          <c:idx val="1"/>
          <c:order val="1"/>
          <c:tx>
            <c:strRef>
              <c:f>'Issue Performance'!$E$1</c:f>
              <c:strCache>
                <c:ptCount val="1"/>
                <c:pt idx="0">
                  <c:v>Total time spent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'Issue Performance'!$E$2:$E$40</c:f>
              <c:numCache>
                <c:formatCode>General</c:formatCode>
                <c:ptCount val="39"/>
                <c:pt idx="0">
                  <c:v>4.13</c:v>
                </c:pt>
                <c:pt idx="1">
                  <c:v>5.37</c:v>
                </c:pt>
                <c:pt idx="2">
                  <c:v>1.68</c:v>
                </c:pt>
                <c:pt idx="3">
                  <c:v>30.97</c:v>
                </c:pt>
                <c:pt idx="4">
                  <c:v>13.5</c:v>
                </c:pt>
                <c:pt idx="5">
                  <c:v>7.88</c:v>
                </c:pt>
                <c:pt idx="6">
                  <c:v>3.08</c:v>
                </c:pt>
                <c:pt idx="7">
                  <c:v>4.95</c:v>
                </c:pt>
                <c:pt idx="8">
                  <c:v>48.73</c:v>
                </c:pt>
                <c:pt idx="9">
                  <c:v>51.13</c:v>
                </c:pt>
                <c:pt idx="10">
                  <c:v>13.63</c:v>
                </c:pt>
                <c:pt idx="11">
                  <c:v>0.72</c:v>
                </c:pt>
                <c:pt idx="12">
                  <c:v>4.67</c:v>
                </c:pt>
                <c:pt idx="13">
                  <c:v>9.3000000000000007</c:v>
                </c:pt>
                <c:pt idx="14">
                  <c:v>8.9700000000000006</c:v>
                </c:pt>
                <c:pt idx="15">
                  <c:v>12.67</c:v>
                </c:pt>
                <c:pt idx="16">
                  <c:v>4.12</c:v>
                </c:pt>
                <c:pt idx="17">
                  <c:v>2.27</c:v>
                </c:pt>
                <c:pt idx="18">
                  <c:v>1.1200000000000001</c:v>
                </c:pt>
                <c:pt idx="19">
                  <c:v>9.07</c:v>
                </c:pt>
                <c:pt idx="20">
                  <c:v>4.43</c:v>
                </c:pt>
                <c:pt idx="21">
                  <c:v>8.9</c:v>
                </c:pt>
                <c:pt idx="22">
                  <c:v>3.7</c:v>
                </c:pt>
                <c:pt idx="23">
                  <c:v>8.65</c:v>
                </c:pt>
                <c:pt idx="24">
                  <c:v>0.85</c:v>
                </c:pt>
                <c:pt idx="25">
                  <c:v>0.4</c:v>
                </c:pt>
                <c:pt idx="26">
                  <c:v>12.85</c:v>
                </c:pt>
                <c:pt idx="27">
                  <c:v>29.97</c:v>
                </c:pt>
                <c:pt idx="28">
                  <c:v>0.18</c:v>
                </c:pt>
                <c:pt idx="29">
                  <c:v>1.32</c:v>
                </c:pt>
                <c:pt idx="30">
                  <c:v>5.9</c:v>
                </c:pt>
                <c:pt idx="31">
                  <c:v>3.32</c:v>
                </c:pt>
                <c:pt idx="32">
                  <c:v>2.4</c:v>
                </c:pt>
                <c:pt idx="33">
                  <c:v>0.95</c:v>
                </c:pt>
                <c:pt idx="34">
                  <c:v>0.8</c:v>
                </c:pt>
                <c:pt idx="35">
                  <c:v>0.62</c:v>
                </c:pt>
                <c:pt idx="36">
                  <c:v>0.43</c:v>
                </c:pt>
                <c:pt idx="37">
                  <c:v>0.48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4-4244-ABFF-0963723FA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4212703"/>
        <c:axId val="824218111"/>
      </c:barChart>
      <c:catAx>
        <c:axId val="82421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8111"/>
        <c:crosses val="autoZero"/>
        <c:auto val="1"/>
        <c:lblAlgn val="ctr"/>
        <c:lblOffset val="100"/>
        <c:noMultiLvlLbl val="0"/>
      </c:catAx>
      <c:valAx>
        <c:axId val="82421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21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'Igor Shevchenko'!$D$7:$D$40</c:f>
              <c:strCache>
                <c:ptCount val="13"/>
                <c:pt idx="0">
                  <c:v>DDH-235</c:v>
                </c:pt>
                <c:pt idx="1">
                  <c:v>DDH-210</c:v>
                </c:pt>
                <c:pt idx="2">
                  <c:v>DDH-209</c:v>
                </c:pt>
                <c:pt idx="3">
                  <c:v>DDH-107</c:v>
                </c:pt>
                <c:pt idx="4">
                  <c:v>DDH-106</c:v>
                </c:pt>
                <c:pt idx="5">
                  <c:v>DDH-204</c:v>
                </c:pt>
                <c:pt idx="6">
                  <c:v>DDH-245</c:v>
                </c:pt>
                <c:pt idx="7">
                  <c:v>DDH-254</c:v>
                </c:pt>
                <c:pt idx="8">
                  <c:v>DDH-260</c:v>
                </c:pt>
                <c:pt idx="9">
                  <c:v>DDH-255</c:v>
                </c:pt>
                <c:pt idx="10">
                  <c:v>DDH-256</c:v>
                </c:pt>
                <c:pt idx="11">
                  <c:v>DDH-86</c:v>
                </c:pt>
                <c:pt idx="12">
                  <c:v>0</c:v>
                </c:pt>
              </c:strCache>
            </c:strRef>
          </c:cat>
          <c:val>
            <c:numRef>
              <c:f>'Igor Shevchenko'!$I$7:$I$40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6-4E9B-B659-F1A252A03D42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'Igor Shevchenko'!$M$7:$M$40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6-4E9B-B659-F1A252A03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'Automation for Jira'!$D$7:$D$40</c:f>
              <c:strCache>
                <c:ptCount val="19"/>
                <c:pt idx="0">
                  <c:v>DDH-235</c:v>
                </c:pt>
                <c:pt idx="1">
                  <c:v>DDH-210</c:v>
                </c:pt>
                <c:pt idx="2">
                  <c:v>DDH-209</c:v>
                </c:pt>
                <c:pt idx="3">
                  <c:v>DDH-107</c:v>
                </c:pt>
                <c:pt idx="4">
                  <c:v>DDH-106</c:v>
                </c:pt>
                <c:pt idx="5">
                  <c:v>DDH-204</c:v>
                </c:pt>
                <c:pt idx="6">
                  <c:v>DDH-81</c:v>
                </c:pt>
                <c:pt idx="7">
                  <c:v>DDH-79</c:v>
                </c:pt>
                <c:pt idx="8">
                  <c:v>DDH-245</c:v>
                </c:pt>
                <c:pt idx="9">
                  <c:v>DDH-96</c:v>
                </c:pt>
                <c:pt idx="10">
                  <c:v>DDH-189</c:v>
                </c:pt>
                <c:pt idx="11">
                  <c:v>DDH-254</c:v>
                </c:pt>
                <c:pt idx="12">
                  <c:v>DDH-260</c:v>
                </c:pt>
                <c:pt idx="13">
                  <c:v>DDH-255</c:v>
                </c:pt>
                <c:pt idx="14">
                  <c:v>DDH-227</c:v>
                </c:pt>
                <c:pt idx="15">
                  <c:v>DDH-256</c:v>
                </c:pt>
                <c:pt idx="16">
                  <c:v>DDH-86</c:v>
                </c:pt>
                <c:pt idx="17">
                  <c:v>DDH-84</c:v>
                </c:pt>
                <c:pt idx="18">
                  <c:v>0</c:v>
                </c:pt>
              </c:strCache>
            </c:strRef>
          </c:cat>
          <c:val>
            <c:numRef>
              <c:f>'Automation for Jira'!$I$7:$I$40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C-4D22-9072-2EC522CD39AD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'Automation for Jira'!$M$7:$M$40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C-4D22-9072-2EC522CD3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'Vadym Pidoplichko'!$D$7:$D$40</c:f>
              <c:strCache>
                <c:ptCount val="21"/>
                <c:pt idx="0">
                  <c:v>DDH-235</c:v>
                </c:pt>
                <c:pt idx="1">
                  <c:v>DDH-228</c:v>
                </c:pt>
                <c:pt idx="2">
                  <c:v>DDH-211</c:v>
                </c:pt>
                <c:pt idx="3">
                  <c:v>DDH-210</c:v>
                </c:pt>
                <c:pt idx="4">
                  <c:v>DDH-242</c:v>
                </c:pt>
                <c:pt idx="5">
                  <c:v>DDH-205</c:v>
                </c:pt>
                <c:pt idx="6">
                  <c:v>DDH-236</c:v>
                </c:pt>
                <c:pt idx="7">
                  <c:v>DDH-111</c:v>
                </c:pt>
                <c:pt idx="8">
                  <c:v>DDH-245</c:v>
                </c:pt>
                <c:pt idx="9">
                  <c:v>DDH-218</c:v>
                </c:pt>
                <c:pt idx="10">
                  <c:v>DDH-252</c:v>
                </c:pt>
                <c:pt idx="11">
                  <c:v>DDH-251</c:v>
                </c:pt>
                <c:pt idx="12">
                  <c:v>DDH-217</c:v>
                </c:pt>
                <c:pt idx="13">
                  <c:v>DDH-246</c:v>
                </c:pt>
                <c:pt idx="14">
                  <c:v>DDH-247</c:v>
                </c:pt>
                <c:pt idx="15">
                  <c:v>DDH-216</c:v>
                </c:pt>
                <c:pt idx="16">
                  <c:v>DDH-204</c:v>
                </c:pt>
                <c:pt idx="17">
                  <c:v>DDH-254</c:v>
                </c:pt>
                <c:pt idx="18">
                  <c:v>DDH-264</c:v>
                </c:pt>
                <c:pt idx="19">
                  <c:v>DDH-222</c:v>
                </c:pt>
                <c:pt idx="20">
                  <c:v>0</c:v>
                </c:pt>
              </c:strCache>
            </c:strRef>
          </c:cat>
          <c:val>
            <c:numRef>
              <c:f>'Vadym Pidoplichko'!$I$7:$I$40</c:f>
              <c:numCache>
                <c:formatCode>General</c:formatCode>
                <c:ptCount val="34"/>
                <c:pt idx="0">
                  <c:v>0.16</c:v>
                </c:pt>
                <c:pt idx="1">
                  <c:v>15.2</c:v>
                </c:pt>
                <c:pt idx="2">
                  <c:v>0.02</c:v>
                </c:pt>
                <c:pt idx="3">
                  <c:v>0.18</c:v>
                </c:pt>
                <c:pt idx="4">
                  <c:v>0.04</c:v>
                </c:pt>
                <c:pt idx="5">
                  <c:v>0.28000000000000003</c:v>
                </c:pt>
                <c:pt idx="6">
                  <c:v>0.02</c:v>
                </c:pt>
                <c:pt idx="7">
                  <c:v>1.4300000000000002</c:v>
                </c:pt>
                <c:pt idx="8">
                  <c:v>0.24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0.42000000000000004</c:v>
                </c:pt>
                <c:pt idx="13">
                  <c:v>0</c:v>
                </c:pt>
                <c:pt idx="14">
                  <c:v>0.1</c:v>
                </c:pt>
                <c:pt idx="15">
                  <c:v>0.16</c:v>
                </c:pt>
                <c:pt idx="16">
                  <c:v>0.06</c:v>
                </c:pt>
                <c:pt idx="17">
                  <c:v>2.5000000000000001E-2</c:v>
                </c:pt>
                <c:pt idx="18">
                  <c:v>0.72</c:v>
                </c:pt>
                <c:pt idx="19">
                  <c:v>0.36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F-40BB-8052-51F6ECE55FD0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'Vadym Pidoplichko'!$M$7:$M$40</c:f>
              <c:numCache>
                <c:formatCode>General</c:formatCode>
                <c:ptCount val="34"/>
                <c:pt idx="0">
                  <c:v>0.68</c:v>
                </c:pt>
                <c:pt idx="1">
                  <c:v>29.45</c:v>
                </c:pt>
                <c:pt idx="2">
                  <c:v>0.12</c:v>
                </c:pt>
                <c:pt idx="3">
                  <c:v>0.28000000000000003</c:v>
                </c:pt>
                <c:pt idx="4">
                  <c:v>0.05</c:v>
                </c:pt>
                <c:pt idx="5">
                  <c:v>1.75</c:v>
                </c:pt>
                <c:pt idx="6">
                  <c:v>0.17</c:v>
                </c:pt>
                <c:pt idx="7">
                  <c:v>1.4</c:v>
                </c:pt>
                <c:pt idx="8">
                  <c:v>1.07</c:v>
                </c:pt>
                <c:pt idx="9">
                  <c:v>0.4</c:v>
                </c:pt>
                <c:pt idx="10">
                  <c:v>0.18</c:v>
                </c:pt>
                <c:pt idx="11">
                  <c:v>1.32</c:v>
                </c:pt>
                <c:pt idx="12">
                  <c:v>0.33</c:v>
                </c:pt>
                <c:pt idx="13">
                  <c:v>0.33</c:v>
                </c:pt>
                <c:pt idx="14">
                  <c:v>0.05</c:v>
                </c:pt>
                <c:pt idx="15">
                  <c:v>0.22</c:v>
                </c:pt>
                <c:pt idx="16">
                  <c:v>0.12</c:v>
                </c:pt>
                <c:pt idx="17">
                  <c:v>0.12</c:v>
                </c:pt>
                <c:pt idx="18">
                  <c:v>1.83</c:v>
                </c:pt>
                <c:pt idx="19">
                  <c:v>2.13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1F-40BB-8052-51F6ECE55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'Oleh Povshednyi'!$D$7:$D$40</c:f>
              <c:strCache>
                <c:ptCount val="26"/>
                <c:pt idx="0">
                  <c:v>DDH-234</c:v>
                </c:pt>
                <c:pt idx="1">
                  <c:v>DDH-232</c:v>
                </c:pt>
                <c:pt idx="2">
                  <c:v>DDH-228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DDH-235</c:v>
                </c:pt>
                <c:pt idx="7">
                  <c:v>DDH-231</c:v>
                </c:pt>
                <c:pt idx="8">
                  <c:v>DDH-204</c:v>
                </c:pt>
                <c:pt idx="9">
                  <c:v>DDH-237</c:v>
                </c:pt>
                <c:pt idx="10">
                  <c:v>DDH-205</c:v>
                </c:pt>
                <c:pt idx="11">
                  <c:v>DDH-242</c:v>
                </c:pt>
                <c:pt idx="12">
                  <c:v>DDH-222</c:v>
                </c:pt>
                <c:pt idx="13">
                  <c:v>DDH-216</c:v>
                </c:pt>
                <c:pt idx="14">
                  <c:v>DDH-236</c:v>
                </c:pt>
                <c:pt idx="15">
                  <c:v>DDH-243</c:v>
                </c:pt>
                <c:pt idx="16">
                  <c:v>DDH-256</c:v>
                </c:pt>
                <c:pt idx="17">
                  <c:v>DDH-253</c:v>
                </c:pt>
                <c:pt idx="18">
                  <c:v>DDH-250</c:v>
                </c:pt>
                <c:pt idx="19">
                  <c:v>DDH-248</c:v>
                </c:pt>
                <c:pt idx="20">
                  <c:v>DDH-255</c:v>
                </c:pt>
                <c:pt idx="21">
                  <c:v>DDH-254</c:v>
                </c:pt>
                <c:pt idx="22">
                  <c:v>DDH-249</c:v>
                </c:pt>
                <c:pt idx="23">
                  <c:v>DDH-260</c:v>
                </c:pt>
                <c:pt idx="24">
                  <c:v>DDH-262</c:v>
                </c:pt>
                <c:pt idx="25">
                  <c:v>0</c:v>
                </c:pt>
              </c:strCache>
            </c:strRef>
          </c:cat>
          <c:val>
            <c:numRef>
              <c:f>'Oleh Povshednyi'!$I$7:$I$40</c:f>
              <c:numCache>
                <c:formatCode>General</c:formatCode>
                <c:ptCount val="34"/>
                <c:pt idx="0">
                  <c:v>2</c:v>
                </c:pt>
                <c:pt idx="1">
                  <c:v>1</c:v>
                </c:pt>
                <c:pt idx="2">
                  <c:v>0.48</c:v>
                </c:pt>
                <c:pt idx="3">
                  <c:v>0.97</c:v>
                </c:pt>
                <c:pt idx="4">
                  <c:v>1.78</c:v>
                </c:pt>
                <c:pt idx="5">
                  <c:v>1.98</c:v>
                </c:pt>
                <c:pt idx="6">
                  <c:v>0.84</c:v>
                </c:pt>
                <c:pt idx="7">
                  <c:v>0.5</c:v>
                </c:pt>
                <c:pt idx="8">
                  <c:v>1.94</c:v>
                </c:pt>
                <c:pt idx="9">
                  <c:v>1.98</c:v>
                </c:pt>
                <c:pt idx="10">
                  <c:v>0.04</c:v>
                </c:pt>
                <c:pt idx="11">
                  <c:v>0.96</c:v>
                </c:pt>
                <c:pt idx="12">
                  <c:v>11.64</c:v>
                </c:pt>
                <c:pt idx="13">
                  <c:v>0.64</c:v>
                </c:pt>
                <c:pt idx="14">
                  <c:v>0.08</c:v>
                </c:pt>
                <c:pt idx="15">
                  <c:v>0.97</c:v>
                </c:pt>
                <c:pt idx="16">
                  <c:v>0.495</c:v>
                </c:pt>
                <c:pt idx="17">
                  <c:v>1.5</c:v>
                </c:pt>
                <c:pt idx="18">
                  <c:v>0.5</c:v>
                </c:pt>
                <c:pt idx="19">
                  <c:v>0.5</c:v>
                </c:pt>
                <c:pt idx="20">
                  <c:v>1.5</c:v>
                </c:pt>
                <c:pt idx="21">
                  <c:v>2.3250000000000002</c:v>
                </c:pt>
                <c:pt idx="22">
                  <c:v>0.5</c:v>
                </c:pt>
                <c:pt idx="23">
                  <c:v>1</c:v>
                </c:pt>
                <c:pt idx="24">
                  <c:v>0.84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36-42AC-BB69-44A7C3A9C633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'Oleh Povshednyi'!$M$7:$M$40</c:f>
              <c:numCache>
                <c:formatCode>General</c:formatCode>
                <c:ptCount val="34"/>
                <c:pt idx="0">
                  <c:v>5.37</c:v>
                </c:pt>
                <c:pt idx="1">
                  <c:v>1.68</c:v>
                </c:pt>
                <c:pt idx="2">
                  <c:v>0.87</c:v>
                </c:pt>
                <c:pt idx="3">
                  <c:v>7.67</c:v>
                </c:pt>
                <c:pt idx="4">
                  <c:v>2.73</c:v>
                </c:pt>
                <c:pt idx="5">
                  <c:v>4.92</c:v>
                </c:pt>
                <c:pt idx="6">
                  <c:v>3.45</c:v>
                </c:pt>
                <c:pt idx="7">
                  <c:v>0.72</c:v>
                </c:pt>
                <c:pt idx="8">
                  <c:v>4</c:v>
                </c:pt>
                <c:pt idx="9">
                  <c:v>2.25</c:v>
                </c:pt>
                <c:pt idx="10">
                  <c:v>0.27</c:v>
                </c:pt>
                <c:pt idx="11">
                  <c:v>1.07</c:v>
                </c:pt>
                <c:pt idx="12">
                  <c:v>81.98</c:v>
                </c:pt>
                <c:pt idx="13">
                  <c:v>1.03</c:v>
                </c:pt>
                <c:pt idx="14">
                  <c:v>0.48</c:v>
                </c:pt>
                <c:pt idx="15">
                  <c:v>4.3</c:v>
                </c:pt>
                <c:pt idx="16">
                  <c:v>3.13</c:v>
                </c:pt>
                <c:pt idx="17">
                  <c:v>0.8</c:v>
                </c:pt>
                <c:pt idx="18">
                  <c:v>0.62</c:v>
                </c:pt>
                <c:pt idx="19">
                  <c:v>0.43</c:v>
                </c:pt>
                <c:pt idx="20">
                  <c:v>7.22</c:v>
                </c:pt>
                <c:pt idx="21">
                  <c:v>13.47</c:v>
                </c:pt>
                <c:pt idx="22">
                  <c:v>0.48</c:v>
                </c:pt>
                <c:pt idx="23">
                  <c:v>1</c:v>
                </c:pt>
                <c:pt idx="24">
                  <c:v>0.9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36-42AC-BB69-44A7C3A9C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'Volodymyr Babak'!$D$7:$D$40</c:f>
              <c:strCache>
                <c:ptCount val="8"/>
                <c:pt idx="0">
                  <c:v>DDH-216</c:v>
                </c:pt>
                <c:pt idx="1">
                  <c:v>DDH-226</c:v>
                </c:pt>
                <c:pt idx="2">
                  <c:v>DDH-205</c:v>
                </c:pt>
                <c:pt idx="3">
                  <c:v>DDH-191</c:v>
                </c:pt>
                <c:pt idx="4">
                  <c:v>DDH-220</c:v>
                </c:pt>
                <c:pt idx="5">
                  <c:v>DDH-219</c:v>
                </c:pt>
                <c:pt idx="6">
                  <c:v>DDH-246</c:v>
                </c:pt>
                <c:pt idx="7">
                  <c:v>0</c:v>
                </c:pt>
              </c:strCache>
            </c:strRef>
          </c:cat>
          <c:val>
            <c:numRef>
              <c:f>'Volodymyr Babak'!$I$7:$I$40</c:f>
              <c:numCache>
                <c:formatCode>General</c:formatCode>
                <c:ptCount val="34"/>
                <c:pt idx="0">
                  <c:v>7.28</c:v>
                </c:pt>
                <c:pt idx="1">
                  <c:v>1</c:v>
                </c:pt>
                <c:pt idx="2">
                  <c:v>1.62</c:v>
                </c:pt>
                <c:pt idx="3">
                  <c:v>0</c:v>
                </c:pt>
                <c:pt idx="4">
                  <c:v>9</c:v>
                </c:pt>
                <c:pt idx="5">
                  <c:v>1</c:v>
                </c:pt>
                <c:pt idx="6">
                  <c:v>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2C-4DC0-AD49-584B72256059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'Volodymyr Babak'!$M$7:$M$40</c:f>
              <c:numCache>
                <c:formatCode>General</c:formatCode>
                <c:ptCount val="34"/>
                <c:pt idx="0">
                  <c:v>12.25</c:v>
                </c:pt>
                <c:pt idx="1">
                  <c:v>4.67</c:v>
                </c:pt>
                <c:pt idx="2">
                  <c:v>10.199999999999999</c:v>
                </c:pt>
                <c:pt idx="3">
                  <c:v>8.2200000000000006</c:v>
                </c:pt>
                <c:pt idx="4">
                  <c:v>8.9</c:v>
                </c:pt>
                <c:pt idx="5">
                  <c:v>0.85</c:v>
                </c:pt>
                <c:pt idx="6">
                  <c:v>89.62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2C-4DC0-AD49-584B72256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'Joshua Lorenzo'!$D$7:$D$40</c:f>
              <c:strCache>
                <c:ptCount val="7"/>
                <c:pt idx="0">
                  <c:v>DDH-186</c:v>
                </c:pt>
                <c:pt idx="1">
                  <c:v>DDH-146</c:v>
                </c:pt>
                <c:pt idx="2">
                  <c:v>DDH-185</c:v>
                </c:pt>
                <c:pt idx="3">
                  <c:v>DDH-111</c:v>
                </c:pt>
                <c:pt idx="4">
                  <c:v>DDH-261</c:v>
                </c:pt>
                <c:pt idx="5">
                  <c:v>DDH-187</c:v>
                </c:pt>
                <c:pt idx="6">
                  <c:v>0</c:v>
                </c:pt>
              </c:strCache>
            </c:strRef>
          </c:cat>
          <c:val>
            <c:numRef>
              <c:f>'Joshua Lorenzo'!$I$7:$I$40</c:f>
              <c:numCache>
                <c:formatCode>General</c:formatCode>
                <c:ptCount val="34"/>
                <c:pt idx="0">
                  <c:v>25</c:v>
                </c:pt>
                <c:pt idx="1">
                  <c:v>5</c:v>
                </c:pt>
                <c:pt idx="2">
                  <c:v>3</c:v>
                </c:pt>
                <c:pt idx="3">
                  <c:v>8.25</c:v>
                </c:pt>
                <c:pt idx="4">
                  <c:v>1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C0-48C9-BD2A-9E47D8353DD7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'Joshua Lorenzo'!$M$7:$M$40</c:f>
              <c:numCache>
                <c:formatCode>General</c:formatCode>
                <c:ptCount val="34"/>
                <c:pt idx="0">
                  <c:v>48.73</c:v>
                </c:pt>
                <c:pt idx="1">
                  <c:v>2.97</c:v>
                </c:pt>
                <c:pt idx="2">
                  <c:v>3.7</c:v>
                </c:pt>
                <c:pt idx="3">
                  <c:v>7.88</c:v>
                </c:pt>
                <c:pt idx="4">
                  <c:v>1.1000000000000001</c:v>
                </c:pt>
                <c:pt idx="5">
                  <c:v>3.57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C0-48C9-BD2A-9E47D8353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'Roman Korniienko'!$D$7:$D$40</c:f>
              <c:strCache>
                <c:ptCount val="13"/>
                <c:pt idx="0">
                  <c:v>DDH-236</c:v>
                </c:pt>
                <c:pt idx="1">
                  <c:v>DDH-228</c:v>
                </c:pt>
                <c:pt idx="2">
                  <c:v>DDH-211</c:v>
                </c:pt>
                <c:pt idx="3">
                  <c:v>DDH-237</c:v>
                </c:pt>
                <c:pt idx="4">
                  <c:v>DDH-205</c:v>
                </c:pt>
                <c:pt idx="5">
                  <c:v>DDH-243</c:v>
                </c:pt>
                <c:pt idx="6">
                  <c:v>DDH-245</c:v>
                </c:pt>
                <c:pt idx="7">
                  <c:v>DDH-233</c:v>
                </c:pt>
                <c:pt idx="8">
                  <c:v>DDH-247</c:v>
                </c:pt>
                <c:pt idx="9">
                  <c:v>DDH-238</c:v>
                </c:pt>
                <c:pt idx="10">
                  <c:v>DDH-254</c:v>
                </c:pt>
                <c:pt idx="11">
                  <c:v>DDH-256</c:v>
                </c:pt>
                <c:pt idx="12">
                  <c:v>0</c:v>
                </c:pt>
              </c:strCache>
            </c:strRef>
          </c:cat>
          <c:val>
            <c:numRef>
              <c:f>'Roman Korniienko'!$I$7:$I$40</c:f>
              <c:numCache>
                <c:formatCode>General</c:formatCode>
                <c:ptCount val="34"/>
                <c:pt idx="0">
                  <c:v>1.9</c:v>
                </c:pt>
                <c:pt idx="1">
                  <c:v>0.32</c:v>
                </c:pt>
                <c:pt idx="2">
                  <c:v>0.01</c:v>
                </c:pt>
                <c:pt idx="3">
                  <c:v>0.02</c:v>
                </c:pt>
                <c:pt idx="4">
                  <c:v>0.08</c:v>
                </c:pt>
                <c:pt idx="5">
                  <c:v>0.03</c:v>
                </c:pt>
                <c:pt idx="6">
                  <c:v>1.76</c:v>
                </c:pt>
                <c:pt idx="7">
                  <c:v>2</c:v>
                </c:pt>
                <c:pt idx="8">
                  <c:v>1.9</c:v>
                </c:pt>
                <c:pt idx="9">
                  <c:v>0.36</c:v>
                </c:pt>
                <c:pt idx="10">
                  <c:v>0.15</c:v>
                </c:pt>
                <c:pt idx="11">
                  <c:v>5.0000000000000001E-3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7-48AE-9993-D230DD6F40F5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'Roman Korniienko'!$M$7:$M$40</c:f>
              <c:numCache>
                <c:formatCode>General</c:formatCode>
                <c:ptCount val="34"/>
                <c:pt idx="0">
                  <c:v>12.98</c:v>
                </c:pt>
                <c:pt idx="1">
                  <c:v>0.65</c:v>
                </c:pt>
                <c:pt idx="2">
                  <c:v>0.1</c:v>
                </c:pt>
                <c:pt idx="3">
                  <c:v>0.02</c:v>
                </c:pt>
                <c:pt idx="4">
                  <c:v>0.45</c:v>
                </c:pt>
                <c:pt idx="5">
                  <c:v>0.13</c:v>
                </c:pt>
                <c:pt idx="6">
                  <c:v>7.58</c:v>
                </c:pt>
                <c:pt idx="7">
                  <c:v>3.32</c:v>
                </c:pt>
                <c:pt idx="8">
                  <c:v>0.9</c:v>
                </c:pt>
                <c:pt idx="9">
                  <c:v>0.55000000000000004</c:v>
                </c:pt>
                <c:pt idx="10">
                  <c:v>0.92</c:v>
                </c:pt>
                <c:pt idx="11">
                  <c:v>0.03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7-48AE-9993-D230DD6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'Maksym Valuiko'!$D$7:$D$40</c:f>
              <c:strCache>
                <c:ptCount val="10"/>
                <c:pt idx="0">
                  <c:v>DDH-214</c:v>
                </c:pt>
                <c:pt idx="1">
                  <c:v>DDH-213</c:v>
                </c:pt>
                <c:pt idx="2">
                  <c:v>DDH-238</c:v>
                </c:pt>
                <c:pt idx="3">
                  <c:v>DDH-217</c:v>
                </c:pt>
                <c:pt idx="4">
                  <c:v>DDH-246</c:v>
                </c:pt>
                <c:pt idx="5">
                  <c:v>DDH-189</c:v>
                </c:pt>
                <c:pt idx="6">
                  <c:v>DDH-262</c:v>
                </c:pt>
                <c:pt idx="7">
                  <c:v>DDH-264</c:v>
                </c:pt>
                <c:pt idx="8">
                  <c:v>DDH-222</c:v>
                </c:pt>
                <c:pt idx="9">
                  <c:v>0</c:v>
                </c:pt>
              </c:strCache>
            </c:strRef>
          </c:cat>
          <c:val>
            <c:numRef>
              <c:f>'Maksym Valuiko'!$I$7:$I$40</c:f>
              <c:numCache>
                <c:formatCode>General</c:formatCode>
                <c:ptCount val="34"/>
                <c:pt idx="0">
                  <c:v>8</c:v>
                </c:pt>
                <c:pt idx="1">
                  <c:v>3</c:v>
                </c:pt>
                <c:pt idx="2">
                  <c:v>3.64</c:v>
                </c:pt>
                <c:pt idx="3">
                  <c:v>2.58</c:v>
                </c:pt>
                <c:pt idx="4">
                  <c:v>0</c:v>
                </c:pt>
                <c:pt idx="5">
                  <c:v>0</c:v>
                </c:pt>
                <c:pt idx="6">
                  <c:v>3.16</c:v>
                </c:pt>
                <c:pt idx="7">
                  <c:v>5.28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5-43DF-8CE9-7175755AE558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'Maksym Valuiko'!$M$7:$M$40</c:f>
              <c:numCache>
                <c:formatCode>General</c:formatCode>
                <c:ptCount val="34"/>
                <c:pt idx="0">
                  <c:v>9.3000000000000007</c:v>
                </c:pt>
                <c:pt idx="1">
                  <c:v>8.9700000000000006</c:v>
                </c:pt>
                <c:pt idx="2">
                  <c:v>5.35</c:v>
                </c:pt>
                <c:pt idx="3">
                  <c:v>2.0699999999999998</c:v>
                </c:pt>
                <c:pt idx="4">
                  <c:v>0.1</c:v>
                </c:pt>
                <c:pt idx="5">
                  <c:v>0</c:v>
                </c:pt>
                <c:pt idx="6">
                  <c:v>3.45</c:v>
                </c:pt>
                <c:pt idx="7">
                  <c:v>13.92</c:v>
                </c:pt>
                <c:pt idx="8">
                  <c:v>0.3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5-43DF-8CE9-7175755AE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Estimations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Tpl00!$D$7:$D$40</c:f>
              <c:strCache>
                <c:ptCount val="26"/>
                <c:pt idx="0">
                  <c:v>DDH-234</c:v>
                </c:pt>
                <c:pt idx="1">
                  <c:v>DDH-232</c:v>
                </c:pt>
                <c:pt idx="2">
                  <c:v>DDH-228</c:v>
                </c:pt>
                <c:pt idx="3">
                  <c:v>DDH-211</c:v>
                </c:pt>
                <c:pt idx="4">
                  <c:v>DDH-210</c:v>
                </c:pt>
                <c:pt idx="5">
                  <c:v>DDH-209</c:v>
                </c:pt>
                <c:pt idx="6">
                  <c:v>DDH-235</c:v>
                </c:pt>
                <c:pt idx="7">
                  <c:v>DDH-231</c:v>
                </c:pt>
                <c:pt idx="8">
                  <c:v>DDH-204</c:v>
                </c:pt>
                <c:pt idx="9">
                  <c:v>DDH-237</c:v>
                </c:pt>
                <c:pt idx="10">
                  <c:v>DDH-205</c:v>
                </c:pt>
                <c:pt idx="11">
                  <c:v>DDH-242</c:v>
                </c:pt>
                <c:pt idx="12">
                  <c:v>DDH-222</c:v>
                </c:pt>
                <c:pt idx="13">
                  <c:v>DDH-216</c:v>
                </c:pt>
                <c:pt idx="14">
                  <c:v>DDH-236</c:v>
                </c:pt>
                <c:pt idx="15">
                  <c:v>DDH-243</c:v>
                </c:pt>
                <c:pt idx="16">
                  <c:v>DDH-256</c:v>
                </c:pt>
                <c:pt idx="17">
                  <c:v>DDH-253</c:v>
                </c:pt>
                <c:pt idx="18">
                  <c:v>DDH-250</c:v>
                </c:pt>
                <c:pt idx="19">
                  <c:v>DDH-248</c:v>
                </c:pt>
                <c:pt idx="20">
                  <c:v>DDH-255</c:v>
                </c:pt>
                <c:pt idx="21">
                  <c:v>DDH-254</c:v>
                </c:pt>
                <c:pt idx="22">
                  <c:v>DDH-249</c:v>
                </c:pt>
                <c:pt idx="23">
                  <c:v>DDH-260</c:v>
                </c:pt>
                <c:pt idx="24">
                  <c:v>DDH-262</c:v>
                </c:pt>
                <c:pt idx="25">
                  <c:v>0</c:v>
                </c:pt>
              </c:strCache>
            </c:strRef>
          </c:cat>
          <c:val>
            <c:numRef>
              <c:f>Tpl00!$I$7:$I$40</c:f>
              <c:numCache>
                <c:formatCode>General</c:formatCode>
                <c:ptCount val="34"/>
                <c:pt idx="0">
                  <c:v>2</c:v>
                </c:pt>
                <c:pt idx="1">
                  <c:v>1</c:v>
                </c:pt>
                <c:pt idx="2">
                  <c:v>0.48</c:v>
                </c:pt>
                <c:pt idx="3">
                  <c:v>0.97</c:v>
                </c:pt>
                <c:pt idx="4">
                  <c:v>1.78</c:v>
                </c:pt>
                <c:pt idx="5">
                  <c:v>1.98</c:v>
                </c:pt>
                <c:pt idx="6">
                  <c:v>0.84</c:v>
                </c:pt>
                <c:pt idx="7">
                  <c:v>0.5</c:v>
                </c:pt>
                <c:pt idx="8">
                  <c:v>1.94</c:v>
                </c:pt>
                <c:pt idx="9">
                  <c:v>1.98</c:v>
                </c:pt>
                <c:pt idx="10">
                  <c:v>0.04</c:v>
                </c:pt>
                <c:pt idx="11">
                  <c:v>0.96</c:v>
                </c:pt>
                <c:pt idx="12">
                  <c:v>11.64</c:v>
                </c:pt>
                <c:pt idx="13">
                  <c:v>0.64</c:v>
                </c:pt>
                <c:pt idx="14">
                  <c:v>0.08</c:v>
                </c:pt>
                <c:pt idx="15">
                  <c:v>0.97</c:v>
                </c:pt>
                <c:pt idx="16">
                  <c:v>0.495</c:v>
                </c:pt>
                <c:pt idx="17">
                  <c:v>1.5</c:v>
                </c:pt>
                <c:pt idx="18">
                  <c:v>0.5</c:v>
                </c:pt>
                <c:pt idx="19">
                  <c:v>0.5</c:v>
                </c:pt>
                <c:pt idx="20">
                  <c:v>1.5</c:v>
                </c:pt>
                <c:pt idx="21">
                  <c:v>2.3250000000000002</c:v>
                </c:pt>
                <c:pt idx="22">
                  <c:v>0.5</c:v>
                </c:pt>
                <c:pt idx="23">
                  <c:v>1</c:v>
                </c:pt>
                <c:pt idx="24">
                  <c:v>0.84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A-49D6-ACE4-AF57AF329CAF}"/>
            </c:ext>
          </c:extLst>
        </c:ser>
        <c:ser>
          <c:idx val="1"/>
          <c:order val="1"/>
          <c:tx>
            <c:v>Time spent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Tpl00!$M$7:$M$40</c:f>
              <c:numCache>
                <c:formatCode>General</c:formatCode>
                <c:ptCount val="34"/>
                <c:pt idx="0">
                  <c:v>5.37</c:v>
                </c:pt>
                <c:pt idx="1">
                  <c:v>1.68</c:v>
                </c:pt>
                <c:pt idx="2">
                  <c:v>0.87</c:v>
                </c:pt>
                <c:pt idx="3">
                  <c:v>7.67</c:v>
                </c:pt>
                <c:pt idx="4">
                  <c:v>2.73</c:v>
                </c:pt>
                <c:pt idx="5">
                  <c:v>4.92</c:v>
                </c:pt>
                <c:pt idx="6">
                  <c:v>3.45</c:v>
                </c:pt>
                <c:pt idx="7">
                  <c:v>0.72</c:v>
                </c:pt>
                <c:pt idx="8">
                  <c:v>4</c:v>
                </c:pt>
                <c:pt idx="9">
                  <c:v>2.25</c:v>
                </c:pt>
                <c:pt idx="10">
                  <c:v>0.27</c:v>
                </c:pt>
                <c:pt idx="11">
                  <c:v>1.07</c:v>
                </c:pt>
                <c:pt idx="12">
                  <c:v>81.98</c:v>
                </c:pt>
                <c:pt idx="13">
                  <c:v>1.03</c:v>
                </c:pt>
                <c:pt idx="14">
                  <c:v>0.48</c:v>
                </c:pt>
                <c:pt idx="15">
                  <c:v>4.3</c:v>
                </c:pt>
                <c:pt idx="16">
                  <c:v>3.13</c:v>
                </c:pt>
                <c:pt idx="17">
                  <c:v>0.8</c:v>
                </c:pt>
                <c:pt idx="18">
                  <c:v>0.62</c:v>
                </c:pt>
                <c:pt idx="19">
                  <c:v>0.43</c:v>
                </c:pt>
                <c:pt idx="20">
                  <c:v>7.22</c:v>
                </c:pt>
                <c:pt idx="21">
                  <c:v>13.47</c:v>
                </c:pt>
                <c:pt idx="22">
                  <c:v>0.48</c:v>
                </c:pt>
                <c:pt idx="23">
                  <c:v>1</c:v>
                </c:pt>
                <c:pt idx="24">
                  <c:v>0.9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4-4C0F-8006-C5D5D4693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catAx>
        <c:axId val="59529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Algn val="ctr"/>
        <c:lblOffset val="100"/>
        <c:noMultiLvlLbl val="1"/>
      </c:cat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</xdr:row>
      <xdr:rowOff>0</xdr:rowOff>
    </xdr:from>
    <xdr:to>
      <xdr:col>12</xdr:col>
      <xdr:colOff>510540</xdr:colOff>
      <xdr:row>19</xdr:row>
      <xdr:rowOff>148590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</xdr:colOff>
      <xdr:row>20</xdr:row>
      <xdr:rowOff>60960</xdr:rowOff>
    </xdr:from>
    <xdr:to>
      <xdr:col>12</xdr:col>
      <xdr:colOff>533400</xdr:colOff>
      <xdr:row>35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</xdr:colOff>
      <xdr:row>35</xdr:row>
      <xdr:rowOff>152400</xdr:rowOff>
    </xdr:from>
    <xdr:to>
      <xdr:col>12</xdr:col>
      <xdr:colOff>525780</xdr:colOff>
      <xdr:row>60</xdr:row>
      <xdr:rowOff>22860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1352550</xdr:colOff>
      <xdr:row>10</xdr:row>
      <xdr:rowOff>175260</xdr:rowOff>
    </xdr:from>
    <xdr:to>
      <xdr:col>11</xdr:col>
      <xdr:colOff>320040</xdr:colOff>
      <xdr:row>37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148590</xdr:colOff>
      <xdr:row>11</xdr:row>
      <xdr:rowOff>64770</xdr:rowOff>
    </xdr:from>
    <xdr:to>
      <xdr:col>12</xdr:col>
      <xdr:colOff>495300</xdr:colOff>
      <xdr:row>24</xdr:row>
      <xdr:rowOff>247650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5</xdr:row>
      <xdr:rowOff>129540</xdr:rowOff>
    </xdr:from>
    <xdr:to>
      <xdr:col>25</xdr:col>
      <xdr:colOff>243840</xdr:colOff>
      <xdr:row>35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377190</xdr:colOff>
      <xdr:row>19</xdr:row>
      <xdr:rowOff>125730</xdr:rowOff>
    </xdr:from>
    <xdr:to>
      <xdr:col>20</xdr:col>
      <xdr:colOff>335280</xdr:colOff>
      <xdr:row>34</xdr:row>
      <xdr:rowOff>125730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21</xdr:col>
      <xdr:colOff>487680</xdr:colOff>
      <xdr:row>19</xdr:row>
      <xdr:rowOff>148590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1489710</xdr:colOff>
      <xdr:row>19</xdr:row>
      <xdr:rowOff>140970</xdr:rowOff>
    </xdr:from>
    <xdr:to>
      <xdr:col>12</xdr:col>
      <xdr:colOff>1104900</xdr:colOff>
      <xdr:row>37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1440180</xdr:colOff>
          <xdr:row>4</xdr:row>
          <xdr:rowOff>1135380</xdr:rowOff>
        </xdr:from>
        <xdr:to>
          <xdr:col>3</xdr:col>
          <xdr:colOff>106680</xdr:colOff>
          <xdr:row>6</xdr:row>
          <xdr:rowOff>53340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Re-create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</xdr:row>
          <xdr:rowOff>22860</xdr:rowOff>
        </xdr:from>
        <xdr:to>
          <xdr:col>1</xdr:col>
          <xdr:colOff>2910840</xdr:colOff>
          <xdr:row>13</xdr:row>
          <xdr:rowOff>22860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values only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port_2000-01-01_2015-06-04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B36"/>
  <sheetViews>
    <sheetView topLeftCell="A4" workbookViewId="0">
      <selection activeCell="B9" sqref="B9"/>
    </sheetView>
  </sheetViews>
  <sheetFormatPr defaultRowHeight="14.4" x14ac:dyDescent="0.3"/>
  <cols>
    <col min="1" max="1" width="16.33203125" customWidth="1"/>
    <col min="2" max="2" width="61.5546875" customWidth="1"/>
  </cols>
  <sheetData>
    <row r="2" spans="1:2" x14ac:dyDescent="0.3">
      <c r="A2" t="s">
        <v>21</v>
      </c>
    </row>
    <row r="3" spans="1:2" x14ac:dyDescent="0.3">
      <c r="A3" s="8" t="s">
        <v>22</v>
      </c>
      <c r="B3" s="8" t="s">
        <v>23</v>
      </c>
    </row>
    <row r="4" spans="1:2" ht="28.8" x14ac:dyDescent="0.3">
      <c r="A4" s="7" t="s">
        <v>338</v>
      </c>
      <c r="B4" s="9" t="s">
        <v>337</v>
      </c>
    </row>
    <row r="5" spans="1:2" x14ac:dyDescent="0.3">
      <c r="A5" s="6" t="s">
        <v>24</v>
      </c>
      <c r="B5" s="9" t="s">
        <v>339</v>
      </c>
    </row>
    <row r="6" spans="1:2" x14ac:dyDescent="0.3">
      <c r="A6" s="6" t="s">
        <v>340</v>
      </c>
      <c r="B6" s="9" t="s">
        <v>341</v>
      </c>
    </row>
    <row r="7" spans="1:2" ht="28.8" x14ac:dyDescent="0.3">
      <c r="A7" s="7" t="s">
        <v>25</v>
      </c>
      <c r="B7" s="9" t="s">
        <v>26</v>
      </c>
    </row>
    <row r="8" spans="1:2" x14ac:dyDescent="0.3">
      <c r="A8" s="7" t="s">
        <v>390</v>
      </c>
      <c r="B8" s="9" t="s">
        <v>391</v>
      </c>
    </row>
    <row r="9" spans="1:2" x14ac:dyDescent="0.3">
      <c r="A9" s="6" t="s">
        <v>27</v>
      </c>
      <c r="B9" s="9" t="s">
        <v>28</v>
      </c>
    </row>
    <row r="10" spans="1:2" x14ac:dyDescent="0.3">
      <c r="A10" s="6"/>
      <c r="B10" s="9"/>
    </row>
    <row r="11" spans="1:2" x14ac:dyDescent="0.3">
      <c r="A11" s="6"/>
      <c r="B11" s="9"/>
    </row>
    <row r="12" spans="1:2" x14ac:dyDescent="0.3">
      <c r="A12" s="6"/>
      <c r="B12" s="9"/>
    </row>
    <row r="13" spans="1:2" x14ac:dyDescent="0.3">
      <c r="A13" s="6"/>
      <c r="B13" s="9"/>
    </row>
    <row r="14" spans="1:2" x14ac:dyDescent="0.3">
      <c r="A14" s="6"/>
      <c r="B14" s="9"/>
    </row>
    <row r="15" spans="1:2" x14ac:dyDescent="0.3">
      <c r="A15" s="8"/>
      <c r="B15" s="10" t="s">
        <v>30</v>
      </c>
    </row>
    <row r="16" spans="1:2" ht="55.5" customHeight="1" x14ac:dyDescent="0.3">
      <c r="A16" s="6" t="s">
        <v>29</v>
      </c>
      <c r="B16" s="9" t="s">
        <v>342</v>
      </c>
    </row>
    <row r="18" spans="1:2" x14ac:dyDescent="0.3">
      <c r="B18" s="4"/>
    </row>
    <row r="19" spans="1:2" x14ac:dyDescent="0.3">
      <c r="A19" s="5" t="s">
        <v>357</v>
      </c>
      <c r="B19" s="4"/>
    </row>
    <row r="20" spans="1:2" x14ac:dyDescent="0.3">
      <c r="B20" s="3"/>
    </row>
    <row r="21" spans="1:2" x14ac:dyDescent="0.3">
      <c r="A21">
        <v>1</v>
      </c>
      <c r="B21" s="3" t="s">
        <v>358</v>
      </c>
    </row>
    <row r="22" spans="1:2" x14ac:dyDescent="0.3">
      <c r="A22">
        <v>2</v>
      </c>
      <c r="B22" t="s">
        <v>359</v>
      </c>
    </row>
    <row r="23" spans="1:2" x14ac:dyDescent="0.3">
      <c r="A23">
        <v>3</v>
      </c>
      <c r="B23" t="s">
        <v>360</v>
      </c>
    </row>
    <row r="24" spans="1:2" x14ac:dyDescent="0.3">
      <c r="A24">
        <v>4</v>
      </c>
      <c r="B24" t="s">
        <v>361</v>
      </c>
    </row>
    <row r="25" spans="1:2" x14ac:dyDescent="0.3">
      <c r="A25">
        <v>5</v>
      </c>
      <c r="B25" t="s">
        <v>362</v>
      </c>
    </row>
    <row r="26" spans="1:2" x14ac:dyDescent="0.3">
      <c r="A26">
        <v>6</v>
      </c>
    </row>
    <row r="27" spans="1:2" x14ac:dyDescent="0.3">
      <c r="A27">
        <v>7</v>
      </c>
    </row>
    <row r="28" spans="1:2" x14ac:dyDescent="0.3">
      <c r="A28">
        <v>8</v>
      </c>
    </row>
    <row r="29" spans="1:2" x14ac:dyDescent="0.3">
      <c r="A29">
        <v>9</v>
      </c>
    </row>
    <row r="30" spans="1:2" x14ac:dyDescent="0.3">
      <c r="A30">
        <v>10</v>
      </c>
    </row>
    <row r="31" spans="1:2" x14ac:dyDescent="0.3">
      <c r="A31">
        <v>11</v>
      </c>
    </row>
    <row r="32" spans="1:2" x14ac:dyDescent="0.3">
      <c r="A32">
        <v>12</v>
      </c>
    </row>
    <row r="33" spans="1:1" x14ac:dyDescent="0.3">
      <c r="A33">
        <v>13</v>
      </c>
    </row>
    <row r="34" spans="1:1" x14ac:dyDescent="0.3">
      <c r="A34">
        <v>14</v>
      </c>
    </row>
    <row r="35" spans="1:1" x14ac:dyDescent="0.3">
      <c r="A35">
        <v>15</v>
      </c>
    </row>
    <row r="36" spans="1:1" x14ac:dyDescent="0.3">
      <c r="A36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8" sqref="A3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D30"/>
  <sheetViews>
    <sheetView workbookViewId="0">
      <selection activeCell="D2" sqref="D2"/>
    </sheetView>
  </sheetViews>
  <sheetFormatPr defaultRowHeight="14.4" x14ac:dyDescent="0.3"/>
  <cols>
    <col min="1" max="1" width="31.88671875" customWidth="1"/>
    <col min="2" max="4" width="20.88671875" customWidth="1"/>
  </cols>
  <sheetData>
    <row r="1" spans="1:4" s="5" customFormat="1" ht="48.6" customHeight="1" x14ac:dyDescent="0.3">
      <c r="A1" s="5" t="s">
        <v>5</v>
      </c>
      <c r="B1" s="5" t="s">
        <v>43</v>
      </c>
      <c r="C1" s="22" t="s">
        <v>398</v>
      </c>
      <c r="D1" s="22" t="s">
        <v>399</v>
      </c>
    </row>
    <row r="2" spans="1:4" x14ac:dyDescent="0.3">
      <c r="A2" t="str">
        <f>IFERROR(Employee!A2,"")</f>
        <v>Igor Shevchenko</v>
      </c>
      <c r="B2" t="str">
        <f>IFERROR(Employee!B2,"")</f>
        <v>Project Manager</v>
      </c>
      <c r="C2">
        <f ca="1">IFERROR(INDIRECT("'" &amp; $A2 &amp; "'" &amp; "!$F$2"),"")</f>
        <v>0</v>
      </c>
      <c r="D2">
        <f ca="1">IFERROR(INDIRECT("'" &amp; $A2 &amp; "'" &amp; "!$G$2"),"")</f>
        <v>0</v>
      </c>
    </row>
    <row r="3" spans="1:4" x14ac:dyDescent="0.3">
      <c r="A3" t="str">
        <f>IFERROR(Employee!A3,"")</f>
        <v>Automation for Jira</v>
      </c>
      <c r="B3" t="str">
        <f>IFERROR(Employee!B3,"")</f>
        <v/>
      </c>
      <c r="C3">
        <f t="shared" ref="C3:C10" ca="1" si="0">IFERROR(INDIRECT("'" &amp; $A3 &amp; "'" &amp; "!$F$2"),"")</f>
        <v>0</v>
      </c>
      <c r="D3">
        <f t="shared" ref="D3:D10" ca="1" si="1">IFERROR(INDIRECT("'" &amp; $A3 &amp; "'" &amp; "!$G$2"),"")</f>
        <v>0</v>
      </c>
    </row>
    <row r="4" spans="1:4" x14ac:dyDescent="0.3">
      <c r="A4" t="str">
        <f>IFERROR(Employee!A4,"")</f>
        <v>Vadym Pidoplichko</v>
      </c>
      <c r="B4" t="str">
        <f>IFERROR(Employee!B4,"")</f>
        <v>Dev Lead</v>
      </c>
      <c r="C4">
        <f t="shared" ca="1" si="0"/>
        <v>34.86</v>
      </c>
      <c r="D4">
        <f t="shared" ca="1" si="1"/>
        <v>35.18</v>
      </c>
    </row>
    <row r="5" spans="1:4" x14ac:dyDescent="0.3">
      <c r="A5" t="str">
        <f>IFERROR(Employee!A5,"")</f>
        <v>Oleh Povshednyi</v>
      </c>
      <c r="B5" t="str">
        <f>IFERROR(Employee!B5,"")</f>
        <v>Full Stack Developer</v>
      </c>
      <c r="C5">
        <f t="shared" ca="1" si="0"/>
        <v>20.245000000000001</v>
      </c>
      <c r="D5">
        <f t="shared" ca="1" si="1"/>
        <v>40.49</v>
      </c>
    </row>
    <row r="6" spans="1:4" x14ac:dyDescent="0.3">
      <c r="A6" t="str">
        <f>IFERROR(Employee!A6,"")</f>
        <v>Volodymyr Babak</v>
      </c>
      <c r="B6" t="str">
        <f>IFERROR(Employee!B6,"")</f>
        <v>Full Stack Developer</v>
      </c>
      <c r="C6">
        <f t="shared" ca="1" si="0"/>
        <v>20.810000000000002</v>
      </c>
      <c r="D6">
        <f t="shared" ca="1" si="1"/>
        <v>45.09</v>
      </c>
    </row>
    <row r="7" spans="1:4" x14ac:dyDescent="0.3">
      <c r="A7" t="str">
        <f>IFERROR(Employee!A7,"")</f>
        <v>Joshua Lorenzo</v>
      </c>
      <c r="B7" t="str">
        <f>IFERROR(Employee!B7,"")</f>
        <v>Junior Solution Architect</v>
      </c>
      <c r="C7">
        <f t="shared" ca="1" si="0"/>
        <v>28</v>
      </c>
      <c r="D7">
        <f t="shared" ca="1" si="1"/>
        <v>52.43</v>
      </c>
    </row>
    <row r="8" spans="1:4" x14ac:dyDescent="0.3">
      <c r="A8" t="str">
        <f>IFERROR(Employee!A8,"")</f>
        <v>Roman Korniienko</v>
      </c>
      <c r="B8" t="str">
        <f>IFERROR(Employee!B8,"")</f>
        <v>Front-End Developer</v>
      </c>
      <c r="C8">
        <f t="shared" ca="1" si="0"/>
        <v>12.1</v>
      </c>
      <c r="D8">
        <f t="shared" ca="1" si="1"/>
        <v>24.78</v>
      </c>
    </row>
    <row r="9" spans="1:4" x14ac:dyDescent="0.3">
      <c r="A9" t="str">
        <f>IFERROR(Employee!A9,"")</f>
        <v>Maksym Valuiko</v>
      </c>
      <c r="B9" t="str">
        <f>IFERROR(Employee!B9,"")</f>
        <v>Sr Full Stack Developer</v>
      </c>
      <c r="C9">
        <f t="shared" ca="1" si="0"/>
        <v>17.22</v>
      </c>
      <c r="D9">
        <f t="shared" ca="1" si="1"/>
        <v>25.69</v>
      </c>
    </row>
    <row r="10" spans="1:4" x14ac:dyDescent="0.3">
      <c r="A10">
        <f>IFERROR(Employee!A10,"")</f>
        <v>0</v>
      </c>
      <c r="B10" t="str">
        <f>IFERROR(Employee!B10,"")</f>
        <v/>
      </c>
      <c r="C10" t="str">
        <f t="shared" ca="1" si="0"/>
        <v/>
      </c>
      <c r="D10" t="str">
        <f t="shared" ca="1" si="1"/>
        <v/>
      </c>
    </row>
    <row r="11" spans="1:4" x14ac:dyDescent="0.3">
      <c r="A11" t="str">
        <f>IFERROR(Employee!A11,"")</f>
        <v/>
      </c>
      <c r="B11" t="str">
        <f>IFERROR(Employee!B11,"")</f>
        <v/>
      </c>
    </row>
    <row r="12" spans="1:4" x14ac:dyDescent="0.3">
      <c r="A12" t="str">
        <f>IFERROR(Employee!A12,"")</f>
        <v/>
      </c>
      <c r="B12" t="str">
        <f>IFERROR(Employee!B12,"")</f>
        <v/>
      </c>
    </row>
    <row r="13" spans="1:4" x14ac:dyDescent="0.3">
      <c r="A13" t="str">
        <f>IFERROR(Employee!A13,"")</f>
        <v/>
      </c>
      <c r="B13" t="str">
        <f>IFERROR(Employee!B13,"")</f>
        <v/>
      </c>
    </row>
    <row r="14" spans="1:4" x14ac:dyDescent="0.3">
      <c r="A14" t="str">
        <f>IFERROR(Employee!A14,"")</f>
        <v/>
      </c>
      <c r="B14" t="str">
        <f>IFERROR(Employee!B14,"")</f>
        <v/>
      </c>
    </row>
    <row r="15" spans="1:4" x14ac:dyDescent="0.3">
      <c r="A15" t="str">
        <f>IFERROR(Employee!A15,"")</f>
        <v/>
      </c>
      <c r="B15" t="str">
        <f>IFERROR(Employee!B15,"")</f>
        <v/>
      </c>
    </row>
    <row r="16" spans="1:4" x14ac:dyDescent="0.3">
      <c r="A16" t="str">
        <f>IFERROR(Employee!A16,"")</f>
        <v/>
      </c>
      <c r="B16" t="str">
        <f>IFERROR(Employee!B16,"")</f>
        <v/>
      </c>
    </row>
    <row r="17" spans="1:2" x14ac:dyDescent="0.3">
      <c r="A17" t="str">
        <f>IFERROR(Employee!A17,"")</f>
        <v/>
      </c>
      <c r="B17" t="str">
        <f>IFERROR(Employee!B17,"")</f>
        <v/>
      </c>
    </row>
    <row r="18" spans="1:2" x14ac:dyDescent="0.3">
      <c r="A18" t="str">
        <f>IFERROR(Employee!A18,"")</f>
        <v/>
      </c>
      <c r="B18" t="str">
        <f>IFERROR(Employee!B18,"")</f>
        <v/>
      </c>
    </row>
    <row r="19" spans="1:2" x14ac:dyDescent="0.3">
      <c r="A19" t="str">
        <f>IFERROR(Employee!A19,"")</f>
        <v/>
      </c>
      <c r="B19" t="str">
        <f>IFERROR(Employee!B19,"")</f>
        <v/>
      </c>
    </row>
    <row r="20" spans="1:2" x14ac:dyDescent="0.3">
      <c r="A20" t="str">
        <f>IFERROR(Employee!A20,"")</f>
        <v/>
      </c>
      <c r="B20" t="str">
        <f>IFERROR(Employee!B20,"")</f>
        <v/>
      </c>
    </row>
    <row r="21" spans="1:2" x14ac:dyDescent="0.3">
      <c r="A21" t="str">
        <f>IFERROR(Employee!A21,"")</f>
        <v/>
      </c>
      <c r="B21" t="str">
        <f>IFERROR(Employee!B21,"")</f>
        <v/>
      </c>
    </row>
    <row r="22" spans="1:2" x14ac:dyDescent="0.3">
      <c r="A22" t="str">
        <f>IFERROR(Employee!A22,"")</f>
        <v/>
      </c>
      <c r="B22" t="str">
        <f>IFERROR(Employee!B22,"")</f>
        <v/>
      </c>
    </row>
    <row r="23" spans="1:2" x14ac:dyDescent="0.3">
      <c r="A23" t="str">
        <f>IFERROR(Employee!A23,"")</f>
        <v/>
      </c>
      <c r="B23" t="str">
        <f>IFERROR(Employee!B23,"")</f>
        <v/>
      </c>
    </row>
    <row r="24" spans="1:2" x14ac:dyDescent="0.3">
      <c r="A24" t="str">
        <f>IFERROR(Employee!A24,"")</f>
        <v/>
      </c>
      <c r="B24" t="str">
        <f>IFERROR(Employee!B24,"")</f>
        <v/>
      </c>
    </row>
    <row r="25" spans="1:2" x14ac:dyDescent="0.3">
      <c r="A25" t="str">
        <f>IFERROR(Employee!A25,"")</f>
        <v/>
      </c>
      <c r="B25" t="str">
        <f>IFERROR(Employee!B25,"")</f>
        <v/>
      </c>
    </row>
    <row r="26" spans="1:2" x14ac:dyDescent="0.3">
      <c r="A26" t="str">
        <f>IFERROR(Employee!A26,"")</f>
        <v/>
      </c>
      <c r="B26" t="str">
        <f>IFERROR(Employee!B26,"")</f>
        <v/>
      </c>
    </row>
    <row r="27" spans="1:2" x14ac:dyDescent="0.3">
      <c r="A27" t="str">
        <f>IFERROR(Employee!A27,"")</f>
        <v/>
      </c>
      <c r="B27" t="str">
        <f>IFERROR(Employee!B27,"")</f>
        <v/>
      </c>
    </row>
    <row r="28" spans="1:2" x14ac:dyDescent="0.3">
      <c r="A28" t="str">
        <f>IFERROR(Employee!A28,"")</f>
        <v/>
      </c>
      <c r="B28" t="str">
        <f>IFERROR(Employee!B28,"")</f>
        <v/>
      </c>
    </row>
    <row r="29" spans="1:2" x14ac:dyDescent="0.3">
      <c r="A29" t="str">
        <f>IFERROR(Employee!A29,"")</f>
        <v/>
      </c>
      <c r="B29" t="str">
        <f>IFERROR(Employee!B29,"")</f>
        <v/>
      </c>
    </row>
    <row r="30" spans="1:2" x14ac:dyDescent="0.3">
      <c r="A30" t="str">
        <f>IFERROR(Employee!A30,"")</f>
        <v/>
      </c>
      <c r="B30" t="str">
        <f>IFERROR(Employee!B30,"")</f>
        <v/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K268"/>
  <sheetViews>
    <sheetView tabSelected="1" topLeftCell="C3" workbookViewId="0">
      <selection activeCell="H21" sqref="H21"/>
    </sheetView>
  </sheetViews>
  <sheetFormatPr defaultRowHeight="14.4" x14ac:dyDescent="0.3"/>
  <cols>
    <col min="1" max="1" width="9.109375" style="2"/>
    <col min="2" max="2" width="47.5546875" style="12" customWidth="1"/>
    <col min="3" max="3" width="14" style="2" customWidth="1"/>
    <col min="4" max="4" width="12.44140625" style="2" customWidth="1"/>
    <col min="5" max="6" width="22.109375" customWidth="1"/>
    <col min="7" max="8" width="20.88671875" customWidth="1"/>
    <col min="9" max="9" width="22.88671875" customWidth="1"/>
  </cols>
  <sheetData>
    <row r="1" spans="1:11" s="5" customFormat="1" x14ac:dyDescent="0.3">
      <c r="A1" s="21" t="s">
        <v>1</v>
      </c>
      <c r="B1" s="24" t="s">
        <v>33</v>
      </c>
      <c r="C1" s="21" t="s">
        <v>2</v>
      </c>
      <c r="D1" s="21" t="s">
        <v>3</v>
      </c>
      <c r="E1" s="5" t="s">
        <v>46</v>
      </c>
      <c r="F1" s="21" t="s">
        <v>47</v>
      </c>
      <c r="G1" s="5" t="s">
        <v>6</v>
      </c>
      <c r="H1" s="5" t="s">
        <v>356</v>
      </c>
      <c r="I1" s="5" t="s">
        <v>355</v>
      </c>
    </row>
    <row r="2" spans="1:11" s="15" customFormat="1" x14ac:dyDescent="0.3">
      <c r="A2" s="14" t="s">
        <v>34</v>
      </c>
      <c r="B2" s="28" t="s">
        <v>35</v>
      </c>
      <c r="C2" s="14"/>
      <c r="D2" s="14"/>
      <c r="E2" s="15">
        <f>SUMIFS(E3:E1000,$C$3:$C$1000,"&lt;&gt;''")</f>
        <v>237</v>
      </c>
      <c r="F2" s="15">
        <f>SUMIFS(F3:F1000,$C$3:$C$1000,"&lt;&gt;''")</f>
        <v>362.5</v>
      </c>
      <c r="G2" s="15">
        <f>SUMIFS(G3:G1000,$C$3:$C$1000,"&lt;&gt;''")</f>
        <v>921.86000000000013</v>
      </c>
      <c r="H2" s="15">
        <f>IFERROR(ROUND(E2/G2*100,2),"")</f>
        <v>25.71</v>
      </c>
      <c r="I2" s="15">
        <f>IFERROR(ROUND(F2/G2*100,2),"")</f>
        <v>39.32</v>
      </c>
    </row>
    <row r="3" spans="1:11" ht="21" customHeight="1" x14ac:dyDescent="0.3">
      <c r="A3" t="str">
        <f t="array" ref="A3">IFERROR(INDEX(Data!$C$2:$C$1038, MATCH(0,COUNTIF($A$2:A2, Data!$C$2:$C$1038), 0)),"")</f>
        <v>DDH-235</v>
      </c>
      <c r="B3" s="13" t="str">
        <f>IFERROR(HYPERLINK(VLOOKUP($A3,Data!$C$2:$S$1057,12,FALSE),VLOOKUP($A3,Data!$C$2:$S$1057,10,FALSE)),"")</f>
        <v>Minor improvements</v>
      </c>
      <c r="C3" t="str">
        <f>IFERROR(VLOOKUP($A3, Data!$C$2:$F$1057,2,FALSE),"")</f>
        <v>Done</v>
      </c>
      <c r="D3" t="str">
        <f>IFERROR(VLOOKUP($A3, Data!$C$2:$F$1057,3,FALSE),"")</f>
        <v>Done</v>
      </c>
      <c r="E3">
        <f>IFERROR(VLOOKUP($A3, Data!$C$2:$H$1057,6,FALSE),"")</f>
        <v>1</v>
      </c>
      <c r="F3">
        <f>IFERROR(VLOOKUP($A3, Data!$C$2:$I$1057,7,FALSE),"")</f>
        <v>1</v>
      </c>
      <c r="G3">
        <f>IFERROR(VLOOKUP($A3, Data!$C$2:$J$1057,8,FALSE),"")</f>
        <v>4.13</v>
      </c>
      <c r="H3">
        <f>IFERROR(ROUND($E3/$G3*100,2),"")</f>
        <v>24.21</v>
      </c>
      <c r="I3">
        <f>IFERROR(ROUND($F3/$G3*100,2),"")</f>
        <v>24.21</v>
      </c>
      <c r="K3" s="2"/>
    </row>
    <row r="4" spans="1:11" x14ac:dyDescent="0.3">
      <c r="A4" t="str">
        <f t="array" ref="A4">IFERROR(INDEX(Data!$C$2:$C$1038, MATCH(0,COUNTIF($A$2:A3, Data!$C$2:$C$1038), 0)),"")</f>
        <v>DDH-234</v>
      </c>
      <c r="B4" s="13" t="str">
        <f>IFERROR(HYPERLINK(VLOOKUP($A4,Data!$C$2:$S$1057,12,FALSE),VLOOKUP($A4,Data!$C$2:$S$1057,10,FALSE)),"")</f>
        <v>Mark non-completed tab by error sign</v>
      </c>
      <c r="C4" t="str">
        <f>IFERROR(VLOOKUP($A4, Data!$C$2:$F$1057,2,FALSE),"")</f>
        <v>Done</v>
      </c>
      <c r="D4" t="str">
        <f>IFERROR(VLOOKUP($A4, Data!$C$2:$F$1057,3,FALSE),"")</f>
        <v>Done</v>
      </c>
      <c r="E4">
        <f>IFERROR(VLOOKUP($A4, Data!$C$2:$H$1057,6,FALSE),"")</f>
        <v>2</v>
      </c>
      <c r="F4">
        <f>IFERROR(VLOOKUP($A4, Data!$C$2:$I$1057,7,FALSE),"")</f>
        <v>2</v>
      </c>
      <c r="G4">
        <f>IFERROR(VLOOKUP($A4, Data!$C$2:$J$1057,8,FALSE),"")</f>
        <v>5.37</v>
      </c>
      <c r="H4">
        <f t="shared" ref="H4:H67" si="0">IFERROR(ROUND($E4/$G4*100,2),"")</f>
        <v>37.24</v>
      </c>
      <c r="I4">
        <f t="shared" ref="I4:I67" si="1">IFERROR(ROUND($F4/$G4*100,2),"")</f>
        <v>37.24</v>
      </c>
    </row>
    <row r="5" spans="1:11" x14ac:dyDescent="0.3">
      <c r="A5" t="str">
        <f t="array" ref="A5">IFERROR(INDEX(Data!$C$2:$C$1038, MATCH(0,COUNTIF($A$2:A4, Data!$C$2:$C$1038), 0)),"")</f>
        <v>DDH-232</v>
      </c>
      <c r="B5" s="13" t="str">
        <f>IFERROR(HYPERLINK(VLOOKUP($A5,Data!$C$2:$S$1057,12,FALSE),VLOOKUP($A5,Data!$C$2:$S$1057,10,FALSE)),"")</f>
        <v>Email validation</v>
      </c>
      <c r="C5" t="str">
        <f>IFERROR(VLOOKUP($A5, Data!$C$2:$F$1057,2,FALSE),"")</f>
        <v>Done</v>
      </c>
      <c r="D5" t="str">
        <f>IFERROR(VLOOKUP($A5, Data!$C$2:$F$1057,3,FALSE),"")</f>
        <v>Done</v>
      </c>
      <c r="E5">
        <f>IFERROR(VLOOKUP($A5, Data!$C$2:$H$1057,6,FALSE),"")</f>
        <v>1</v>
      </c>
      <c r="F5">
        <f>IFERROR(VLOOKUP($A5, Data!$C$2:$I$1057,7,FALSE),"")</f>
        <v>1</v>
      </c>
      <c r="G5">
        <f>IFERROR(VLOOKUP($A5, Data!$C$2:$J$1057,8,FALSE),"")</f>
        <v>1.68</v>
      </c>
      <c r="H5">
        <f t="shared" si="0"/>
        <v>59.52</v>
      </c>
      <c r="I5">
        <f t="shared" si="1"/>
        <v>59.52</v>
      </c>
    </row>
    <row r="6" spans="1:11" x14ac:dyDescent="0.3">
      <c r="A6" t="str">
        <f t="array" ref="A6">IFERROR(INDEX(Data!$C$2:$C$1038, MATCH(0,COUNTIF($A$2:A5, Data!$C$2:$C$1038), 0)),"")</f>
        <v>DDH-228</v>
      </c>
      <c r="B6" s="13" t="str">
        <f>IFERROR(HYPERLINK(VLOOKUP($A6,Data!$C$2:$S$1057,12,FALSE),VLOOKUP($A6,Data!$C$2:$S$1057,10,FALSE)),"")</f>
        <v>UI Refactoring</v>
      </c>
      <c r="C6" t="str">
        <f>IFERROR(VLOOKUP($A6, Data!$C$2:$F$1057,2,FALSE),"")</f>
        <v>Done</v>
      </c>
      <c r="D6" t="str">
        <f>IFERROR(VLOOKUP($A6, Data!$C$2:$F$1057,3,FALSE),"")</f>
        <v>Done</v>
      </c>
      <c r="E6">
        <f>IFERROR(VLOOKUP($A6, Data!$C$2:$H$1057,6,FALSE),"")</f>
        <v>16</v>
      </c>
      <c r="F6">
        <f>IFERROR(VLOOKUP($A6, Data!$C$2:$I$1057,7,FALSE),"")</f>
        <v>32</v>
      </c>
      <c r="G6">
        <f>IFERROR(VLOOKUP($A6, Data!$C$2:$J$1057,8,FALSE),"")</f>
        <v>30.97</v>
      </c>
      <c r="H6">
        <f t="shared" si="0"/>
        <v>51.66</v>
      </c>
      <c r="I6">
        <f t="shared" si="1"/>
        <v>103.33</v>
      </c>
    </row>
    <row r="7" spans="1:11" x14ac:dyDescent="0.3">
      <c r="A7" t="str">
        <f t="array" ref="A7">IFERROR(INDEX(Data!$C$2:$C$1038, MATCH(0,COUNTIF($A$2:A6, Data!$C$2:$C$1038), 0)),"")</f>
        <v>DDH-216</v>
      </c>
      <c r="B7" s="13" t="str">
        <f>IFERROR(HYPERLINK(VLOOKUP($A7,Data!$C$2:$S$1057,12,FALSE),VLOOKUP($A7,Data!$C$2:$S$1057,10,FALSE)),"")</f>
        <v>Store Company Details in the DB</v>
      </c>
      <c r="C7" t="str">
        <f>IFERROR(VLOOKUP($A7, Data!$C$2:$F$1057,2,FALSE),"")</f>
        <v>Done</v>
      </c>
      <c r="D7" t="str">
        <f>IFERROR(VLOOKUP($A7, Data!$C$2:$F$1057,3,FALSE),"")</f>
        <v>Done</v>
      </c>
      <c r="E7">
        <f>IFERROR(VLOOKUP($A7, Data!$C$2:$H$1057,6,FALSE),"")</f>
        <v>8</v>
      </c>
      <c r="F7">
        <f>IFERROR(VLOOKUP($A7, Data!$C$2:$I$1057,7,FALSE),"")</f>
        <v>8</v>
      </c>
      <c r="G7">
        <f>IFERROR(VLOOKUP($A7, Data!$C$2:$J$1057,8,FALSE),"")</f>
        <v>13.5</v>
      </c>
      <c r="H7">
        <f t="shared" si="0"/>
        <v>59.26</v>
      </c>
      <c r="I7">
        <f t="shared" si="1"/>
        <v>59.26</v>
      </c>
    </row>
    <row r="8" spans="1:11" x14ac:dyDescent="0.3">
      <c r="A8" t="str">
        <f t="array" ref="A8">IFERROR(INDEX(Data!$C$2:$C$1038, MATCH(0,COUNTIF($A$2:A7, Data!$C$2:$C$1038), 0)),"")</f>
        <v>DDH-211</v>
      </c>
      <c r="B8" s="13" t="str">
        <f>IFERROR(HYPERLINK(VLOOKUP($A8,Data!$C$2:$S$1057,12,FALSE),VLOOKUP($A8,Data!$C$2:$S$1057,10,FALSE)),"")</f>
        <v>At least one phone number should be required</v>
      </c>
      <c r="C8" t="str">
        <f>IFERROR(VLOOKUP($A8, Data!$C$2:$F$1057,2,FALSE),"")</f>
        <v>Done</v>
      </c>
      <c r="D8" t="str">
        <f>IFERROR(VLOOKUP($A8, Data!$C$2:$F$1057,3,FALSE),"")</f>
        <v>Done</v>
      </c>
      <c r="E8">
        <f>IFERROR(VLOOKUP($A8, Data!$C$2:$H$1057,6,FALSE),"")</f>
        <v>1</v>
      </c>
      <c r="F8">
        <f>IFERROR(VLOOKUP($A8, Data!$C$2:$I$1057,7,FALSE),"")</f>
        <v>2</v>
      </c>
      <c r="G8">
        <f>IFERROR(VLOOKUP($A8, Data!$C$2:$J$1057,8,FALSE),"")</f>
        <v>7.88</v>
      </c>
      <c r="H8">
        <f t="shared" si="0"/>
        <v>12.69</v>
      </c>
      <c r="I8">
        <f t="shared" si="1"/>
        <v>25.38</v>
      </c>
    </row>
    <row r="9" spans="1:11" x14ac:dyDescent="0.3">
      <c r="A9" t="str">
        <f t="array" ref="A9">IFERROR(INDEX(Data!$C$2:$C$1038, MATCH(0,COUNTIF($A$2:A8, Data!$C$2:$C$1038), 0)),"")</f>
        <v>DDH-210</v>
      </c>
      <c r="B9" s="13" t="str">
        <f>IFERROR(HYPERLINK(VLOOKUP($A9,Data!$C$2:$S$1057,12,FALSE),VLOOKUP($A9,Data!$C$2:$S$1057,10,FALSE)),"")</f>
        <v>TFN is available for non-trustee Company</v>
      </c>
      <c r="C9" t="str">
        <f>IFERROR(VLOOKUP($A9, Data!$C$2:$F$1057,2,FALSE),"")</f>
        <v>Done</v>
      </c>
      <c r="D9" t="str">
        <f>IFERROR(VLOOKUP($A9, Data!$C$2:$F$1057,3,FALSE),"")</f>
        <v>Done</v>
      </c>
      <c r="E9">
        <f>IFERROR(VLOOKUP($A9, Data!$C$2:$H$1057,6,FALSE),"")</f>
        <v>2</v>
      </c>
      <c r="F9">
        <f>IFERROR(VLOOKUP($A9, Data!$C$2:$I$1057,7,FALSE),"")</f>
        <v>3</v>
      </c>
      <c r="G9">
        <f>IFERROR(VLOOKUP($A9, Data!$C$2:$J$1057,8,FALSE),"")</f>
        <v>3.08</v>
      </c>
      <c r="H9">
        <f t="shared" si="0"/>
        <v>64.94</v>
      </c>
      <c r="I9">
        <f t="shared" si="1"/>
        <v>97.4</v>
      </c>
    </row>
    <row r="10" spans="1:11" x14ac:dyDescent="0.3">
      <c r="A10" t="str">
        <f t="array" ref="A10">IFERROR(INDEX(Data!$C$2:$C$1038, MATCH(0,COUNTIF($A$2:A9, Data!$C$2:$C$1038), 0)),"")</f>
        <v>DDH-209</v>
      </c>
      <c r="B10" s="13" t="str">
        <f>IFERROR(HYPERLINK(VLOOKUP($A10,Data!$C$2:$S$1057,12,FALSE),VLOOKUP($A10,Data!$C$2:$S$1057,10,FALSE)),"")</f>
        <v>Remove Edit" button from person"</v>
      </c>
      <c r="C10" t="str">
        <f>IFERROR(VLOOKUP($A10, Data!$C$2:$F$1057,2,FALSE),"")</f>
        <v>Done</v>
      </c>
      <c r="D10" t="str">
        <f>IFERROR(VLOOKUP($A10, Data!$C$2:$F$1057,3,FALSE),"")</f>
        <v>Done</v>
      </c>
      <c r="E10">
        <f>IFERROR(VLOOKUP($A10, Data!$C$2:$H$1057,6,FALSE),"")</f>
        <v>2</v>
      </c>
      <c r="F10">
        <f>IFERROR(VLOOKUP($A10, Data!$C$2:$I$1057,7,FALSE),"")</f>
        <v>1</v>
      </c>
      <c r="G10">
        <f>IFERROR(VLOOKUP($A10, Data!$C$2:$J$1057,8,FALSE),"")</f>
        <v>4.95</v>
      </c>
      <c r="H10">
        <f t="shared" si="0"/>
        <v>40.4</v>
      </c>
      <c r="I10">
        <f t="shared" si="1"/>
        <v>20.2</v>
      </c>
    </row>
    <row r="11" spans="1:11" x14ac:dyDescent="0.3">
      <c r="A11" t="str">
        <f t="array" ref="A11">IFERROR(INDEX(Data!$C$2:$C$1038, MATCH(0,COUNTIF($A$2:A10, Data!$C$2:$C$1038), 0)),"")</f>
        <v>DDH-186</v>
      </c>
      <c r="B11" s="13" t="str">
        <f>IFERROR(HYPERLINK(VLOOKUP($A11,Data!$C$2:$S$1057,12,FALSE),VLOOKUP($A11,Data!$C$2:$S$1057,10,FALSE)),"")</f>
        <v>XML Templates/Mapping for Application Form</v>
      </c>
      <c r="C11" t="str">
        <f>IFERROR(VLOOKUP($A11, Data!$C$2:$F$1057,2,FALSE),"")</f>
        <v>Done</v>
      </c>
      <c r="D11" t="str">
        <f>IFERROR(VLOOKUP($A11, Data!$C$2:$F$1057,3,FALSE),"")</f>
        <v>Done</v>
      </c>
      <c r="E11">
        <f>IFERROR(VLOOKUP($A11, Data!$C$2:$H$1057,6,FALSE),"")</f>
        <v>25</v>
      </c>
      <c r="F11">
        <f>IFERROR(VLOOKUP($A11, Data!$C$2:$I$1057,7,FALSE),"")</f>
        <v>25</v>
      </c>
      <c r="G11">
        <f>IFERROR(VLOOKUP($A11, Data!$C$2:$J$1057,8,FALSE),"")</f>
        <v>48.73</v>
      </c>
      <c r="H11">
        <f t="shared" si="0"/>
        <v>51.3</v>
      </c>
      <c r="I11">
        <f t="shared" si="1"/>
        <v>51.3</v>
      </c>
    </row>
    <row r="12" spans="1:11" x14ac:dyDescent="0.3">
      <c r="A12" t="str">
        <f t="array" ref="A12">IFERROR(INDEX(Data!$C$2:$C$1038, MATCH(0,COUNTIF($A$2:A11, Data!$C$2:$C$1038), 0)),"")</f>
        <v>DDH-146</v>
      </c>
      <c r="B12" s="13" t="str">
        <f>IFERROR(HYPERLINK(VLOOKUP($A12,Data!$C$2:$S$1057,12,FALSE),VLOOKUP($A12,Data!$C$2:$S$1057,10,FALSE)),"")</f>
        <v>Setup the Dev Env DB</v>
      </c>
      <c r="C12" t="str">
        <f>IFERROR(VLOOKUP($A12, Data!$C$2:$F$1057,2,FALSE),"")</f>
        <v>In Progress</v>
      </c>
      <c r="D12">
        <f>IFERROR(VLOOKUP($A12, Data!$C$2:$F$1057,3,FALSE),"")</f>
        <v>0</v>
      </c>
      <c r="E12">
        <f>IFERROR(VLOOKUP($A12, Data!$C$2:$H$1057,6,FALSE),"")</f>
        <v>5</v>
      </c>
      <c r="F12">
        <f>IFERROR(VLOOKUP($A12, Data!$C$2:$I$1057,7,FALSE),"")</f>
        <v>5</v>
      </c>
      <c r="G12">
        <f>IFERROR(VLOOKUP($A12, Data!$C$2:$J$1057,8,FALSE),"")</f>
        <v>2.97</v>
      </c>
      <c r="H12">
        <f t="shared" si="0"/>
        <v>168.35</v>
      </c>
      <c r="I12">
        <f t="shared" si="1"/>
        <v>168.35</v>
      </c>
    </row>
    <row r="13" spans="1:11" x14ac:dyDescent="0.3">
      <c r="A13" t="str">
        <f t="array" ref="A13">IFERROR(INDEX(Data!$C$2:$C$1038, MATCH(0,COUNTIF($A$2:A12, Data!$C$2:$C$1038), 0)),"")</f>
        <v>DDH-107</v>
      </c>
      <c r="B13" s="13" t="str">
        <f>IFERROR(HYPERLINK(VLOOKUP($A13,Data!$C$2:$S$1057,12,FALSE),VLOOKUP($A13,Data!$C$2:$S$1057,10,FALSE)),"")</f>
        <v>Self Managed Super Fund / Trust</v>
      </c>
      <c r="C13" t="str">
        <f>IFERROR(VLOOKUP($A13, Data!$C$2:$F$1057,2,FALSE),"")</f>
        <v>Done</v>
      </c>
      <c r="D13" t="str">
        <f>IFERROR(VLOOKUP($A13, Data!$C$2:$F$1057,3,FALSE),"")</f>
        <v>Done</v>
      </c>
      <c r="E13">
        <f>IFERROR(VLOOKUP($A13, Data!$C$2:$H$1057,6,FALSE),"")</f>
        <v>0</v>
      </c>
      <c r="F13">
        <f>IFERROR(VLOOKUP($A13, Data!$C$2:$I$1057,7,FALSE),"")</f>
        <v>0</v>
      </c>
      <c r="G13">
        <f>IFERROR(VLOOKUP($A13, Data!$C$2:$J$1057,8,FALSE),"")</f>
        <v>51.13</v>
      </c>
      <c r="H13">
        <f t="shared" si="0"/>
        <v>0</v>
      </c>
      <c r="I13">
        <f t="shared" si="1"/>
        <v>0</v>
      </c>
    </row>
    <row r="14" spans="1:11" x14ac:dyDescent="0.3">
      <c r="A14" t="str">
        <f t="array" ref="A14">IFERROR(INDEX(Data!$C$2:$C$1038, MATCH(0,COUNTIF($A$2:A13, Data!$C$2:$C$1038), 0)),"")</f>
        <v>DDH-236</v>
      </c>
      <c r="B14" s="13" t="str">
        <f>IFERROR(HYPERLINK(VLOOKUP($A14,Data!$C$2:$S$1057,12,FALSE),VLOOKUP($A14,Data!$C$2:$S$1057,10,FALSE)),"")</f>
        <v>Individual details data format refactoring.</v>
      </c>
      <c r="C14" t="str">
        <f>IFERROR(VLOOKUP($A14, Data!$C$2:$F$1057,2,FALSE),"")</f>
        <v>Done</v>
      </c>
      <c r="D14" t="str">
        <f>IFERROR(VLOOKUP($A14, Data!$C$2:$F$1057,3,FALSE),"")</f>
        <v>Done</v>
      </c>
      <c r="E14">
        <f>IFERROR(VLOOKUP($A14, Data!$C$2:$H$1057,6,FALSE),"")</f>
        <v>2</v>
      </c>
      <c r="F14">
        <f>IFERROR(VLOOKUP($A14, Data!$C$2:$I$1057,7,FALSE),"")</f>
        <v>4</v>
      </c>
      <c r="G14">
        <f>IFERROR(VLOOKUP($A14, Data!$C$2:$J$1057,8,FALSE),"")</f>
        <v>13.63</v>
      </c>
      <c r="H14">
        <f t="shared" si="0"/>
        <v>14.67</v>
      </c>
      <c r="I14">
        <f t="shared" si="1"/>
        <v>29.35</v>
      </c>
    </row>
    <row r="15" spans="1:11" x14ac:dyDescent="0.3">
      <c r="A15" t="str">
        <f t="array" ref="A15">IFERROR(INDEX(Data!$C$2:$C$1038, MATCH(0,COUNTIF($A$2:A14, Data!$C$2:$C$1038), 0)),"")</f>
        <v>DDH-231</v>
      </c>
      <c r="B15" s="13" t="str">
        <f>IFERROR(HYPERLINK(VLOOKUP($A15,Data!$C$2:$S$1057,12,FALSE),VLOOKUP($A15,Data!$C$2:$S$1057,10,FALSE)),"")</f>
        <v>Remove asterisk from TFN</v>
      </c>
      <c r="C15" t="str">
        <f>IFERROR(VLOOKUP($A15, Data!$C$2:$F$1057,2,FALSE),"")</f>
        <v>Done</v>
      </c>
      <c r="D15" t="str">
        <f>IFERROR(VLOOKUP($A15, Data!$C$2:$F$1057,3,FALSE),"")</f>
        <v>Done</v>
      </c>
      <c r="E15">
        <f>IFERROR(VLOOKUP($A15, Data!$C$2:$H$1057,6,FALSE),"")</f>
        <v>0.5</v>
      </c>
      <c r="F15">
        <f>IFERROR(VLOOKUP($A15, Data!$C$2:$I$1057,7,FALSE),"")</f>
        <v>0.5</v>
      </c>
      <c r="G15">
        <f>IFERROR(VLOOKUP($A15, Data!$C$2:$J$1057,8,FALSE),"")</f>
        <v>0.72</v>
      </c>
      <c r="H15">
        <f t="shared" si="0"/>
        <v>69.44</v>
      </c>
      <c r="I15">
        <f t="shared" si="1"/>
        <v>69.44</v>
      </c>
    </row>
    <row r="16" spans="1:11" x14ac:dyDescent="0.3">
      <c r="A16" t="str">
        <f t="array" ref="A16">IFERROR(INDEX(Data!$C$2:$C$1038, MATCH(0,COUNTIF($A$2:A15, Data!$C$2:$C$1038), 0)),"")</f>
        <v>DDH-226</v>
      </c>
      <c r="B16" s="13" t="str">
        <f>IFERROR(HYPERLINK(VLOOKUP($A16,Data!$C$2:$S$1057,12,FALSE),VLOOKUP($A16,Data!$C$2:$S$1057,10,FALSE)),"")</f>
        <v>Remove ID from input fields</v>
      </c>
      <c r="C16" t="str">
        <f>IFERROR(VLOOKUP($A16, Data!$C$2:$F$1057,2,FALSE),"")</f>
        <v>Done</v>
      </c>
      <c r="D16" t="str">
        <f>IFERROR(VLOOKUP($A16, Data!$C$2:$F$1057,3,FALSE),"")</f>
        <v>Done</v>
      </c>
      <c r="E16">
        <f>IFERROR(VLOOKUP($A16, Data!$C$2:$H$1057,6,FALSE),"")</f>
        <v>1</v>
      </c>
      <c r="F16">
        <f>IFERROR(VLOOKUP($A16, Data!$C$2:$I$1057,7,FALSE),"")</f>
        <v>1</v>
      </c>
      <c r="G16">
        <f>IFERROR(VLOOKUP($A16, Data!$C$2:$J$1057,8,FALSE),"")</f>
        <v>4.67</v>
      </c>
      <c r="H16">
        <f t="shared" si="0"/>
        <v>21.41</v>
      </c>
      <c r="I16">
        <f t="shared" si="1"/>
        <v>21.41</v>
      </c>
    </row>
    <row r="17" spans="1:9" x14ac:dyDescent="0.3">
      <c r="A17" t="str">
        <f t="array" ref="A17">IFERROR(INDEX(Data!$C$2:$C$1038, MATCH(0,COUNTIF($A$2:A16, Data!$C$2:$C$1038), 0)),"")</f>
        <v>DDH-214</v>
      </c>
      <c r="B17" s="13" t="str">
        <f>IFERROR(HYPERLINK(VLOOKUP($A17,Data!$C$2:$S$1057,12,FALSE),VLOOKUP($A17,Data!$C$2:$S$1057,10,FALSE)),"")</f>
        <v>Store Adviser into DB</v>
      </c>
      <c r="C17" t="str">
        <f>IFERROR(VLOOKUP($A17, Data!$C$2:$F$1057,2,FALSE),"")</f>
        <v>Done</v>
      </c>
      <c r="D17" t="str">
        <f>IFERROR(VLOOKUP($A17, Data!$C$2:$F$1057,3,FALSE),"")</f>
        <v>Done</v>
      </c>
      <c r="E17">
        <f>IFERROR(VLOOKUP($A17, Data!$C$2:$H$1057,6,FALSE),"")</f>
        <v>8</v>
      </c>
      <c r="F17">
        <f>IFERROR(VLOOKUP($A17, Data!$C$2:$I$1057,7,FALSE),"")</f>
        <v>8</v>
      </c>
      <c r="G17">
        <f>IFERROR(VLOOKUP($A17, Data!$C$2:$J$1057,8,FALSE),"")</f>
        <v>9.3000000000000007</v>
      </c>
      <c r="H17">
        <f t="shared" si="0"/>
        <v>86.02</v>
      </c>
      <c r="I17">
        <f t="shared" si="1"/>
        <v>86.02</v>
      </c>
    </row>
    <row r="18" spans="1:9" x14ac:dyDescent="0.3">
      <c r="A18" t="str">
        <f t="array" ref="A18">IFERROR(INDEX(Data!$C$2:$C$1038, MATCH(0,COUNTIF($A$2:A17, Data!$C$2:$C$1038), 0)),"")</f>
        <v>DDH-213</v>
      </c>
      <c r="B18" s="13" t="str">
        <f>IFERROR(HYPERLINK(VLOOKUP($A18,Data!$C$2:$S$1057,12,FALSE),VLOOKUP($A18,Data!$C$2:$S$1057,10,FALSE)),"")</f>
        <v>Create a development DB</v>
      </c>
      <c r="C18" t="str">
        <f>IFERROR(VLOOKUP($A18, Data!$C$2:$F$1057,2,FALSE),"")</f>
        <v>Done</v>
      </c>
      <c r="D18" t="str">
        <f>IFERROR(VLOOKUP($A18, Data!$C$2:$F$1057,3,FALSE),"")</f>
        <v>Done</v>
      </c>
      <c r="E18">
        <f>IFERROR(VLOOKUP($A18, Data!$C$2:$H$1057,6,FALSE),"")</f>
        <v>3</v>
      </c>
      <c r="F18">
        <f>IFERROR(VLOOKUP($A18, Data!$C$2:$I$1057,7,FALSE),"")</f>
        <v>3</v>
      </c>
      <c r="G18">
        <f>IFERROR(VLOOKUP($A18, Data!$C$2:$J$1057,8,FALSE),"")</f>
        <v>8.9700000000000006</v>
      </c>
      <c r="H18">
        <f t="shared" si="0"/>
        <v>33.44</v>
      </c>
      <c r="I18">
        <f t="shared" si="1"/>
        <v>33.44</v>
      </c>
    </row>
    <row r="19" spans="1:9" ht="28.8" x14ac:dyDescent="0.3">
      <c r="A19" t="str">
        <f t="array" ref="A19">IFERROR(INDEX(Data!$C$2:$C$1038, MATCH(0,COUNTIF($A$2:A18, Data!$C$2:$C$1038), 0)),"")</f>
        <v>DDH-205</v>
      </c>
      <c r="B19" s="13" t="str">
        <f>IFERROR(HYPERLINK(VLOOKUP($A19,Data!$C$2:$S$1057,12,FALSE),VLOOKUP($A19,Data!$C$2:$S$1057,10,FALSE)),"")</f>
        <v>Issuing state should be added when AU driver License" is selected "</v>
      </c>
      <c r="C19" t="str">
        <f>IFERROR(VLOOKUP($A19, Data!$C$2:$F$1057,2,FALSE),"")</f>
        <v>Done</v>
      </c>
      <c r="D19" t="str">
        <f>IFERROR(VLOOKUP($A19, Data!$C$2:$F$1057,3,FALSE),"")</f>
        <v>Done</v>
      </c>
      <c r="E19">
        <f>IFERROR(VLOOKUP($A19, Data!$C$2:$H$1057,6,FALSE),"")</f>
        <v>2</v>
      </c>
      <c r="F19">
        <f>IFERROR(VLOOKUP($A19, Data!$C$2:$I$1057,7,FALSE),"")</f>
        <v>2</v>
      </c>
      <c r="G19">
        <f>IFERROR(VLOOKUP($A19, Data!$C$2:$J$1057,8,FALSE),"")</f>
        <v>12.67</v>
      </c>
      <c r="H19">
        <f t="shared" si="0"/>
        <v>15.79</v>
      </c>
      <c r="I19">
        <f t="shared" si="1"/>
        <v>15.79</v>
      </c>
    </row>
    <row r="20" spans="1:9" x14ac:dyDescent="0.3">
      <c r="A20" t="str">
        <f t="array" ref="A20">IFERROR(INDEX(Data!$C$2:$C$1038, MATCH(0,COUNTIF($A$2:A19, Data!$C$2:$C$1038), 0)),"")</f>
        <v>DDH-204</v>
      </c>
      <c r="B20" s="13" t="str">
        <f>IFERROR(HYPERLINK(VLOOKUP($A20,Data!$C$2:$S$1057,12,FALSE),VLOOKUP($A20,Data!$C$2:$S$1057,10,FALSE)),"")</f>
        <v>TFN Shouldn't be displayed for trustee company</v>
      </c>
      <c r="C20" t="str">
        <f>IFERROR(VLOOKUP($A20, Data!$C$2:$F$1057,2,FALSE),"")</f>
        <v>Done</v>
      </c>
      <c r="D20" t="str">
        <f>IFERROR(VLOOKUP($A20, Data!$C$2:$F$1057,3,FALSE),"")</f>
        <v>Done</v>
      </c>
      <c r="E20">
        <f>IFERROR(VLOOKUP($A20, Data!$C$2:$H$1057,6,FALSE),"")</f>
        <v>2</v>
      </c>
      <c r="F20">
        <f>IFERROR(VLOOKUP($A20, Data!$C$2:$I$1057,7,FALSE),"")</f>
        <v>2.5</v>
      </c>
      <c r="G20">
        <f>IFERROR(VLOOKUP($A20, Data!$C$2:$J$1057,8,FALSE),"")</f>
        <v>4.12</v>
      </c>
      <c r="H20">
        <f t="shared" si="0"/>
        <v>48.54</v>
      </c>
      <c r="I20">
        <f t="shared" si="1"/>
        <v>60.68</v>
      </c>
    </row>
    <row r="21" spans="1:9" x14ac:dyDescent="0.3">
      <c r="A21" t="str">
        <f t="array" ref="A21">IFERROR(INDEX(Data!$C$2:$C$1038, MATCH(0,COUNTIF($A$2:A20, Data!$C$2:$C$1038), 0)),"")</f>
        <v>DDH-237</v>
      </c>
      <c r="B21" s="13" t="str">
        <f>IFERROR(HYPERLINK(VLOOKUP($A21,Data!$C$2:$S$1057,12,FALSE),VLOOKUP($A21,Data!$C$2:$S$1057,10,FALSE)),"")</f>
        <v>No individual found</v>
      </c>
      <c r="C21" t="str">
        <f>IFERROR(VLOOKUP($A21, Data!$C$2:$F$1057,2,FALSE),"")</f>
        <v>Done</v>
      </c>
      <c r="D21" t="str">
        <f>IFERROR(VLOOKUP($A21, Data!$C$2:$F$1057,3,FALSE),"")</f>
        <v>Done</v>
      </c>
      <c r="E21">
        <f>IFERROR(VLOOKUP($A21, Data!$C$2:$H$1057,6,FALSE),"")</f>
        <v>2</v>
      </c>
      <c r="F21">
        <f>IFERROR(VLOOKUP($A21, Data!$C$2:$I$1057,7,FALSE),"")</f>
        <v>2</v>
      </c>
      <c r="G21">
        <f>IFERROR(VLOOKUP($A21, Data!$C$2:$J$1057,8,FALSE),"")</f>
        <v>2.27</v>
      </c>
      <c r="H21">
        <f t="shared" si="0"/>
        <v>88.11</v>
      </c>
      <c r="I21">
        <f t="shared" si="1"/>
        <v>88.11</v>
      </c>
    </row>
    <row r="22" spans="1:9" x14ac:dyDescent="0.3">
      <c r="A22" t="str">
        <f t="array" ref="A22">IFERROR(INDEX(Data!$C$2:$C$1038, MATCH(0,COUNTIF($A$2:A21, Data!$C$2:$C$1038), 0)),"")</f>
        <v>DDH-242</v>
      </c>
      <c r="B22" s="13" t="str">
        <f>IFERROR(HYPERLINK(VLOOKUP($A22,Data!$C$2:$S$1057,12,FALSE),VLOOKUP($A22,Data!$C$2:$S$1057,10,FALSE)),"")</f>
        <v>Hint for ABN</v>
      </c>
      <c r="C22" t="str">
        <f>IFERROR(VLOOKUP($A22, Data!$C$2:$F$1057,2,FALSE),"")</f>
        <v>Done</v>
      </c>
      <c r="D22" t="str">
        <f>IFERROR(VLOOKUP($A22, Data!$C$2:$F$1057,3,FALSE),"")</f>
        <v>Done</v>
      </c>
      <c r="E22">
        <f>IFERROR(VLOOKUP($A22, Data!$C$2:$H$1057,6,FALSE),"")</f>
        <v>1</v>
      </c>
      <c r="F22">
        <f>IFERROR(VLOOKUP($A22, Data!$C$2:$I$1057,7,FALSE),"")</f>
        <v>1</v>
      </c>
      <c r="G22">
        <f>IFERROR(VLOOKUP($A22, Data!$C$2:$J$1057,8,FALSE),"")</f>
        <v>1.1200000000000001</v>
      </c>
      <c r="H22">
        <f t="shared" si="0"/>
        <v>89.29</v>
      </c>
      <c r="I22">
        <f t="shared" si="1"/>
        <v>89.29</v>
      </c>
    </row>
    <row r="23" spans="1:9" x14ac:dyDescent="0.3">
      <c r="A23" t="str">
        <f t="array" ref="A23">IFERROR(INDEX(Data!$C$2:$C$1038, MATCH(0,COUNTIF($A$2:A22, Data!$C$2:$C$1038), 0)),"")</f>
        <v>DDH-222</v>
      </c>
      <c r="B23" s="13" t="str">
        <f>IFERROR(HYPERLINK(VLOOKUP($A23,Data!$C$2:$S$1057,12,FALSE),VLOOKUP($A23,Data!$C$2:$S$1057,10,FALSE)),"")</f>
        <v>Export DB to CSV</v>
      </c>
      <c r="C23" t="str">
        <f>IFERROR(VLOOKUP($A23, Data!$C$2:$F$1057,2,FALSE),"")</f>
        <v>In Progress</v>
      </c>
      <c r="D23">
        <f>IFERROR(VLOOKUP($A23, Data!$C$2:$F$1057,3,FALSE),"")</f>
        <v>0</v>
      </c>
      <c r="E23">
        <f>IFERROR(VLOOKUP($A23, Data!$C$2:$H$1057,6,FALSE),"")</f>
        <v>12</v>
      </c>
      <c r="F23">
        <f>IFERROR(VLOOKUP($A23, Data!$C$2:$I$1057,7,FALSE),"")</f>
        <v>85</v>
      </c>
      <c r="G23">
        <f>IFERROR(VLOOKUP($A23, Data!$C$2:$J$1057,8,FALSE),"")</f>
        <v>84.42</v>
      </c>
      <c r="H23">
        <f t="shared" si="0"/>
        <v>14.21</v>
      </c>
      <c r="I23">
        <f t="shared" si="1"/>
        <v>100.69</v>
      </c>
    </row>
    <row r="24" spans="1:9" x14ac:dyDescent="0.3">
      <c r="A24" t="str">
        <f t="array" ref="A24">IFERROR(INDEX(Data!$C$2:$C$1038, MATCH(0,COUNTIF($A$2:A23, Data!$C$2:$C$1038), 0)),"")</f>
        <v>DDH-106</v>
      </c>
      <c r="B24" s="13" t="str">
        <f>IFERROR(HYPERLINK(VLOOKUP($A24,Data!$C$2:$S$1057,12,FALSE),VLOOKUP($A24,Data!$C$2:$S$1057,10,FALSE)),"")</f>
        <v>Beneficial Ownership</v>
      </c>
      <c r="C24" t="str">
        <f>IFERROR(VLOOKUP($A24, Data!$C$2:$F$1057,2,FALSE),"")</f>
        <v>Ready for QA</v>
      </c>
      <c r="D24">
        <f>IFERROR(VLOOKUP($A24, Data!$C$2:$F$1057,3,FALSE),"")</f>
        <v>0</v>
      </c>
      <c r="E24">
        <f>IFERROR(VLOOKUP($A24, Data!$C$2:$H$1057,6,FALSE),"")</f>
        <v>12</v>
      </c>
      <c r="F24">
        <f>IFERROR(VLOOKUP($A24, Data!$C$2:$I$1057,7,FALSE),"")</f>
        <v>12</v>
      </c>
      <c r="G24">
        <f>IFERROR(VLOOKUP($A24, Data!$C$2:$J$1057,8,FALSE),"")</f>
        <v>39.47</v>
      </c>
      <c r="H24">
        <f t="shared" si="0"/>
        <v>30.4</v>
      </c>
      <c r="I24">
        <f t="shared" si="1"/>
        <v>30.4</v>
      </c>
    </row>
    <row r="25" spans="1:9" ht="28.8" x14ac:dyDescent="0.3">
      <c r="A25" t="str">
        <f t="array" ref="A25">IFERROR(INDEX(Data!$C$2:$C$1038, MATCH(0,COUNTIF($A$2:A24, Data!$C$2:$C$1038), 0)),"")</f>
        <v>DDH-191</v>
      </c>
      <c r="B25" s="13" t="str">
        <f>IFERROR(HYPERLINK(VLOOKUP($A25,Data!$C$2:$S$1057,12,FALSE),VLOOKUP($A25,Data!$C$2:$S$1057,10,FALSE)),"")</f>
        <v>The Sole Trader Details information should be stored in DB</v>
      </c>
      <c r="C25" t="str">
        <f>IFERROR(VLOOKUP($A25, Data!$C$2:$F$1057,2,FALSE),"")</f>
        <v>Done</v>
      </c>
      <c r="D25" t="str">
        <f>IFERROR(VLOOKUP($A25, Data!$C$2:$F$1057,3,FALSE),"")</f>
        <v>Done</v>
      </c>
      <c r="E25">
        <f>IFERROR(VLOOKUP($A25, Data!$C$2:$H$1057,6,FALSE),"")</f>
        <v>0</v>
      </c>
      <c r="F25">
        <f>IFERROR(VLOOKUP($A25, Data!$C$2:$I$1057,7,FALSE),"")</f>
        <v>1</v>
      </c>
      <c r="G25">
        <f>IFERROR(VLOOKUP($A25, Data!$C$2:$J$1057,8,FALSE),"")</f>
        <v>9.07</v>
      </c>
      <c r="H25">
        <f t="shared" si="0"/>
        <v>0</v>
      </c>
      <c r="I25">
        <f t="shared" si="1"/>
        <v>11.03</v>
      </c>
    </row>
    <row r="26" spans="1:9" x14ac:dyDescent="0.3">
      <c r="A26" t="str">
        <f t="array" ref="A26">IFERROR(INDEX(Data!$C$2:$C$1038, MATCH(0,COUNTIF($A$2:A25, Data!$C$2:$C$1038), 0)),"")</f>
        <v>DDH-243</v>
      </c>
      <c r="B26" s="13" t="str">
        <f>IFERROR(HYPERLINK(VLOOKUP($A26,Data!$C$2:$S$1057,12,FALSE),VLOOKUP($A26,Data!$C$2:$S$1057,10,FALSE)),"")</f>
        <v xml:space="preserve">Exceeded select popup </v>
      </c>
      <c r="C26" t="str">
        <f>IFERROR(VLOOKUP($A26, Data!$C$2:$F$1057,2,FALSE),"")</f>
        <v>Done</v>
      </c>
      <c r="D26" t="str">
        <f>IFERROR(VLOOKUP($A26, Data!$C$2:$F$1057,3,FALSE),"")</f>
        <v>Done</v>
      </c>
      <c r="E26">
        <f>IFERROR(VLOOKUP($A26, Data!$C$2:$H$1057,6,FALSE),"")</f>
        <v>1</v>
      </c>
      <c r="F26">
        <f>IFERROR(VLOOKUP($A26, Data!$C$2:$I$1057,7,FALSE),"")</f>
        <v>2</v>
      </c>
      <c r="G26">
        <f>IFERROR(VLOOKUP($A26, Data!$C$2:$J$1057,8,FALSE),"")</f>
        <v>4.43</v>
      </c>
      <c r="H26">
        <f t="shared" si="0"/>
        <v>22.57</v>
      </c>
      <c r="I26">
        <f t="shared" si="1"/>
        <v>45.15</v>
      </c>
    </row>
    <row r="27" spans="1:9" x14ac:dyDescent="0.3">
      <c r="A27" t="str">
        <f t="array" ref="A27">IFERROR(INDEX(Data!$C$2:$C$1038, MATCH(0,COUNTIF($A$2:A26, Data!$C$2:$C$1038), 0)),"")</f>
        <v>DDH-220</v>
      </c>
      <c r="B27" s="13" t="str">
        <f>IFERROR(HYPERLINK(VLOOKUP($A27,Data!$C$2:$S$1057,12,FALSE),VLOOKUP($A27,Data!$C$2:$S$1057,10,FALSE)),"")</f>
        <v>Store Association information in the DB</v>
      </c>
      <c r="C27" t="str">
        <f>IFERROR(VLOOKUP($A27, Data!$C$2:$F$1057,2,FALSE),"")</f>
        <v>Done</v>
      </c>
      <c r="D27" t="str">
        <f>IFERROR(VLOOKUP($A27, Data!$C$2:$F$1057,3,FALSE),"")</f>
        <v>Done</v>
      </c>
      <c r="E27">
        <f>IFERROR(VLOOKUP($A27, Data!$C$2:$H$1057,6,FALSE),"")</f>
        <v>9</v>
      </c>
      <c r="F27">
        <f>IFERROR(VLOOKUP($A27, Data!$C$2:$I$1057,7,FALSE),"")</f>
        <v>9</v>
      </c>
      <c r="G27">
        <f>IFERROR(VLOOKUP($A27, Data!$C$2:$J$1057,8,FALSE),"")</f>
        <v>8.9</v>
      </c>
      <c r="H27">
        <f t="shared" si="0"/>
        <v>101.12</v>
      </c>
      <c r="I27">
        <f t="shared" si="1"/>
        <v>101.12</v>
      </c>
    </row>
    <row r="28" spans="1:9" x14ac:dyDescent="0.3">
      <c r="A28" t="str">
        <f t="array" ref="A28">IFERROR(INDEX(Data!$C$2:$C$1038, MATCH(0,COUNTIF($A$2:A27, Data!$C$2:$C$1038), 0)),"")</f>
        <v>DDH-185</v>
      </c>
      <c r="B28" s="13" t="str">
        <f>IFERROR(HYPERLINK(VLOOKUP($A28,Data!$C$2:$S$1057,12,FALSE),VLOOKUP($A28,Data!$C$2:$S$1057,10,FALSE)),"")</f>
        <v>Assign DB types to schema</v>
      </c>
      <c r="C28" t="str">
        <f>IFERROR(VLOOKUP($A28, Data!$C$2:$F$1057,2,FALSE),"")</f>
        <v>Done</v>
      </c>
      <c r="D28" t="str">
        <f>IFERROR(VLOOKUP($A28, Data!$C$2:$F$1057,3,FALSE),"")</f>
        <v>Done</v>
      </c>
      <c r="E28">
        <f>IFERROR(VLOOKUP($A28, Data!$C$2:$H$1057,6,FALSE),"")</f>
        <v>3</v>
      </c>
      <c r="F28">
        <f>IFERROR(VLOOKUP($A28, Data!$C$2:$I$1057,7,FALSE),"")</f>
        <v>3</v>
      </c>
      <c r="G28">
        <f>IFERROR(VLOOKUP($A28, Data!$C$2:$J$1057,8,FALSE),"")</f>
        <v>3.7</v>
      </c>
      <c r="H28">
        <f t="shared" si="0"/>
        <v>81.08</v>
      </c>
      <c r="I28">
        <f t="shared" si="1"/>
        <v>81.08</v>
      </c>
    </row>
    <row r="29" spans="1:9" x14ac:dyDescent="0.3">
      <c r="A29" t="str">
        <f t="array" ref="A29">IFERROR(INDEX(Data!$C$2:$C$1038, MATCH(0,COUNTIF($A$2:A28, Data!$C$2:$C$1038), 0)),"")</f>
        <v>DDH-245</v>
      </c>
      <c r="B29" s="13" t="str">
        <f>IFERROR(HYPERLINK(VLOOKUP($A29,Data!$C$2:$S$1057,12,FALSE),VLOOKUP($A29,Data!$C$2:$S$1057,10,FALSE)),"")</f>
        <v>Wrong progress counter for Individuals</v>
      </c>
      <c r="C29" t="str">
        <f>IFERROR(VLOOKUP($A29, Data!$C$2:$F$1057,2,FALSE),"")</f>
        <v>Done</v>
      </c>
      <c r="D29" t="str">
        <f>IFERROR(VLOOKUP($A29, Data!$C$2:$F$1057,3,FALSE),"")</f>
        <v>Done</v>
      </c>
      <c r="E29">
        <f>IFERROR(VLOOKUP($A29, Data!$C$2:$H$1057,6,FALSE),"")</f>
        <v>2</v>
      </c>
      <c r="F29">
        <f>IFERROR(VLOOKUP($A29, Data!$C$2:$I$1057,7,FALSE),"")</f>
        <v>5</v>
      </c>
      <c r="G29">
        <f>IFERROR(VLOOKUP($A29, Data!$C$2:$J$1057,8,FALSE),"")</f>
        <v>8.65</v>
      </c>
      <c r="H29">
        <f t="shared" si="0"/>
        <v>23.12</v>
      </c>
      <c r="I29">
        <f t="shared" si="1"/>
        <v>57.8</v>
      </c>
    </row>
    <row r="30" spans="1:9" x14ac:dyDescent="0.3">
      <c r="A30" t="str">
        <f t="array" ref="A30">IFERROR(INDEX(Data!$C$2:$C$1038, MATCH(0,COUNTIF($A$2:A29, Data!$C$2:$C$1038), 0)),"")</f>
        <v>DDH-219</v>
      </c>
      <c r="B30" s="13" t="str">
        <f>IFERROR(HYPERLINK(VLOOKUP($A30,Data!$C$2:$S$1057,12,FALSE),VLOOKUP($A30,Data!$C$2:$S$1057,10,FALSE)),"")</f>
        <v>Store Sole Trader Details in the DB</v>
      </c>
      <c r="C30" t="str">
        <f>IFERROR(VLOOKUP($A30, Data!$C$2:$F$1057,2,FALSE),"")</f>
        <v>Done</v>
      </c>
      <c r="D30" t="str">
        <f>IFERROR(VLOOKUP($A30, Data!$C$2:$F$1057,3,FALSE),"")</f>
        <v>Done</v>
      </c>
      <c r="E30">
        <f>IFERROR(VLOOKUP($A30, Data!$C$2:$H$1057,6,FALSE),"")</f>
        <v>1</v>
      </c>
      <c r="F30">
        <f>IFERROR(VLOOKUP($A30, Data!$C$2:$I$1057,7,FALSE),"")</f>
        <v>1</v>
      </c>
      <c r="G30">
        <f>IFERROR(VLOOKUP($A30, Data!$C$2:$J$1057,8,FALSE),"")</f>
        <v>0.85</v>
      </c>
      <c r="H30">
        <f t="shared" si="0"/>
        <v>117.65</v>
      </c>
      <c r="I30">
        <f t="shared" si="1"/>
        <v>117.65</v>
      </c>
    </row>
    <row r="31" spans="1:9" x14ac:dyDescent="0.3">
      <c r="A31" t="str">
        <f t="array" ref="A31">IFERROR(INDEX(Data!$C$2:$C$1038, MATCH(0,COUNTIF($A$2:A30, Data!$C$2:$C$1038), 0)),"")</f>
        <v>DDH-111</v>
      </c>
      <c r="B31" s="13" t="str">
        <f>IFERROR(HYPERLINK(VLOOKUP($A31,Data!$C$2:$S$1057,12,FALSE),VLOOKUP($A31,Data!$C$2:$S$1057,10,FALSE)),"")</f>
        <v>Meetings</v>
      </c>
      <c r="C31" t="str">
        <f>IFERROR(VLOOKUP($A31, Data!$C$2:$F$1057,2,FALSE),"")</f>
        <v>In Progress</v>
      </c>
      <c r="D31">
        <f>IFERROR(VLOOKUP($A31, Data!$C$2:$F$1057,3,FALSE),"")</f>
        <v>0</v>
      </c>
      <c r="E31">
        <f>IFERROR(VLOOKUP($A31, Data!$C$2:$H$1057,6,FALSE),"")</f>
        <v>11</v>
      </c>
      <c r="F31">
        <f>IFERROR(VLOOKUP($A31, Data!$C$2:$I$1057,7,FALSE),"")</f>
        <v>11</v>
      </c>
      <c r="G31">
        <f>IFERROR(VLOOKUP($A31, Data!$C$2:$J$1057,8,FALSE),"")</f>
        <v>10.48</v>
      </c>
      <c r="H31">
        <f t="shared" si="0"/>
        <v>104.96</v>
      </c>
      <c r="I31">
        <f t="shared" si="1"/>
        <v>104.96</v>
      </c>
    </row>
    <row r="32" spans="1:9" x14ac:dyDescent="0.3">
      <c r="A32" t="str">
        <f t="array" ref="A32">IFERROR(INDEX(Data!$C$2:$C$1038, MATCH(0,COUNTIF($A$2:A31, Data!$C$2:$C$1038), 0)),"")</f>
        <v>DDH-246</v>
      </c>
      <c r="B32" s="13" t="str">
        <f>IFERROR(HYPERLINK(VLOOKUP($A32,Data!$C$2:$S$1057,12,FALSE),VLOOKUP($A32,Data!$C$2:$S$1057,10,FALSE)),"")</f>
        <v>Create backend DTOs for storing UI data in DB</v>
      </c>
      <c r="C32" t="str">
        <f>IFERROR(VLOOKUP($A32, Data!$C$2:$F$1057,2,FALSE),"")</f>
        <v>In Progress</v>
      </c>
      <c r="D32">
        <f>IFERROR(VLOOKUP($A32, Data!$C$2:$F$1057,3,FALSE),"")</f>
        <v>0</v>
      </c>
      <c r="E32">
        <f>IFERROR(VLOOKUP($A32, Data!$C$2:$H$1057,6,FALSE),"")</f>
        <v>24</v>
      </c>
      <c r="F32">
        <f>IFERROR(VLOOKUP($A32, Data!$C$2:$I$1057,7,FALSE),"")</f>
        <v>24</v>
      </c>
      <c r="G32">
        <f>IFERROR(VLOOKUP($A32, Data!$C$2:$J$1057,8,FALSE),"")</f>
        <v>90.05</v>
      </c>
      <c r="H32">
        <f t="shared" si="0"/>
        <v>26.65</v>
      </c>
      <c r="I32">
        <f t="shared" si="1"/>
        <v>26.65</v>
      </c>
    </row>
    <row r="33" spans="1:9" x14ac:dyDescent="0.3">
      <c r="A33" t="str">
        <f t="array" ref="A33">IFERROR(INDEX(Data!$C$2:$C$1038, MATCH(0,COUNTIF($A$2:A32, Data!$C$2:$C$1038), 0)),"")</f>
        <v>DDH-218</v>
      </c>
      <c r="B33" s="13" t="str">
        <f>IFERROR(HYPERLINK(VLOOKUP($A33,Data!$C$2:$S$1057,12,FALSE),VLOOKUP($A33,Data!$C$2:$S$1057,10,FALSE)),"")</f>
        <v>Store Investment Information into DB</v>
      </c>
      <c r="C33" t="str">
        <f>IFERROR(VLOOKUP($A33, Data!$C$2:$F$1057,2,FALSE),"")</f>
        <v>Done</v>
      </c>
      <c r="D33" t="str">
        <f>IFERROR(VLOOKUP($A33, Data!$C$2:$F$1057,3,FALSE),"")</f>
        <v>Done</v>
      </c>
      <c r="E33">
        <f>IFERROR(VLOOKUP($A33, Data!$C$2:$H$1057,6,FALSE),"")</f>
        <v>1</v>
      </c>
      <c r="F33">
        <f>IFERROR(VLOOKUP($A33, Data!$C$2:$I$1057,7,FALSE),"")</f>
        <v>1</v>
      </c>
      <c r="G33">
        <f>IFERROR(VLOOKUP($A33, Data!$C$2:$J$1057,8,FALSE),"")</f>
        <v>0.4</v>
      </c>
      <c r="H33">
        <f t="shared" si="0"/>
        <v>250</v>
      </c>
      <c r="I33">
        <f t="shared" si="1"/>
        <v>250</v>
      </c>
    </row>
    <row r="34" spans="1:9" x14ac:dyDescent="0.3">
      <c r="A34" t="str">
        <f t="array" ref="A34">IFERROR(INDEX(Data!$C$2:$C$1038, MATCH(0,COUNTIF($A$2:A33, Data!$C$2:$C$1038), 0)),"")</f>
        <v>DDH-81</v>
      </c>
      <c r="B34" s="13" t="str">
        <f>IFERROR(HYPERLINK(VLOOKUP($A34,Data!$C$2:$S$1057,12,FALSE),VLOOKUP($A34,Data!$C$2:$S$1057,10,FALSE)),"")</f>
        <v>Adviser Details</v>
      </c>
      <c r="C34" t="str">
        <f>IFERROR(VLOOKUP($A34, Data!$C$2:$F$1057,2,FALSE),"")</f>
        <v>Done</v>
      </c>
      <c r="D34" t="str">
        <f>IFERROR(VLOOKUP($A34, Data!$C$2:$F$1057,3,FALSE),"")</f>
        <v>Done</v>
      </c>
      <c r="E34">
        <f>IFERROR(VLOOKUP($A34, Data!$C$2:$H$1057,6,FALSE),"")</f>
        <v>4</v>
      </c>
      <c r="F34">
        <f>IFERROR(VLOOKUP($A34, Data!$C$2:$I$1057,7,FALSE),"")</f>
        <v>0</v>
      </c>
      <c r="G34">
        <f>IFERROR(VLOOKUP($A34, Data!$C$2:$J$1057,8,FALSE),"")</f>
        <v>12.85</v>
      </c>
      <c r="H34">
        <f t="shared" si="0"/>
        <v>31.13</v>
      </c>
      <c r="I34">
        <f t="shared" si="1"/>
        <v>0</v>
      </c>
    </row>
    <row r="35" spans="1:9" x14ac:dyDescent="0.3">
      <c r="A35" t="str">
        <f t="array" ref="A35">IFERROR(INDEX(Data!$C$2:$C$1038, MATCH(0,COUNTIF($A$2:A34, Data!$C$2:$C$1038), 0)),"")</f>
        <v>DDH-79</v>
      </c>
      <c r="B35" s="13" t="str">
        <f>IFERROR(HYPERLINK(VLOOKUP($A35,Data!$C$2:$S$1057,12,FALSE),VLOOKUP($A35,Data!$C$2:$S$1057,10,FALSE)),"")</f>
        <v>Adviser Details</v>
      </c>
      <c r="C35" t="str">
        <f>IFERROR(VLOOKUP($A35, Data!$C$2:$F$1057,2,FALSE),"")</f>
        <v>Done</v>
      </c>
      <c r="D35" t="str">
        <f>IFERROR(VLOOKUP($A35, Data!$C$2:$F$1057,3,FALSE),"")</f>
        <v>Done</v>
      </c>
      <c r="E35">
        <f>IFERROR(VLOOKUP($A35, Data!$C$2:$H$1057,6,FALSE),"")</f>
        <v>0</v>
      </c>
      <c r="F35">
        <f>IFERROR(VLOOKUP($A35, Data!$C$2:$I$1057,7,FALSE),"")</f>
        <v>0</v>
      </c>
      <c r="G35">
        <f>IFERROR(VLOOKUP($A35, Data!$C$2:$J$1057,8,FALSE),"")</f>
        <v>29.97</v>
      </c>
      <c r="H35">
        <f t="shared" si="0"/>
        <v>0</v>
      </c>
      <c r="I35">
        <f t="shared" si="1"/>
        <v>0</v>
      </c>
    </row>
    <row r="36" spans="1:9" x14ac:dyDescent="0.3">
      <c r="A36" t="str">
        <f t="array" ref="A36">IFERROR(INDEX(Data!$C$2:$C$1038, MATCH(0,COUNTIF($A$2:A35, Data!$C$2:$C$1038), 0)),"")</f>
        <v>DDH-252</v>
      </c>
      <c r="B36" s="13" t="str">
        <f>IFERROR(HYPERLINK(VLOOKUP($A36,Data!$C$2:$S$1057,12,FALSE),VLOOKUP($A36,Data!$C$2:$S$1057,10,FALSE)),"")</f>
        <v>Can't delete the individual</v>
      </c>
      <c r="C36" t="str">
        <f>IFERROR(VLOOKUP($A36, Data!$C$2:$F$1057,2,FALSE),"")</f>
        <v>Done</v>
      </c>
      <c r="D36" t="str">
        <f>IFERROR(VLOOKUP($A36, Data!$C$2:$F$1057,3,FALSE),"")</f>
        <v>Won't Do</v>
      </c>
      <c r="E36">
        <f>IFERROR(VLOOKUP($A36, Data!$C$2:$H$1057,6,FALSE),"")</f>
        <v>1</v>
      </c>
      <c r="F36">
        <f>IFERROR(VLOOKUP($A36, Data!$C$2:$I$1057,7,FALSE),"")</f>
        <v>1</v>
      </c>
      <c r="G36">
        <f>IFERROR(VLOOKUP($A36, Data!$C$2:$J$1057,8,FALSE),"")</f>
        <v>0.18</v>
      </c>
      <c r="H36">
        <f t="shared" si="0"/>
        <v>555.55999999999995</v>
      </c>
      <c r="I36">
        <f t="shared" si="1"/>
        <v>555.55999999999995</v>
      </c>
    </row>
    <row r="37" spans="1:9" x14ac:dyDescent="0.3">
      <c r="A37" t="str">
        <f t="array" ref="A37">IFERROR(INDEX(Data!$C$2:$C$1038, MATCH(0,COUNTIF($A$2:A36, Data!$C$2:$C$1038), 0)),"")</f>
        <v>DDH-251</v>
      </c>
      <c r="B37" s="13" t="str">
        <f>IFERROR(HYPERLINK(VLOOKUP($A37,Data!$C$2:$S$1057,12,FALSE),VLOOKUP($A37,Data!$C$2:$S$1057,10,FALSE)),"")</f>
        <v>Can't edit individual</v>
      </c>
      <c r="C37" t="str">
        <f>IFERROR(VLOOKUP($A37, Data!$C$2:$F$1057,2,FALSE),"")</f>
        <v>Done</v>
      </c>
      <c r="D37" t="str">
        <f>IFERROR(VLOOKUP($A37, Data!$C$2:$F$1057,3,FALSE),"")</f>
        <v>Done</v>
      </c>
      <c r="E37">
        <f>IFERROR(VLOOKUP($A37, Data!$C$2:$H$1057,6,FALSE),"")</f>
        <v>1</v>
      </c>
      <c r="F37">
        <f>IFERROR(VLOOKUP($A37, Data!$C$2:$I$1057,7,FALSE),"")</f>
        <v>1</v>
      </c>
      <c r="G37">
        <f>IFERROR(VLOOKUP($A37, Data!$C$2:$J$1057,8,FALSE),"")</f>
        <v>1.32</v>
      </c>
      <c r="H37">
        <f t="shared" si="0"/>
        <v>75.760000000000005</v>
      </c>
      <c r="I37">
        <f t="shared" si="1"/>
        <v>75.760000000000005</v>
      </c>
    </row>
    <row r="38" spans="1:9" x14ac:dyDescent="0.3">
      <c r="A38" t="str">
        <f t="array" ref="A38">IFERROR(INDEX(Data!$C$2:$C$1038, MATCH(0,COUNTIF($A$2:A37, Data!$C$2:$C$1038), 0)),"")</f>
        <v>DDH-238</v>
      </c>
      <c r="B38" s="13" t="str">
        <f>IFERROR(HYPERLINK(VLOOKUP($A38,Data!$C$2:$S$1057,12,FALSE),VLOOKUP($A38,Data!$C$2:$S$1057,10,FALSE)),"")</f>
        <v>UI Modification</v>
      </c>
      <c r="C38" t="str">
        <f>IFERROR(VLOOKUP($A38, Data!$C$2:$F$1057,2,FALSE),"")</f>
        <v>Done</v>
      </c>
      <c r="D38" t="str">
        <f>IFERROR(VLOOKUP($A38, Data!$C$2:$F$1057,3,FALSE),"")</f>
        <v>Done</v>
      </c>
      <c r="E38">
        <f>IFERROR(VLOOKUP($A38, Data!$C$2:$H$1057,6,FALSE),"")</f>
        <v>4</v>
      </c>
      <c r="F38">
        <f>IFERROR(VLOOKUP($A38, Data!$C$2:$I$1057,7,FALSE),"")</f>
        <v>4</v>
      </c>
      <c r="G38">
        <f>IFERROR(VLOOKUP($A38, Data!$C$2:$J$1057,8,FALSE),"")</f>
        <v>5.9</v>
      </c>
      <c r="H38">
        <f t="shared" si="0"/>
        <v>67.8</v>
      </c>
      <c r="I38">
        <f t="shared" si="1"/>
        <v>67.8</v>
      </c>
    </row>
    <row r="39" spans="1:9" x14ac:dyDescent="0.3">
      <c r="A39" t="str">
        <f t="array" ref="A39">IFERROR(INDEX(Data!$C$2:$C$1038, MATCH(0,COUNTIF($A$2:A38, Data!$C$2:$C$1038), 0)),"")</f>
        <v>DDH-233</v>
      </c>
      <c r="B39" s="13" t="str">
        <f>IFERROR(HYPERLINK(VLOOKUP($A39,Data!$C$2:$S$1057,12,FALSE),VLOOKUP($A39,Data!$C$2:$S$1057,10,FALSE)),"")</f>
        <v>Can't enter the phone numbers</v>
      </c>
      <c r="C39" t="str">
        <f>IFERROR(VLOOKUP($A39, Data!$C$2:$F$1057,2,FALSE),"")</f>
        <v>Done</v>
      </c>
      <c r="D39" t="str">
        <f>IFERROR(VLOOKUP($A39, Data!$C$2:$F$1057,3,FALSE),"")</f>
        <v>Done</v>
      </c>
      <c r="E39">
        <f>IFERROR(VLOOKUP($A39, Data!$C$2:$H$1057,6,FALSE),"")</f>
        <v>2</v>
      </c>
      <c r="F39">
        <f>IFERROR(VLOOKUP($A39, Data!$C$2:$I$1057,7,FALSE),"")</f>
        <v>2</v>
      </c>
      <c r="G39">
        <f>IFERROR(VLOOKUP($A39, Data!$C$2:$J$1057,8,FALSE),"")</f>
        <v>3.32</v>
      </c>
      <c r="H39">
        <f t="shared" si="0"/>
        <v>60.24</v>
      </c>
      <c r="I39">
        <f t="shared" si="1"/>
        <v>60.24</v>
      </c>
    </row>
    <row r="40" spans="1:9" x14ac:dyDescent="0.3">
      <c r="A40" t="str">
        <f t="array" ref="A40">IFERROR(INDEX(Data!$C$2:$C$1038, MATCH(0,COUNTIF($A$2:A39, Data!$C$2:$C$1038), 0)),"")</f>
        <v>DDH-217</v>
      </c>
      <c r="B40" s="13" t="str">
        <f>IFERROR(HYPERLINK(VLOOKUP($A40,Data!$C$2:$S$1057,12,FALSE),VLOOKUP($A40,Data!$C$2:$S$1057,10,FALSE)),"")</f>
        <v>Store Account Information in the DB</v>
      </c>
      <c r="C40" t="str">
        <f>IFERROR(VLOOKUP($A40, Data!$C$2:$F$1057,2,FALSE),"")</f>
        <v>Done</v>
      </c>
      <c r="D40" t="str">
        <f>IFERROR(VLOOKUP($A40, Data!$C$2:$F$1057,3,FALSE),"")</f>
        <v>Done</v>
      </c>
      <c r="E40">
        <f>IFERROR(VLOOKUP($A40, Data!$C$2:$H$1057,6,FALSE),"")</f>
        <v>3</v>
      </c>
      <c r="F40">
        <f>IFERROR(VLOOKUP($A40, Data!$C$2:$I$1057,7,FALSE),"")</f>
        <v>3</v>
      </c>
      <c r="G40">
        <f>IFERROR(VLOOKUP($A40, Data!$C$2:$J$1057,8,FALSE),"")</f>
        <v>2.4</v>
      </c>
      <c r="H40">
        <f t="shared" si="0"/>
        <v>125</v>
      </c>
      <c r="I40">
        <f t="shared" si="1"/>
        <v>125</v>
      </c>
    </row>
    <row r="41" spans="1:9" x14ac:dyDescent="0.3">
      <c r="A41" t="str">
        <f t="array" ref="A41">IFERROR(INDEX(Data!$C$2:$C$1038, MATCH(0,COUNTIF($A$2:A40, Data!$C$2:$C$1038), 0)),"")</f>
        <v>DDH-247</v>
      </c>
      <c r="B41" s="13" t="str">
        <f>IFERROR(HYPERLINK(VLOOKUP($A41,Data!$C$2:$S$1057,12,FALSE),VLOOKUP($A41,Data!$C$2:$S$1057,10,FALSE)),"")</f>
        <v>Reorder Individual Details sections</v>
      </c>
      <c r="C41" t="str">
        <f>IFERROR(VLOOKUP($A41, Data!$C$2:$F$1057,2,FALSE),"")</f>
        <v>Done</v>
      </c>
      <c r="D41" t="str">
        <f>IFERROR(VLOOKUP($A41, Data!$C$2:$F$1057,3,FALSE),"")</f>
        <v>Done</v>
      </c>
      <c r="E41">
        <f>IFERROR(VLOOKUP($A41, Data!$C$2:$H$1057,6,FALSE),"")</f>
        <v>2</v>
      </c>
      <c r="F41">
        <f>IFERROR(VLOOKUP($A41, Data!$C$2:$I$1057,7,FALSE),"")</f>
        <v>2</v>
      </c>
      <c r="G41">
        <f>IFERROR(VLOOKUP($A41, Data!$C$2:$J$1057,8,FALSE),"")</f>
        <v>0.95</v>
      </c>
      <c r="H41">
        <f t="shared" si="0"/>
        <v>210.53</v>
      </c>
      <c r="I41">
        <f t="shared" si="1"/>
        <v>210.53</v>
      </c>
    </row>
    <row r="42" spans="1:9" x14ac:dyDescent="0.3">
      <c r="A42" t="str">
        <f t="array" ref="A42">IFERROR(INDEX(Data!$C$2:$C$1038, MATCH(0,COUNTIF($A$2:A41, Data!$C$2:$C$1038), 0)),"")</f>
        <v>DDH-256</v>
      </c>
      <c r="B42" s="13" t="str">
        <f>IFERROR(HYPERLINK(VLOOKUP($A42,Data!$C$2:$S$1057,12,FALSE),VLOOKUP($A42,Data!$C$2:$S$1057,10,FALSE)),"")</f>
        <v>Individual form: button renaming</v>
      </c>
      <c r="C42" t="str">
        <f>IFERROR(VLOOKUP($A42, Data!$C$2:$F$1057,2,FALSE),"")</f>
        <v>Open</v>
      </c>
      <c r="D42">
        <f>IFERROR(VLOOKUP($A42, Data!$C$2:$F$1057,3,FALSE),"")</f>
        <v>0</v>
      </c>
      <c r="E42">
        <f>IFERROR(VLOOKUP($A42, Data!$C$2:$H$1057,6,FALSE),"")</f>
        <v>0.5</v>
      </c>
      <c r="F42">
        <f>IFERROR(VLOOKUP($A42, Data!$C$2:$I$1057,7,FALSE),"")</f>
        <v>2.5</v>
      </c>
      <c r="G42">
        <f>IFERROR(VLOOKUP($A42, Data!$C$2:$J$1057,8,FALSE),"")</f>
        <v>3.17</v>
      </c>
      <c r="H42">
        <f t="shared" si="0"/>
        <v>15.77</v>
      </c>
      <c r="I42">
        <f t="shared" si="1"/>
        <v>78.86</v>
      </c>
    </row>
    <row r="43" spans="1:9" ht="28.8" x14ac:dyDescent="0.3">
      <c r="A43" t="str">
        <f t="array" ref="A43">IFERROR(INDEX(Data!$C$2:$C$1038, MATCH(0,COUNTIF($A$2:A42, Data!$C$2:$C$1038), 0)),"")</f>
        <v>DDH-253</v>
      </c>
      <c r="B43" s="13" t="str">
        <f>IFERROR(HYPERLINK(VLOOKUP($A43,Data!$C$2:$S$1057,12,FALSE),VLOOKUP($A43,Data!$C$2:$S$1057,10,FALSE)),"")</f>
        <v>Account Information can be completed when no Primary contact is selected</v>
      </c>
      <c r="C43" t="str">
        <f>IFERROR(VLOOKUP($A43, Data!$C$2:$F$1057,2,FALSE),"")</f>
        <v>Done</v>
      </c>
      <c r="D43" t="str">
        <f>IFERROR(VLOOKUP($A43, Data!$C$2:$F$1057,3,FALSE),"")</f>
        <v>Done</v>
      </c>
      <c r="E43">
        <f>IFERROR(VLOOKUP($A43, Data!$C$2:$H$1057,6,FALSE),"")</f>
        <v>1.5</v>
      </c>
      <c r="F43">
        <f>IFERROR(VLOOKUP($A43, Data!$C$2:$I$1057,7,FALSE),"")</f>
        <v>1.5</v>
      </c>
      <c r="G43">
        <f>IFERROR(VLOOKUP($A43, Data!$C$2:$J$1057,8,FALSE),"")</f>
        <v>0.8</v>
      </c>
      <c r="H43">
        <f t="shared" si="0"/>
        <v>187.5</v>
      </c>
      <c r="I43">
        <f t="shared" si="1"/>
        <v>187.5</v>
      </c>
    </row>
    <row r="44" spans="1:9" x14ac:dyDescent="0.3">
      <c r="A44" t="str">
        <f t="array" ref="A44">IFERROR(INDEX(Data!$C$2:$C$1038, MATCH(0,COUNTIF($A$2:A43, Data!$C$2:$C$1038), 0)),"")</f>
        <v>DDH-250</v>
      </c>
      <c r="B44" s="13" t="str">
        <f>IFERROR(HYPERLINK(VLOOKUP($A44,Data!$C$2:$S$1057,12,FALSE),VLOOKUP($A44,Data!$C$2:$S$1057,10,FALSE)),"")</f>
        <v>Mark fields as required</v>
      </c>
      <c r="C44" t="str">
        <f>IFERROR(VLOOKUP($A44, Data!$C$2:$F$1057,2,FALSE),"")</f>
        <v>Done</v>
      </c>
      <c r="D44" t="str">
        <f>IFERROR(VLOOKUP($A44, Data!$C$2:$F$1057,3,FALSE),"")</f>
        <v>Done</v>
      </c>
      <c r="E44">
        <f>IFERROR(VLOOKUP($A44, Data!$C$2:$H$1057,6,FALSE),"")</f>
        <v>0.5</v>
      </c>
      <c r="F44">
        <f>IFERROR(VLOOKUP($A44, Data!$C$2:$I$1057,7,FALSE),"")</f>
        <v>0.5</v>
      </c>
      <c r="G44">
        <f>IFERROR(VLOOKUP($A44, Data!$C$2:$J$1057,8,FALSE),"")</f>
        <v>0.62</v>
      </c>
      <c r="H44">
        <f t="shared" si="0"/>
        <v>80.650000000000006</v>
      </c>
      <c r="I44">
        <f t="shared" si="1"/>
        <v>80.650000000000006</v>
      </c>
    </row>
    <row r="45" spans="1:9" x14ac:dyDescent="0.3">
      <c r="A45" t="str">
        <f t="array" ref="A45">IFERROR(INDEX(Data!$C$2:$C$1038, MATCH(0,COUNTIF($A$2:A44, Data!$C$2:$C$1038), 0)),"")</f>
        <v>DDH-248</v>
      </c>
      <c r="B45" s="13" t="str">
        <f>IFERROR(HYPERLINK(VLOOKUP($A45,Data!$C$2:$S$1057,12,FALSE),VLOOKUP($A45,Data!$C$2:$S$1057,10,FALSE)),"")</f>
        <v>Increase width of Occupation" dropdown"</v>
      </c>
      <c r="C45" t="str">
        <f>IFERROR(VLOOKUP($A45, Data!$C$2:$F$1057,2,FALSE),"")</f>
        <v>Done</v>
      </c>
      <c r="D45" t="str">
        <f>IFERROR(VLOOKUP($A45, Data!$C$2:$F$1057,3,FALSE),"")</f>
        <v>Done</v>
      </c>
      <c r="E45">
        <f>IFERROR(VLOOKUP($A45, Data!$C$2:$H$1057,6,FALSE),"")</f>
        <v>0.5</v>
      </c>
      <c r="F45">
        <f>IFERROR(VLOOKUP($A45, Data!$C$2:$I$1057,7,FALSE),"")</f>
        <v>0.5</v>
      </c>
      <c r="G45">
        <f>IFERROR(VLOOKUP($A45, Data!$C$2:$J$1057,8,FALSE),"")</f>
        <v>0.43</v>
      </c>
      <c r="H45">
        <f t="shared" si="0"/>
        <v>116.28</v>
      </c>
      <c r="I45">
        <f t="shared" si="1"/>
        <v>116.28</v>
      </c>
    </row>
    <row r="46" spans="1:9" ht="28.8" x14ac:dyDescent="0.3">
      <c r="A46" t="str">
        <f t="array" ref="A46">IFERROR(INDEX(Data!$C$2:$C$1038, MATCH(0,COUNTIF($A$2:A45, Data!$C$2:$C$1038), 0)),"")</f>
        <v>DDH-255</v>
      </c>
      <c r="B46" s="13" t="str">
        <f>IFERROR(HYPERLINK(VLOOKUP($A46,Data!$C$2:$S$1057,12,FALSE),VLOOKUP($A46,Data!$C$2:$S$1057,10,FALSE)),"")</f>
        <v>Appointed Addition Authority: Add standard form for signatory</v>
      </c>
      <c r="C46" t="str">
        <f>IFERROR(VLOOKUP($A46, Data!$C$2:$F$1057,2,FALSE),"")</f>
        <v>Open</v>
      </c>
      <c r="D46">
        <f>IFERROR(VLOOKUP($A46, Data!$C$2:$F$1057,3,FALSE),"")</f>
        <v>0</v>
      </c>
      <c r="E46">
        <f>IFERROR(VLOOKUP($A46, Data!$C$2:$H$1057,6,FALSE),"")</f>
        <v>1.5</v>
      </c>
      <c r="F46">
        <f>IFERROR(VLOOKUP($A46, Data!$C$2:$I$1057,7,FALSE),"")</f>
        <v>4</v>
      </c>
      <c r="G46">
        <f>IFERROR(VLOOKUP($A46, Data!$C$2:$J$1057,8,FALSE),"")</f>
        <v>7.22</v>
      </c>
      <c r="H46">
        <f t="shared" si="0"/>
        <v>20.78</v>
      </c>
      <c r="I46">
        <f t="shared" si="1"/>
        <v>55.4</v>
      </c>
    </row>
    <row r="47" spans="1:9" x14ac:dyDescent="0.3">
      <c r="A47" t="str">
        <f t="array" ref="A47">IFERROR(INDEX(Data!$C$2:$C$1038, MATCH(0,COUNTIF($A$2:A46, Data!$C$2:$C$1038), 0)),"")</f>
        <v>DDH-254</v>
      </c>
      <c r="B47" s="13" t="str">
        <f>IFERROR(HYPERLINK(VLOOKUP($A47,Data!$C$2:$S$1057,12,FALSE),VLOOKUP($A47,Data!$C$2:$S$1057,10,FALSE)),"")</f>
        <v>All created individuals should be available for selection</v>
      </c>
      <c r="C47" t="str">
        <f>IFERROR(VLOOKUP($A47, Data!$C$2:$F$1057,2,FALSE),"")</f>
        <v>Open</v>
      </c>
      <c r="D47">
        <f>IFERROR(VLOOKUP($A47, Data!$C$2:$F$1057,3,FALSE),"")</f>
        <v>0</v>
      </c>
      <c r="E47">
        <f>IFERROR(VLOOKUP($A47, Data!$C$2:$H$1057,6,FALSE),"")</f>
        <v>2.5</v>
      </c>
      <c r="F47">
        <f>IFERROR(VLOOKUP($A47, Data!$C$2:$I$1057,7,FALSE),"")</f>
        <v>11</v>
      </c>
      <c r="G47">
        <f>IFERROR(VLOOKUP($A47, Data!$C$2:$J$1057,8,FALSE),"")</f>
        <v>14.5</v>
      </c>
      <c r="H47">
        <f t="shared" si="0"/>
        <v>17.239999999999998</v>
      </c>
      <c r="I47">
        <f t="shared" si="1"/>
        <v>75.86</v>
      </c>
    </row>
    <row r="48" spans="1:9" x14ac:dyDescent="0.3">
      <c r="A48" t="str">
        <f t="array" ref="A48">IFERROR(INDEX(Data!$C$2:$C$1038, MATCH(0,COUNTIF($A$2:A47, Data!$C$2:$C$1038), 0)),"")</f>
        <v>DDH-96</v>
      </c>
      <c r="B48" s="13" t="str">
        <f>IFERROR(HYPERLINK(VLOOKUP($A48,Data!$C$2:$S$1057,12,FALSE),VLOOKUP($A48,Data!$C$2:$S$1057,10,FALSE)),"")</f>
        <v>Appointing Additional Authorities</v>
      </c>
      <c r="C48" t="str">
        <f>IFERROR(VLOOKUP($A48, Data!$C$2:$F$1057,2,FALSE),"")</f>
        <v>In Progress</v>
      </c>
      <c r="D48">
        <f>IFERROR(VLOOKUP($A48, Data!$C$2:$F$1057,3,FALSE),"")</f>
        <v>0</v>
      </c>
      <c r="E48">
        <f>IFERROR(VLOOKUP($A48, Data!$C$2:$H$1057,6,FALSE),"")</f>
        <v>0</v>
      </c>
      <c r="F48">
        <f>IFERROR(VLOOKUP($A48, Data!$C$2:$I$1057,7,FALSE),"")</f>
        <v>0</v>
      </c>
      <c r="G48">
        <f>IFERROR(VLOOKUP($A48, Data!$C$2:$J$1057,8,FALSE),"")</f>
        <v>44.23</v>
      </c>
      <c r="H48">
        <f t="shared" si="0"/>
        <v>0</v>
      </c>
      <c r="I48">
        <f t="shared" si="1"/>
        <v>0</v>
      </c>
    </row>
    <row r="49" spans="1:9" ht="28.8" x14ac:dyDescent="0.3">
      <c r="A49" t="str">
        <f t="array" ref="A49">IFERROR(INDEX(Data!$C$2:$C$1038, MATCH(0,COUNTIF($A$2:A48, Data!$C$2:$C$1038), 0)),"")</f>
        <v>DDH-261</v>
      </c>
      <c r="B49" s="13" t="str">
        <f>IFERROR(HYPERLINK(VLOOKUP($A49,Data!$C$2:$S$1057,12,FALSE),VLOOKUP($A49,Data!$C$2:$S$1057,10,FALSE)),"")</f>
        <v>Backend/Frontend integration remarks/issues (Sole Trader)</v>
      </c>
      <c r="C49" t="str">
        <f>IFERROR(VLOOKUP($A49, Data!$C$2:$F$1057,2,FALSE),"")</f>
        <v>Open</v>
      </c>
      <c r="D49">
        <f>IFERROR(VLOOKUP($A49, Data!$C$2:$F$1057,3,FALSE),"")</f>
        <v>0</v>
      </c>
      <c r="E49">
        <f>IFERROR(VLOOKUP($A49, Data!$C$2:$H$1057,6,FALSE),"")</f>
        <v>1</v>
      </c>
      <c r="F49">
        <f>IFERROR(VLOOKUP($A49, Data!$C$2:$I$1057,7,FALSE),"")</f>
        <v>1</v>
      </c>
      <c r="G49">
        <f>IFERROR(VLOOKUP($A49, Data!$C$2:$J$1057,8,FALSE),"")</f>
        <v>1.1000000000000001</v>
      </c>
      <c r="H49">
        <f t="shared" si="0"/>
        <v>90.91</v>
      </c>
      <c r="I49">
        <f t="shared" si="1"/>
        <v>90.91</v>
      </c>
    </row>
    <row r="50" spans="1:9" x14ac:dyDescent="0.3">
      <c r="A50" t="str">
        <f t="array" ref="A50">IFERROR(INDEX(Data!$C$2:$C$1038, MATCH(0,COUNTIF($A$2:A49, Data!$C$2:$C$1038), 0)),"")</f>
        <v>DDH-249</v>
      </c>
      <c r="B50" s="13" t="str">
        <f>IFERROR(HYPERLINK(VLOOKUP($A50,Data!$C$2:$S$1057,12,FALSE),VLOOKUP($A50,Data!$C$2:$S$1057,10,FALSE)),"")</f>
        <v>Add option to Exemption Code""</v>
      </c>
      <c r="C50" t="str">
        <f>IFERROR(VLOOKUP($A50, Data!$C$2:$F$1057,2,FALSE),"")</f>
        <v>Done</v>
      </c>
      <c r="D50" t="str">
        <f>IFERROR(VLOOKUP($A50, Data!$C$2:$F$1057,3,FALSE),"")</f>
        <v>Done</v>
      </c>
      <c r="E50">
        <f>IFERROR(VLOOKUP($A50, Data!$C$2:$H$1057,6,FALSE),"")</f>
        <v>0.5</v>
      </c>
      <c r="F50">
        <f>IFERROR(VLOOKUP($A50, Data!$C$2:$I$1057,7,FALSE),"")</f>
        <v>0.5</v>
      </c>
      <c r="G50">
        <f>IFERROR(VLOOKUP($A50, Data!$C$2:$J$1057,8,FALSE),"")</f>
        <v>0.48</v>
      </c>
      <c r="H50">
        <f t="shared" si="0"/>
        <v>104.17</v>
      </c>
      <c r="I50">
        <f t="shared" si="1"/>
        <v>104.17</v>
      </c>
    </row>
    <row r="51" spans="1:9" x14ac:dyDescent="0.3">
      <c r="A51" t="str">
        <f t="array" ref="A51">IFERROR(INDEX(Data!$C$2:$C$1038, MATCH(0,COUNTIF($A$2:A50, Data!$C$2:$C$1038), 0)),"")</f>
        <v>DDH-189</v>
      </c>
      <c r="B51" s="13" t="str">
        <f>IFERROR(HYPERLINK(VLOOKUP($A51,Data!$C$2:$S$1057,12,FALSE),VLOOKUP($A51,Data!$C$2:$S$1057,10,FALSE)),"")</f>
        <v>NAV API. Send Transaction</v>
      </c>
      <c r="C51" t="str">
        <f>IFERROR(VLOOKUP($A51, Data!$C$2:$F$1057,2,FALSE),"")</f>
        <v>Open</v>
      </c>
      <c r="D51">
        <f>IFERROR(VLOOKUP($A51, Data!$C$2:$F$1057,3,FALSE),"")</f>
        <v>0</v>
      </c>
      <c r="E51">
        <f>IFERROR(VLOOKUP($A51, Data!$C$2:$H$1057,6,FALSE),"")</f>
        <v>6</v>
      </c>
      <c r="F51">
        <f>IFERROR(VLOOKUP($A51, Data!$C$2:$I$1057,7,FALSE),"")</f>
        <v>12</v>
      </c>
      <c r="G51">
        <f>IFERROR(VLOOKUP($A51, Data!$C$2:$J$1057,8,FALSE),"")</f>
        <v>25.85</v>
      </c>
      <c r="H51">
        <f t="shared" si="0"/>
        <v>23.21</v>
      </c>
      <c r="I51">
        <f t="shared" si="1"/>
        <v>46.42</v>
      </c>
    </row>
    <row r="52" spans="1:9" x14ac:dyDescent="0.3">
      <c r="A52" t="str">
        <f t="array" ref="A52">IFERROR(INDEX(Data!$C$2:$C$1038, MATCH(0,COUNTIF($A$2:A51, Data!$C$2:$C$1038), 0)),"")</f>
        <v>DDH-262</v>
      </c>
      <c r="B52" s="13" t="str">
        <f>IFERROR(HYPERLINK(VLOOKUP($A52,Data!$C$2:$S$1057,12,FALSE),VLOOKUP($A52,Data!$C$2:$S$1057,10,FALSE)),"")</f>
        <v>Modify send Transaction due to the UI modifications</v>
      </c>
      <c r="C52" t="str">
        <f>IFERROR(VLOOKUP($A52, Data!$C$2:$F$1057,2,FALSE),"")</f>
        <v>Open</v>
      </c>
      <c r="D52">
        <f>IFERROR(VLOOKUP($A52, Data!$C$2:$F$1057,3,FALSE),"")</f>
        <v>0</v>
      </c>
      <c r="E52">
        <f>IFERROR(VLOOKUP($A52, Data!$C$2:$H$1057,6,FALSE),"")</f>
        <v>4</v>
      </c>
      <c r="F52">
        <f>IFERROR(VLOOKUP($A52, Data!$C$2:$I$1057,7,FALSE),"")</f>
        <v>4</v>
      </c>
      <c r="G52">
        <f>IFERROR(VLOOKUP($A52, Data!$C$2:$J$1057,8,FALSE),"")</f>
        <v>4.3499999999999996</v>
      </c>
      <c r="H52">
        <f t="shared" si="0"/>
        <v>91.95</v>
      </c>
      <c r="I52">
        <f t="shared" si="1"/>
        <v>91.95</v>
      </c>
    </row>
    <row r="53" spans="1:9" x14ac:dyDescent="0.3">
      <c r="A53" t="str">
        <f t="array" ref="A53">IFERROR(INDEX(Data!$C$2:$C$1038, MATCH(0,COUNTIF($A$2:A52, Data!$C$2:$C$1038), 0)),"")</f>
        <v>DDH-260</v>
      </c>
      <c r="B53" s="13" t="str">
        <f>IFERROR(HYPERLINK(VLOOKUP($A53,Data!$C$2:$S$1057,12,FALSE),VLOOKUP($A53,Data!$C$2:$S$1057,10,FALSE)),"")</f>
        <v>Add file for download</v>
      </c>
      <c r="C53" t="str">
        <f>IFERROR(VLOOKUP($A53, Data!$C$2:$F$1057,2,FALSE),"")</f>
        <v>Open</v>
      </c>
      <c r="D53">
        <f>IFERROR(VLOOKUP($A53, Data!$C$2:$F$1057,3,FALSE),"")</f>
        <v>0</v>
      </c>
      <c r="E53">
        <f>IFERROR(VLOOKUP($A53, Data!$C$2:$H$1057,6,FALSE),"")</f>
        <v>1</v>
      </c>
      <c r="F53">
        <f>IFERROR(VLOOKUP($A53, Data!$C$2:$I$1057,7,FALSE),"")</f>
        <v>1</v>
      </c>
      <c r="G53">
        <f>IFERROR(VLOOKUP($A53, Data!$C$2:$J$1057,8,FALSE),"")</f>
        <v>1</v>
      </c>
      <c r="H53">
        <f t="shared" si="0"/>
        <v>100</v>
      </c>
      <c r="I53">
        <f t="shared" si="1"/>
        <v>100</v>
      </c>
    </row>
    <row r="54" spans="1:9" x14ac:dyDescent="0.3">
      <c r="A54" t="str">
        <f t="array" ref="A54">IFERROR(INDEX(Data!$C$2:$C$1038, MATCH(0,COUNTIF($A$2:A53, Data!$C$2:$C$1038), 0)),"")</f>
        <v>DDH-264</v>
      </c>
      <c r="B54" s="13" t="str">
        <f>IFERROR(HYPERLINK(VLOOKUP($A54,Data!$C$2:$S$1057,12,FALSE),VLOOKUP($A54,Data!$C$2:$S$1057,10,FALSE)),"")</f>
        <v>Create Stored procedure for saving sql view to CSV file</v>
      </c>
      <c r="C54" t="str">
        <f>IFERROR(VLOOKUP($A54, Data!$C$2:$F$1057,2,FALSE),"")</f>
        <v>Ready for QA</v>
      </c>
      <c r="D54">
        <f>IFERROR(VLOOKUP($A54, Data!$C$2:$F$1057,3,FALSE),"")</f>
        <v>0</v>
      </c>
      <c r="E54">
        <f>IFERROR(VLOOKUP($A54, Data!$C$2:$H$1057,6,FALSE),"")</f>
        <v>6</v>
      </c>
      <c r="F54">
        <f>IFERROR(VLOOKUP($A54, Data!$C$2:$I$1057,7,FALSE),"")</f>
        <v>17</v>
      </c>
      <c r="G54">
        <f>IFERROR(VLOOKUP($A54, Data!$C$2:$J$1057,8,FALSE),"")</f>
        <v>15.75</v>
      </c>
      <c r="H54">
        <f t="shared" si="0"/>
        <v>38.1</v>
      </c>
      <c r="I54">
        <f t="shared" si="1"/>
        <v>107.94</v>
      </c>
    </row>
    <row r="55" spans="1:9" x14ac:dyDescent="0.3">
      <c r="A55" t="str">
        <f t="array" ref="A55">IFERROR(INDEX(Data!$C$2:$C$1038, MATCH(0,COUNTIF($A$2:A54, Data!$C$2:$C$1038), 0)),"")</f>
        <v>DDH-227</v>
      </c>
      <c r="B55" s="13" t="str">
        <f>IFERROR(HYPERLINK(VLOOKUP($A55,Data!$C$2:$S$1057,12,FALSE),VLOOKUP($A55,Data!$C$2:$S$1057,10,FALSE)),"")</f>
        <v>Ongoing issues</v>
      </c>
      <c r="C55" t="str">
        <f>IFERROR(VLOOKUP($A55, Data!$C$2:$F$1057,2,FALSE),"")</f>
        <v>Open</v>
      </c>
      <c r="D55">
        <f>IFERROR(VLOOKUP($A55, Data!$C$2:$F$1057,3,FALSE),"")</f>
        <v>0</v>
      </c>
      <c r="E55">
        <f>IFERROR(VLOOKUP($A55, Data!$C$2:$H$1057,6,FALSE),"")</f>
        <v>0</v>
      </c>
      <c r="F55">
        <f>IFERROR(VLOOKUP($A55, Data!$C$2:$I$1057,7,FALSE),"")</f>
        <v>0</v>
      </c>
      <c r="G55">
        <f>IFERROR(VLOOKUP($A55, Data!$C$2:$J$1057,8,FALSE),"")</f>
        <v>71</v>
      </c>
      <c r="H55">
        <f t="shared" si="0"/>
        <v>0</v>
      </c>
      <c r="I55">
        <f t="shared" si="1"/>
        <v>0</v>
      </c>
    </row>
    <row r="56" spans="1:9" x14ac:dyDescent="0.3">
      <c r="A56" t="str">
        <f t="array" ref="A56">IFERROR(INDEX(Data!$C$2:$C$1038, MATCH(0,COUNTIF($A$2:A55, Data!$C$2:$C$1038), 0)),"")</f>
        <v>DDH-187</v>
      </c>
      <c r="B56" s="13" t="str">
        <f>IFERROR(HYPERLINK(VLOOKUP($A56,Data!$C$2:$S$1057,12,FALSE),VLOOKUP($A56,Data!$C$2:$S$1057,10,FALSE)),"")</f>
        <v>Configure DDH-side web server and deployment</v>
      </c>
      <c r="C56" t="str">
        <f>IFERROR(VLOOKUP($A56, Data!$C$2:$F$1057,2,FALSE),"")</f>
        <v>In Progress</v>
      </c>
      <c r="D56">
        <f>IFERROR(VLOOKUP($A56, Data!$C$2:$F$1057,3,FALSE),"")</f>
        <v>0</v>
      </c>
      <c r="E56">
        <f>IFERROR(VLOOKUP($A56, Data!$C$2:$H$1057,6,FALSE),"")</f>
        <v>10</v>
      </c>
      <c r="F56">
        <f>IFERROR(VLOOKUP($A56, Data!$C$2:$I$1057,7,FALSE),"")</f>
        <v>10</v>
      </c>
      <c r="G56">
        <f>IFERROR(VLOOKUP($A56, Data!$C$2:$J$1057,8,FALSE),"")</f>
        <v>3.57</v>
      </c>
      <c r="H56">
        <f t="shared" si="0"/>
        <v>280.11</v>
      </c>
      <c r="I56">
        <f t="shared" si="1"/>
        <v>280.11</v>
      </c>
    </row>
    <row r="57" spans="1:9" x14ac:dyDescent="0.3">
      <c r="A57" t="str">
        <f t="array" ref="A57">IFERROR(INDEX(Data!$C$2:$C$1038, MATCH(0,COUNTIF($A$2:A56, Data!$C$2:$C$1038), 0)),"")</f>
        <v>DDH-86</v>
      </c>
      <c r="B57" s="13" t="str">
        <f>IFERROR(HYPERLINK(VLOOKUP($A57,Data!$C$2:$S$1057,12,FALSE),VLOOKUP($A57,Data!$C$2:$S$1057,10,FALSE)),"")</f>
        <v>Individual Details</v>
      </c>
      <c r="C57" t="str">
        <f>IFERROR(VLOOKUP($A57, Data!$C$2:$F$1057,2,FALSE),"")</f>
        <v>Blocked</v>
      </c>
      <c r="D57">
        <f>IFERROR(VLOOKUP($A57, Data!$C$2:$F$1057,3,FALSE),"")</f>
        <v>0</v>
      </c>
      <c r="E57">
        <f>IFERROR(VLOOKUP($A57, Data!$C$2:$H$1057,6,FALSE),"")</f>
        <v>24</v>
      </c>
      <c r="F57">
        <f>IFERROR(VLOOKUP($A57, Data!$C$2:$I$1057,7,FALSE),"")</f>
        <v>26</v>
      </c>
      <c r="G57">
        <f>IFERROR(VLOOKUP($A57, Data!$C$2:$J$1057,8,FALSE),"")</f>
        <v>43.6</v>
      </c>
      <c r="H57">
        <f t="shared" si="0"/>
        <v>55.05</v>
      </c>
      <c r="I57">
        <f t="shared" si="1"/>
        <v>59.63</v>
      </c>
    </row>
    <row r="58" spans="1:9" x14ac:dyDescent="0.3">
      <c r="A58" t="str">
        <f t="array" ref="A58">IFERROR(INDEX(Data!$C$2:$C$1038, MATCH(0,COUNTIF($A$2:A57, Data!$C$2:$C$1038), 0)),"")</f>
        <v>DDH-84</v>
      </c>
      <c r="B58" s="13" t="str">
        <f>IFERROR(HYPERLINK(VLOOKUP($A58,Data!$C$2:$S$1057,12,FALSE),VLOOKUP($A58,Data!$C$2:$S$1057,10,FALSE)),"")</f>
        <v>Individual Details</v>
      </c>
      <c r="C58" t="str">
        <f>IFERROR(VLOOKUP($A58, Data!$C$2:$F$1057,2,FALSE),"")</f>
        <v>Open</v>
      </c>
      <c r="D58">
        <f>IFERROR(VLOOKUP($A58, Data!$C$2:$F$1057,3,FALSE),"")</f>
        <v>0</v>
      </c>
      <c r="E58">
        <f>IFERROR(VLOOKUP($A58, Data!$C$2:$H$1057,6,FALSE),"")</f>
        <v>0</v>
      </c>
      <c r="F58">
        <f>IFERROR(VLOOKUP($A58, Data!$C$2:$I$1057,7,FALSE),"")</f>
        <v>0</v>
      </c>
      <c r="G58">
        <f>IFERROR(VLOOKUP($A58, Data!$C$2:$J$1057,8,FALSE),"")</f>
        <v>135.02000000000001</v>
      </c>
      <c r="H58">
        <f t="shared" si="0"/>
        <v>0</v>
      </c>
      <c r="I58">
        <f t="shared" si="1"/>
        <v>0</v>
      </c>
    </row>
    <row r="59" spans="1:9" x14ac:dyDescent="0.3">
      <c r="A59">
        <f t="array" ref="A59">IFERROR(INDEX(Data!$C$2:$C$1038, MATCH(0,COUNTIF($A$2:A58, Data!$C$2:$C$1038), 0)),"")</f>
        <v>0</v>
      </c>
      <c r="B59" s="13" t="str">
        <f>IFERROR(HYPERLINK(VLOOKUP($A59,Data!$C$2:$S$1057,12,FALSE),VLOOKUP($A59,Data!$C$2:$S$1057,10,FALSE)),"")</f>
        <v/>
      </c>
      <c r="C59" t="str">
        <f>IFERROR(VLOOKUP($A59, Data!$C$2:$F$1057,2,FALSE),"")</f>
        <v/>
      </c>
      <c r="D59" t="str">
        <f>IFERROR(VLOOKUP($A59, Data!$C$2:$F$1057,3,FALSE),"")</f>
        <v/>
      </c>
      <c r="E59" t="str">
        <f>IFERROR(VLOOKUP($A59, Data!$C$2:$H$1057,6,FALSE),"")</f>
        <v/>
      </c>
      <c r="F59" t="str">
        <f>IFERROR(VLOOKUP($A59, Data!$C$2:$I$1057,7,FALSE),"")</f>
        <v/>
      </c>
      <c r="G59" t="str">
        <f>IFERROR(VLOOKUP($A59, Data!$C$2:$J$1057,8,FALSE),"")</f>
        <v/>
      </c>
      <c r="H59" t="str">
        <f t="shared" si="0"/>
        <v/>
      </c>
      <c r="I59" t="str">
        <f t="shared" si="1"/>
        <v/>
      </c>
    </row>
    <row r="60" spans="1:9" x14ac:dyDescent="0.3">
      <c r="A60" t="str">
        <f t="array" ref="A60">IFERROR(INDEX(Data!$C$2:$C$1038, MATCH(0,COUNTIF($A$2:A59, Data!$C$2:$C$1038), 0)),"")</f>
        <v/>
      </c>
      <c r="B60" s="13" t="str">
        <f>IFERROR(HYPERLINK(VLOOKUP($A60,Data!$C$2:$S$1057,12,FALSE),VLOOKUP($A60,Data!$C$2:$S$1057,10,FALSE)),"")</f>
        <v/>
      </c>
      <c r="C60" t="str">
        <f>IFERROR(VLOOKUP($A60, Data!$C$2:$F$1057,2,FALSE),"")</f>
        <v/>
      </c>
      <c r="D60" t="str">
        <f>IFERROR(VLOOKUP($A60, Data!$C$2:$F$1057,3,FALSE),"")</f>
        <v/>
      </c>
      <c r="E60" t="str">
        <f>IFERROR(VLOOKUP($A60, Data!$C$2:$H$1057,6,FALSE),"")</f>
        <v/>
      </c>
      <c r="F60" t="str">
        <f>IFERROR(VLOOKUP($A60, Data!$C$2:$I$1057,7,FALSE),"")</f>
        <v/>
      </c>
      <c r="G60" t="str">
        <f>IFERROR(VLOOKUP($A60, Data!$C$2:$J$1057,8,FALSE),"")</f>
        <v/>
      </c>
      <c r="H60" t="str">
        <f t="shared" si="0"/>
        <v/>
      </c>
      <c r="I60" t="str">
        <f t="shared" si="1"/>
        <v/>
      </c>
    </row>
    <row r="61" spans="1:9" x14ac:dyDescent="0.3">
      <c r="A61" t="str">
        <f t="array" ref="A61">IFERROR(INDEX(Data!$C$2:$C$1038, MATCH(0,COUNTIF($A$2:A60, Data!$C$2:$C$1038), 0)),"")</f>
        <v/>
      </c>
      <c r="B61" s="13" t="str">
        <f>IFERROR(HYPERLINK(VLOOKUP($A61,Data!$C$2:$S$1057,12,FALSE),VLOOKUP($A61,Data!$C$2:$S$1057,10,FALSE)),"")</f>
        <v/>
      </c>
      <c r="C61" t="str">
        <f>IFERROR(VLOOKUP($A61, Data!$C$2:$F$1057,2,FALSE),"")</f>
        <v/>
      </c>
      <c r="D61" t="str">
        <f>IFERROR(VLOOKUP($A61, Data!$C$2:$F$1057,3,FALSE),"")</f>
        <v/>
      </c>
      <c r="E61" t="str">
        <f>IFERROR(VLOOKUP($A61, Data!$C$2:$H$1057,6,FALSE),"")</f>
        <v/>
      </c>
      <c r="F61" t="str">
        <f>IFERROR(VLOOKUP($A61, Data!$C$2:$I$1057,7,FALSE),"")</f>
        <v/>
      </c>
      <c r="G61" t="str">
        <f>IFERROR(VLOOKUP($A61, Data!$C$2:$J$1057,8,FALSE),"")</f>
        <v/>
      </c>
      <c r="H61" t="str">
        <f t="shared" si="0"/>
        <v/>
      </c>
      <c r="I61" t="str">
        <f t="shared" si="1"/>
        <v/>
      </c>
    </row>
    <row r="62" spans="1:9" x14ac:dyDescent="0.3">
      <c r="A62" t="str">
        <f t="array" ref="A62">IFERROR(INDEX(Data!$C$2:$C$1038, MATCH(0,COUNTIF($A$2:A61, Data!$C$2:$C$1038), 0)),"")</f>
        <v/>
      </c>
      <c r="B62" s="13" t="str">
        <f>IFERROR(HYPERLINK(VLOOKUP($A62,Data!$C$2:$S$1057,12,FALSE),VLOOKUP($A62,Data!$C$2:$S$1057,10,FALSE)),"")</f>
        <v/>
      </c>
      <c r="C62" t="str">
        <f>IFERROR(VLOOKUP($A62, Data!$C$2:$F$1057,2,FALSE),"")</f>
        <v/>
      </c>
      <c r="D62" t="str">
        <f>IFERROR(VLOOKUP($A62, Data!$C$2:$F$1057,3,FALSE),"")</f>
        <v/>
      </c>
      <c r="E62" t="str">
        <f>IFERROR(VLOOKUP($A62, Data!$C$2:$H$1057,6,FALSE),"")</f>
        <v/>
      </c>
      <c r="F62" t="str">
        <f>IFERROR(VLOOKUP($A62, Data!$C$2:$I$1057,7,FALSE),"")</f>
        <v/>
      </c>
      <c r="G62" t="str">
        <f>IFERROR(VLOOKUP($A62, Data!$C$2:$J$1057,8,FALSE),"")</f>
        <v/>
      </c>
      <c r="H62" t="str">
        <f t="shared" si="0"/>
        <v/>
      </c>
      <c r="I62" t="str">
        <f t="shared" si="1"/>
        <v/>
      </c>
    </row>
    <row r="63" spans="1:9" x14ac:dyDescent="0.3">
      <c r="A63" t="str">
        <f t="array" ref="A63">IFERROR(INDEX(Data!$C$2:$C$1038, MATCH(0,COUNTIF($A$2:A62, Data!$C$2:$C$1038), 0)),"")</f>
        <v/>
      </c>
      <c r="B63" s="13" t="str">
        <f>IFERROR(HYPERLINK(VLOOKUP($A63,Data!$C$2:$S$1057,12,FALSE),VLOOKUP($A63,Data!$C$2:$S$1057,10,FALSE)),"")</f>
        <v/>
      </c>
      <c r="C63" t="str">
        <f>IFERROR(VLOOKUP($A63, Data!$C$2:$F$1057,2,FALSE),"")</f>
        <v/>
      </c>
      <c r="D63" t="str">
        <f>IFERROR(VLOOKUP($A63, Data!$C$2:$F$1057,3,FALSE),"")</f>
        <v/>
      </c>
      <c r="E63" t="str">
        <f>IFERROR(VLOOKUP($A63, Data!$C$2:$H$1057,6,FALSE),"")</f>
        <v/>
      </c>
      <c r="F63" t="str">
        <f>IFERROR(VLOOKUP($A63, Data!$C$2:$I$1057,7,FALSE),"")</f>
        <v/>
      </c>
      <c r="G63" t="str">
        <f>IFERROR(VLOOKUP($A63, Data!$C$2:$J$1057,8,FALSE),"")</f>
        <v/>
      </c>
      <c r="H63" t="str">
        <f t="shared" si="0"/>
        <v/>
      </c>
      <c r="I63" t="str">
        <f t="shared" si="1"/>
        <v/>
      </c>
    </row>
    <row r="64" spans="1:9" x14ac:dyDescent="0.3">
      <c r="A64" t="str">
        <f t="array" ref="A64">IFERROR(INDEX(Data!$C$2:$C$1038, MATCH(0,COUNTIF($A$2:A63, Data!$C$2:$C$1038), 0)),"")</f>
        <v/>
      </c>
      <c r="B64" s="13" t="str">
        <f>IFERROR(HYPERLINK(VLOOKUP($A64,Data!$C$2:$S$1057,12,FALSE),VLOOKUP($A64,Data!$C$2:$S$1057,10,FALSE)),"")</f>
        <v/>
      </c>
      <c r="C64" t="str">
        <f>IFERROR(VLOOKUP($A64, Data!$C$2:$F$1057,2,FALSE),"")</f>
        <v/>
      </c>
      <c r="D64" t="str">
        <f>IFERROR(VLOOKUP($A64, Data!$C$2:$F$1057,3,FALSE),"")</f>
        <v/>
      </c>
      <c r="E64" t="str">
        <f>IFERROR(VLOOKUP($A64, Data!$C$2:$H$1057,6,FALSE),"")</f>
        <v/>
      </c>
      <c r="F64" t="str">
        <f>IFERROR(VLOOKUP($A64, Data!$C$2:$I$1057,7,FALSE),"")</f>
        <v/>
      </c>
      <c r="G64" t="str">
        <f>IFERROR(VLOOKUP($A64, Data!$C$2:$J$1057,8,FALSE),"")</f>
        <v/>
      </c>
      <c r="H64" t="str">
        <f t="shared" si="0"/>
        <v/>
      </c>
      <c r="I64" t="str">
        <f t="shared" si="1"/>
        <v/>
      </c>
    </row>
    <row r="65" spans="1:9" x14ac:dyDescent="0.3">
      <c r="A65" t="str">
        <f t="array" ref="A65">IFERROR(INDEX(Data!$C$2:$C$1038, MATCH(0,COUNTIF($A$2:A64, Data!$C$2:$C$1038), 0)),"")</f>
        <v/>
      </c>
      <c r="B65" s="13" t="str">
        <f>IFERROR(HYPERLINK(VLOOKUP($A65,Data!$C$2:$S$1057,12,FALSE),VLOOKUP($A65,Data!$C$2:$S$1057,10,FALSE)),"")</f>
        <v/>
      </c>
      <c r="C65" t="str">
        <f>IFERROR(VLOOKUP($A65, Data!$C$2:$F$1057,2,FALSE),"")</f>
        <v/>
      </c>
      <c r="D65" t="str">
        <f>IFERROR(VLOOKUP($A65, Data!$C$2:$F$1057,3,FALSE),"")</f>
        <v/>
      </c>
      <c r="E65" t="str">
        <f>IFERROR(VLOOKUP($A65, Data!$C$2:$H$1057,6,FALSE),"")</f>
        <v/>
      </c>
      <c r="F65" t="str">
        <f>IFERROR(VLOOKUP($A65, Data!$C$2:$I$1057,7,FALSE),"")</f>
        <v/>
      </c>
      <c r="G65" t="str">
        <f>IFERROR(VLOOKUP($A65, Data!$C$2:$J$1057,8,FALSE),"")</f>
        <v/>
      </c>
      <c r="H65" t="str">
        <f t="shared" si="0"/>
        <v/>
      </c>
      <c r="I65" t="str">
        <f t="shared" si="1"/>
        <v/>
      </c>
    </row>
    <row r="66" spans="1:9" x14ac:dyDescent="0.3">
      <c r="A66" t="str">
        <f t="array" ref="A66">IFERROR(INDEX(Data!$C$2:$C$1038, MATCH(0,COUNTIF($A$2:A65, Data!$C$2:$C$1038), 0)),"")</f>
        <v/>
      </c>
      <c r="B66" s="13" t="str">
        <f>IFERROR(HYPERLINK(VLOOKUP($A66,Data!$C$2:$S$1057,12,FALSE),VLOOKUP($A66,Data!$C$2:$S$1057,10,FALSE)),"")</f>
        <v/>
      </c>
      <c r="C66" t="str">
        <f>IFERROR(VLOOKUP($A66, Data!$C$2:$F$1057,2,FALSE),"")</f>
        <v/>
      </c>
      <c r="D66" t="str">
        <f>IFERROR(VLOOKUP($A66, Data!$C$2:$F$1057,3,FALSE),"")</f>
        <v/>
      </c>
      <c r="E66" t="str">
        <f>IFERROR(VLOOKUP($A66, Data!$C$2:$H$1057,6,FALSE),"")</f>
        <v/>
      </c>
      <c r="F66" t="str">
        <f>IFERROR(VLOOKUP($A66, Data!$C$2:$I$1057,7,FALSE),"")</f>
        <v/>
      </c>
      <c r="G66" t="str">
        <f>IFERROR(VLOOKUP($A66, Data!$C$2:$J$1057,8,FALSE),"")</f>
        <v/>
      </c>
      <c r="H66" t="str">
        <f t="shared" si="0"/>
        <v/>
      </c>
      <c r="I66" t="str">
        <f t="shared" si="1"/>
        <v/>
      </c>
    </row>
    <row r="67" spans="1:9" x14ac:dyDescent="0.3">
      <c r="A67" t="str">
        <f t="array" ref="A67">IFERROR(INDEX(Data!$C$2:$C$1038, MATCH(0,COUNTIF($A$2:A66, Data!$C$2:$C$1038), 0)),"")</f>
        <v/>
      </c>
      <c r="B67" s="13" t="str">
        <f>IFERROR(HYPERLINK(VLOOKUP($A67,Data!$C$2:$S$1057,12,FALSE),VLOOKUP($A67,Data!$C$2:$S$1057,10,FALSE)),"")</f>
        <v/>
      </c>
      <c r="C67" t="str">
        <f>IFERROR(VLOOKUP($A67, Data!$C$2:$F$1057,2,FALSE),"")</f>
        <v/>
      </c>
      <c r="D67" t="str">
        <f>IFERROR(VLOOKUP($A67, Data!$C$2:$F$1057,3,FALSE),"")</f>
        <v/>
      </c>
      <c r="E67" t="str">
        <f>IFERROR(VLOOKUP($A67, Data!$C$2:$H$1057,6,FALSE),"")</f>
        <v/>
      </c>
      <c r="F67" t="str">
        <f>IFERROR(VLOOKUP($A67, Data!$C$2:$I$1057,7,FALSE),"")</f>
        <v/>
      </c>
      <c r="G67" t="str">
        <f>IFERROR(VLOOKUP($A67, Data!$C$2:$J$1057,8,FALSE),"")</f>
        <v/>
      </c>
      <c r="H67" t="str">
        <f t="shared" si="0"/>
        <v/>
      </c>
      <c r="I67" t="str">
        <f t="shared" si="1"/>
        <v/>
      </c>
    </row>
    <row r="68" spans="1:9" x14ac:dyDescent="0.3">
      <c r="A68" t="str">
        <f t="array" ref="A68">IFERROR(INDEX(Data!$C$2:$C$1038, MATCH(0,COUNTIF($A$2:A67, Data!$C$2:$C$1038), 0)),"")</f>
        <v/>
      </c>
      <c r="B68" s="13" t="str">
        <f>IFERROR(HYPERLINK(VLOOKUP($A68,Data!$C$2:$S$1057,12,FALSE),VLOOKUP($A68,Data!$C$2:$S$1057,10,FALSE)),"")</f>
        <v/>
      </c>
      <c r="C68" t="str">
        <f>IFERROR(VLOOKUP($A68, Data!$C$2:$F$1057,2,FALSE),"")</f>
        <v/>
      </c>
      <c r="D68" t="str">
        <f>IFERROR(VLOOKUP($A68, Data!$C$2:$F$1057,3,FALSE),"")</f>
        <v/>
      </c>
      <c r="E68" t="str">
        <f>IFERROR(VLOOKUP($A68, Data!$C$2:$H$1057,6,FALSE),"")</f>
        <v/>
      </c>
      <c r="F68" t="str">
        <f>IFERROR(VLOOKUP($A68, Data!$C$2:$I$1057,7,FALSE),"")</f>
        <v/>
      </c>
      <c r="G68" t="str">
        <f>IFERROR(VLOOKUP($A68, Data!$C$2:$J$1057,8,FALSE),"")</f>
        <v/>
      </c>
      <c r="H68" t="str">
        <f t="shared" ref="H68:H131" si="2">IFERROR(ROUND($E68/$G68*100,2),"")</f>
        <v/>
      </c>
      <c r="I68" t="str">
        <f t="shared" ref="I68:I131" si="3">IFERROR(ROUND($F68/$G68*100,2),"")</f>
        <v/>
      </c>
    </row>
    <row r="69" spans="1:9" x14ac:dyDescent="0.3">
      <c r="A69" t="str">
        <f t="array" ref="A69">IFERROR(INDEX(Data!$C$2:$C$1038, MATCH(0,COUNTIF($A$2:A68, Data!$C$2:$C$1038), 0)),"")</f>
        <v/>
      </c>
      <c r="B69" s="13" t="str">
        <f>IFERROR(HYPERLINK(VLOOKUP($A69,Data!$C$2:$S$1057,12,FALSE),VLOOKUP($A69,Data!$C$2:$S$1057,10,FALSE)),"")</f>
        <v/>
      </c>
      <c r="C69" t="str">
        <f>IFERROR(VLOOKUP($A69, Data!$C$2:$F$1057,2,FALSE),"")</f>
        <v/>
      </c>
      <c r="D69" t="str">
        <f>IFERROR(VLOOKUP($A69, Data!$C$2:$F$1057,3,FALSE),"")</f>
        <v/>
      </c>
      <c r="E69" t="str">
        <f>IFERROR(VLOOKUP($A69, Data!$C$2:$H$1057,6,FALSE),"")</f>
        <v/>
      </c>
      <c r="F69" t="str">
        <f>IFERROR(VLOOKUP($A69, Data!$C$2:$I$1057,7,FALSE),"")</f>
        <v/>
      </c>
      <c r="G69" t="str">
        <f>IFERROR(VLOOKUP($A69, Data!$C$2:$J$1057,8,FALSE),"")</f>
        <v/>
      </c>
      <c r="H69" t="str">
        <f t="shared" si="2"/>
        <v/>
      </c>
      <c r="I69" t="str">
        <f t="shared" si="3"/>
        <v/>
      </c>
    </row>
    <row r="70" spans="1:9" x14ac:dyDescent="0.3">
      <c r="A70" t="str">
        <f t="array" ref="A70">IFERROR(INDEX(Data!$C$2:$C$1038, MATCH(0,COUNTIF($A$2:A69, Data!$C$2:$C$1038), 0)),"")</f>
        <v/>
      </c>
      <c r="B70" s="13" t="str">
        <f>IFERROR(HYPERLINK(VLOOKUP($A70,Data!$C$2:$S$1057,12,FALSE),VLOOKUP($A70,Data!$C$2:$S$1057,10,FALSE)),"")</f>
        <v/>
      </c>
      <c r="C70" t="str">
        <f>IFERROR(VLOOKUP($A70, Data!$C$2:$F$1057,2,FALSE),"")</f>
        <v/>
      </c>
      <c r="D70" t="str">
        <f>IFERROR(VLOOKUP($A70, Data!$C$2:$F$1057,3,FALSE),"")</f>
        <v/>
      </c>
      <c r="E70" t="str">
        <f>IFERROR(VLOOKUP($A70, Data!$C$2:$H$1057,6,FALSE),"")</f>
        <v/>
      </c>
      <c r="F70" t="str">
        <f>IFERROR(VLOOKUP($A70, Data!$C$2:$I$1057,7,FALSE),"")</f>
        <v/>
      </c>
      <c r="G70" t="str">
        <f>IFERROR(VLOOKUP($A70, Data!$C$2:$J$1057,8,FALSE),"")</f>
        <v/>
      </c>
      <c r="H70" t="str">
        <f t="shared" si="2"/>
        <v/>
      </c>
      <c r="I70" t="str">
        <f t="shared" si="3"/>
        <v/>
      </c>
    </row>
    <row r="71" spans="1:9" x14ac:dyDescent="0.3">
      <c r="A71" t="str">
        <f t="array" ref="A71">IFERROR(INDEX(Data!$C$2:$C$1038, MATCH(0,COUNTIF($A$2:A70, Data!$C$2:$C$1038), 0)),"")</f>
        <v/>
      </c>
      <c r="B71" s="13" t="str">
        <f>IFERROR(HYPERLINK(VLOOKUP($A71,Data!$C$2:$S$1057,12,FALSE),VLOOKUP($A71,Data!$C$2:$S$1057,10,FALSE)),"")</f>
        <v/>
      </c>
      <c r="C71" t="str">
        <f>IFERROR(VLOOKUP($A71, Data!$C$2:$F$1057,2,FALSE),"")</f>
        <v/>
      </c>
      <c r="D71" t="str">
        <f>IFERROR(VLOOKUP($A71, Data!$C$2:$F$1057,3,FALSE),"")</f>
        <v/>
      </c>
      <c r="E71" t="str">
        <f>IFERROR(VLOOKUP($A71, Data!$C$2:$H$1057,6,FALSE),"")</f>
        <v/>
      </c>
      <c r="F71" t="str">
        <f>IFERROR(VLOOKUP($A71, Data!$C$2:$I$1057,7,FALSE),"")</f>
        <v/>
      </c>
      <c r="G71" t="str">
        <f>IFERROR(VLOOKUP($A71, Data!$C$2:$J$1057,8,FALSE),"")</f>
        <v/>
      </c>
      <c r="H71" t="str">
        <f t="shared" si="2"/>
        <v/>
      </c>
      <c r="I71" t="str">
        <f t="shared" si="3"/>
        <v/>
      </c>
    </row>
    <row r="72" spans="1:9" x14ac:dyDescent="0.3">
      <c r="A72" t="str">
        <f t="array" ref="A72">IFERROR(INDEX(Data!$C$2:$C$1038, MATCH(0,COUNTIF($A$2:A71, Data!$C$2:$C$1038), 0)),"")</f>
        <v/>
      </c>
      <c r="B72" s="13" t="str">
        <f>IFERROR(HYPERLINK(VLOOKUP($A72,Data!$C$2:$S$1057,12,FALSE),VLOOKUP($A72,Data!$C$2:$S$1057,10,FALSE)),"")</f>
        <v/>
      </c>
      <c r="C72" t="str">
        <f>IFERROR(VLOOKUP($A72, Data!$C$2:$F$1057,2,FALSE),"")</f>
        <v/>
      </c>
      <c r="D72" t="str">
        <f>IFERROR(VLOOKUP($A72, Data!$C$2:$F$1057,3,FALSE),"")</f>
        <v/>
      </c>
      <c r="E72" t="str">
        <f>IFERROR(VLOOKUP($A72, Data!$C$2:$H$1057,6,FALSE),"")</f>
        <v/>
      </c>
      <c r="F72" t="str">
        <f>IFERROR(VLOOKUP($A72, Data!$C$2:$I$1057,7,FALSE),"")</f>
        <v/>
      </c>
      <c r="G72" t="str">
        <f>IFERROR(VLOOKUP($A72, Data!$C$2:$J$1057,8,FALSE),"")</f>
        <v/>
      </c>
      <c r="H72" t="str">
        <f t="shared" si="2"/>
        <v/>
      </c>
      <c r="I72" t="str">
        <f t="shared" si="3"/>
        <v/>
      </c>
    </row>
    <row r="73" spans="1:9" x14ac:dyDescent="0.3">
      <c r="A73" t="str">
        <f t="array" ref="A73">IFERROR(INDEX(Data!$C$2:$C$1038, MATCH(0,COUNTIF($A$2:A72, Data!$C$2:$C$1038), 0)),"")</f>
        <v/>
      </c>
      <c r="B73" s="13" t="str">
        <f>IFERROR(HYPERLINK(VLOOKUP($A73,Data!$C$2:$S$1057,12,FALSE),VLOOKUP($A73,Data!$C$2:$S$1057,10,FALSE)),"")</f>
        <v/>
      </c>
      <c r="C73" t="str">
        <f>IFERROR(VLOOKUP($A73, Data!$C$2:$F$1057,2,FALSE),"")</f>
        <v/>
      </c>
      <c r="D73" t="str">
        <f>IFERROR(VLOOKUP($A73, Data!$C$2:$F$1057,3,FALSE),"")</f>
        <v/>
      </c>
      <c r="E73" t="str">
        <f>IFERROR(VLOOKUP($A73, Data!$C$2:$H$1057,6,FALSE),"")</f>
        <v/>
      </c>
      <c r="F73" t="str">
        <f>IFERROR(VLOOKUP($A73, Data!$C$2:$I$1057,7,FALSE),"")</f>
        <v/>
      </c>
      <c r="G73" t="str">
        <f>IFERROR(VLOOKUP($A73, Data!$C$2:$J$1057,8,FALSE),"")</f>
        <v/>
      </c>
      <c r="H73" t="str">
        <f t="shared" si="2"/>
        <v/>
      </c>
      <c r="I73" t="str">
        <f t="shared" si="3"/>
        <v/>
      </c>
    </row>
    <row r="74" spans="1:9" x14ac:dyDescent="0.3">
      <c r="A74" t="str">
        <f t="array" ref="A74">IFERROR(INDEX(Data!$C$2:$C$1038, MATCH(0,COUNTIF($A$2:A73, Data!$C$2:$C$1038), 0)),"")</f>
        <v/>
      </c>
      <c r="B74" s="13" t="str">
        <f>IFERROR(HYPERLINK(VLOOKUP($A74,Data!$C$2:$S$1057,12,FALSE),VLOOKUP($A74,Data!$C$2:$S$1057,10,FALSE)),"")</f>
        <v/>
      </c>
      <c r="C74" t="str">
        <f>IFERROR(VLOOKUP($A74, Data!$C$2:$F$1057,2,FALSE),"")</f>
        <v/>
      </c>
      <c r="D74" t="str">
        <f>IFERROR(VLOOKUP($A74, Data!$C$2:$F$1057,3,FALSE),"")</f>
        <v/>
      </c>
      <c r="E74" t="str">
        <f>IFERROR(VLOOKUP($A74, Data!$C$2:$H$1057,6,FALSE),"")</f>
        <v/>
      </c>
      <c r="F74" t="str">
        <f>IFERROR(VLOOKUP($A74, Data!$C$2:$I$1057,7,FALSE),"")</f>
        <v/>
      </c>
      <c r="G74" t="str">
        <f>IFERROR(VLOOKUP($A74, Data!$C$2:$J$1057,8,FALSE),"")</f>
        <v/>
      </c>
      <c r="H74" t="str">
        <f t="shared" si="2"/>
        <v/>
      </c>
      <c r="I74" t="str">
        <f t="shared" si="3"/>
        <v/>
      </c>
    </row>
    <row r="75" spans="1:9" x14ac:dyDescent="0.3">
      <c r="A75" t="str">
        <f t="array" ref="A75">IFERROR(INDEX(Data!$C$2:$C$1038, MATCH(0,COUNTIF($A$2:A74, Data!$C$2:$C$1038), 0)),"")</f>
        <v/>
      </c>
      <c r="B75" s="13" t="str">
        <f>IFERROR(HYPERLINK(VLOOKUP($A75,Data!$C$2:$S$1057,12,FALSE),VLOOKUP($A75,Data!$C$2:$S$1057,10,FALSE)),"")</f>
        <v/>
      </c>
      <c r="C75" t="str">
        <f>IFERROR(VLOOKUP($A75, Data!$C$2:$F$1057,2,FALSE),"")</f>
        <v/>
      </c>
      <c r="D75" t="str">
        <f>IFERROR(VLOOKUP($A75, Data!$C$2:$F$1057,3,FALSE),"")</f>
        <v/>
      </c>
      <c r="E75" t="str">
        <f>IFERROR(VLOOKUP($A75, Data!$C$2:$H$1057,6,FALSE),"")</f>
        <v/>
      </c>
      <c r="F75" t="str">
        <f>IFERROR(VLOOKUP($A75, Data!$C$2:$I$1057,7,FALSE),"")</f>
        <v/>
      </c>
      <c r="G75" t="str">
        <f>IFERROR(VLOOKUP($A75, Data!$C$2:$J$1057,8,FALSE),"")</f>
        <v/>
      </c>
      <c r="H75" t="str">
        <f t="shared" si="2"/>
        <v/>
      </c>
      <c r="I75" t="str">
        <f t="shared" si="3"/>
        <v/>
      </c>
    </row>
    <row r="76" spans="1:9" x14ac:dyDescent="0.3">
      <c r="A76" t="str">
        <f t="array" ref="A76">IFERROR(INDEX(Data!$C$2:$C$1038, MATCH(0,COUNTIF($A$2:A75, Data!$C$2:$C$1038), 0)),"")</f>
        <v/>
      </c>
      <c r="B76" s="13" t="str">
        <f>IFERROR(HYPERLINK(VLOOKUP($A76,Data!$C$2:$S$1057,12,FALSE),VLOOKUP($A76,Data!$C$2:$S$1057,10,FALSE)),"")</f>
        <v/>
      </c>
      <c r="C76" t="str">
        <f>IFERROR(VLOOKUP($A76, Data!$C$2:$F$1057,2,FALSE),"")</f>
        <v/>
      </c>
      <c r="D76" t="str">
        <f>IFERROR(VLOOKUP($A76, Data!$C$2:$F$1057,3,FALSE),"")</f>
        <v/>
      </c>
      <c r="E76" t="str">
        <f>IFERROR(VLOOKUP($A76, Data!$C$2:$H$1057,6,FALSE),"")</f>
        <v/>
      </c>
      <c r="F76" t="str">
        <f>IFERROR(VLOOKUP($A76, Data!$C$2:$I$1057,7,FALSE),"")</f>
        <v/>
      </c>
      <c r="G76" t="str">
        <f>IFERROR(VLOOKUP($A76, Data!$C$2:$J$1057,8,FALSE),"")</f>
        <v/>
      </c>
      <c r="H76" t="str">
        <f t="shared" si="2"/>
        <v/>
      </c>
      <c r="I76" t="str">
        <f t="shared" si="3"/>
        <v/>
      </c>
    </row>
    <row r="77" spans="1:9" x14ac:dyDescent="0.3">
      <c r="A77" t="str">
        <f t="array" ref="A77">IFERROR(INDEX(Data!$C$2:$C$1038, MATCH(0,COUNTIF($A$2:A76, Data!$C$2:$C$1038), 0)),"")</f>
        <v/>
      </c>
      <c r="B77" s="13" t="str">
        <f>IFERROR(HYPERLINK(VLOOKUP($A77,Data!$C$2:$S$1057,12,FALSE),VLOOKUP($A77,Data!$C$2:$S$1057,10,FALSE)),"")</f>
        <v/>
      </c>
      <c r="C77" t="str">
        <f>IFERROR(VLOOKUP($A77, Data!$C$2:$F$1057,2,FALSE),"")</f>
        <v/>
      </c>
      <c r="D77" t="str">
        <f>IFERROR(VLOOKUP($A77, Data!$C$2:$F$1057,3,FALSE),"")</f>
        <v/>
      </c>
      <c r="E77" t="str">
        <f>IFERROR(VLOOKUP($A77, Data!$C$2:$H$1057,6,FALSE),"")</f>
        <v/>
      </c>
      <c r="F77" t="str">
        <f>IFERROR(VLOOKUP($A77, Data!$C$2:$I$1057,7,FALSE),"")</f>
        <v/>
      </c>
      <c r="G77" t="str">
        <f>IFERROR(VLOOKUP($A77, Data!$C$2:$J$1057,8,FALSE),"")</f>
        <v/>
      </c>
      <c r="H77" t="str">
        <f t="shared" si="2"/>
        <v/>
      </c>
      <c r="I77" t="str">
        <f t="shared" si="3"/>
        <v/>
      </c>
    </row>
    <row r="78" spans="1:9" x14ac:dyDescent="0.3">
      <c r="A78" t="str">
        <f t="array" ref="A78">IFERROR(INDEX(Data!$C$2:$C$1038, MATCH(0,COUNTIF($A$2:A77, Data!$C$2:$C$1038), 0)),"")</f>
        <v/>
      </c>
      <c r="B78" s="13" t="str">
        <f>IFERROR(HYPERLINK(VLOOKUP($A78,Data!$C$2:$S$1057,12,FALSE),VLOOKUP($A78,Data!$C$2:$S$1057,10,FALSE)),"")</f>
        <v/>
      </c>
      <c r="C78" t="str">
        <f>IFERROR(VLOOKUP($A78, Data!$C$2:$F$1057,2,FALSE),"")</f>
        <v/>
      </c>
      <c r="D78" t="str">
        <f>IFERROR(VLOOKUP($A78, Data!$C$2:$F$1057,3,FALSE),"")</f>
        <v/>
      </c>
      <c r="E78" t="str">
        <f>IFERROR(VLOOKUP($A78, Data!$C$2:$H$1057,6,FALSE),"")</f>
        <v/>
      </c>
      <c r="F78" t="str">
        <f>IFERROR(VLOOKUP($A78, Data!$C$2:$I$1057,7,FALSE),"")</f>
        <v/>
      </c>
      <c r="G78" t="str">
        <f>IFERROR(VLOOKUP($A78, Data!$C$2:$J$1057,8,FALSE),"")</f>
        <v/>
      </c>
      <c r="H78" t="str">
        <f t="shared" si="2"/>
        <v/>
      </c>
      <c r="I78" t="str">
        <f t="shared" si="3"/>
        <v/>
      </c>
    </row>
    <row r="79" spans="1:9" x14ac:dyDescent="0.3">
      <c r="A79" t="str">
        <f t="array" ref="A79">IFERROR(INDEX(Data!$C$2:$C$1038, MATCH(0,COUNTIF($A$2:A78, Data!$C$2:$C$1038), 0)),"")</f>
        <v/>
      </c>
      <c r="B79" s="13" t="str">
        <f>IFERROR(HYPERLINK(VLOOKUP($A79,Data!$C$2:$S$1057,12,FALSE),VLOOKUP($A79,Data!$C$2:$S$1057,10,FALSE)),"")</f>
        <v/>
      </c>
      <c r="C79" t="str">
        <f>IFERROR(VLOOKUP($A79, Data!$C$2:$F$1057,2,FALSE),"")</f>
        <v/>
      </c>
      <c r="D79" t="str">
        <f>IFERROR(VLOOKUP($A79, Data!$C$2:$F$1057,3,FALSE),"")</f>
        <v/>
      </c>
      <c r="E79" t="str">
        <f>IFERROR(VLOOKUP($A79, Data!$C$2:$H$1057,6,FALSE),"")</f>
        <v/>
      </c>
      <c r="F79" t="str">
        <f>IFERROR(VLOOKUP($A79, Data!$C$2:$I$1057,7,FALSE),"")</f>
        <v/>
      </c>
      <c r="G79" t="str">
        <f>IFERROR(VLOOKUP($A79, Data!$C$2:$J$1057,8,FALSE),"")</f>
        <v/>
      </c>
      <c r="H79" t="str">
        <f t="shared" si="2"/>
        <v/>
      </c>
      <c r="I79" t="str">
        <f t="shared" si="3"/>
        <v/>
      </c>
    </row>
    <row r="80" spans="1:9" x14ac:dyDescent="0.3">
      <c r="A80" t="str">
        <f t="array" ref="A80">IFERROR(INDEX(Data!$C$2:$C$1038, MATCH(0,COUNTIF($A$2:A79, Data!$C$2:$C$1038), 0)),"")</f>
        <v/>
      </c>
      <c r="B80" s="13" t="str">
        <f>IFERROR(HYPERLINK(VLOOKUP($A80,Data!$C$2:$S$1057,12,FALSE),VLOOKUP($A80,Data!$C$2:$S$1057,10,FALSE)),"")</f>
        <v/>
      </c>
      <c r="C80" t="str">
        <f>IFERROR(VLOOKUP($A80, Data!$C$2:$F$1057,2,FALSE),"")</f>
        <v/>
      </c>
      <c r="D80" t="str">
        <f>IFERROR(VLOOKUP($A80, Data!$C$2:$F$1057,3,FALSE),"")</f>
        <v/>
      </c>
      <c r="E80" t="str">
        <f>IFERROR(VLOOKUP($A80, Data!$C$2:$H$1057,6,FALSE),"")</f>
        <v/>
      </c>
      <c r="F80" t="str">
        <f>IFERROR(VLOOKUP($A80, Data!$C$2:$I$1057,7,FALSE),"")</f>
        <v/>
      </c>
      <c r="G80" t="str">
        <f>IFERROR(VLOOKUP($A80, Data!$C$2:$J$1057,8,FALSE),"")</f>
        <v/>
      </c>
      <c r="H80" t="str">
        <f t="shared" si="2"/>
        <v/>
      </c>
      <c r="I80" t="str">
        <f t="shared" si="3"/>
        <v/>
      </c>
    </row>
    <row r="81" spans="1:9" x14ac:dyDescent="0.3">
      <c r="A81" t="str">
        <f t="array" ref="A81">IFERROR(INDEX(Data!$C$2:$C$1038, MATCH(0,COUNTIF($A$2:A80, Data!$C$2:$C$1038), 0)),"")</f>
        <v/>
      </c>
      <c r="B81" s="13" t="str">
        <f>IFERROR(HYPERLINK(VLOOKUP($A81,Data!$C$2:$S$1057,12,FALSE),VLOOKUP($A81,Data!$C$2:$S$1057,10,FALSE)),"")</f>
        <v/>
      </c>
      <c r="C81" t="str">
        <f>IFERROR(VLOOKUP($A81, Data!$C$2:$F$1057,2,FALSE),"")</f>
        <v/>
      </c>
      <c r="D81" t="str">
        <f>IFERROR(VLOOKUP($A81, Data!$C$2:$F$1057,3,FALSE),"")</f>
        <v/>
      </c>
      <c r="E81" t="str">
        <f>IFERROR(VLOOKUP($A81, Data!$C$2:$H$1057,6,FALSE),"")</f>
        <v/>
      </c>
      <c r="F81" t="str">
        <f>IFERROR(VLOOKUP($A81, Data!$C$2:$I$1057,7,FALSE),"")</f>
        <v/>
      </c>
      <c r="G81" t="str">
        <f>IFERROR(VLOOKUP($A81, Data!$C$2:$J$1057,8,FALSE),"")</f>
        <v/>
      </c>
      <c r="H81" t="str">
        <f t="shared" si="2"/>
        <v/>
      </c>
      <c r="I81" t="str">
        <f t="shared" si="3"/>
        <v/>
      </c>
    </row>
    <row r="82" spans="1:9" x14ac:dyDescent="0.3">
      <c r="A82" t="str">
        <f t="array" ref="A82">IFERROR(INDEX(Data!$C$2:$C$1038, MATCH(0,COUNTIF($A$2:A81, Data!$C$2:$C$1038), 0)),"")</f>
        <v/>
      </c>
      <c r="B82" s="13" t="str">
        <f>IFERROR(HYPERLINK(VLOOKUP($A82,Data!$C$2:$S$1057,12,FALSE),VLOOKUP($A82,Data!$C$2:$S$1057,10,FALSE)),"")</f>
        <v/>
      </c>
      <c r="C82" t="str">
        <f>IFERROR(VLOOKUP($A82, Data!$C$2:$F$1057,2,FALSE),"")</f>
        <v/>
      </c>
      <c r="D82" t="str">
        <f>IFERROR(VLOOKUP($A82, Data!$C$2:$F$1057,3,FALSE),"")</f>
        <v/>
      </c>
      <c r="E82" t="str">
        <f>IFERROR(VLOOKUP($A82, Data!$C$2:$H$1057,6,FALSE),"")</f>
        <v/>
      </c>
      <c r="F82" t="str">
        <f>IFERROR(VLOOKUP($A82, Data!$C$2:$I$1057,7,FALSE),"")</f>
        <v/>
      </c>
      <c r="G82" t="str">
        <f>IFERROR(VLOOKUP($A82, Data!$C$2:$J$1057,8,FALSE),"")</f>
        <v/>
      </c>
      <c r="H82" t="str">
        <f t="shared" si="2"/>
        <v/>
      </c>
      <c r="I82" t="str">
        <f t="shared" si="3"/>
        <v/>
      </c>
    </row>
    <row r="83" spans="1:9" x14ac:dyDescent="0.3">
      <c r="A83" t="str">
        <f t="array" ref="A83">IFERROR(INDEX(Data!$C$2:$C$1038, MATCH(0,COUNTIF($A$2:A82, Data!$C$2:$C$1038), 0)),"")</f>
        <v/>
      </c>
      <c r="B83" s="13" t="str">
        <f>IFERROR(HYPERLINK(VLOOKUP($A83,Data!$C$2:$S$1057,12,FALSE),VLOOKUP($A83,Data!$C$2:$S$1057,10,FALSE)),"")</f>
        <v/>
      </c>
      <c r="C83" t="str">
        <f>IFERROR(VLOOKUP($A83, Data!$C$2:$F$1057,2,FALSE),"")</f>
        <v/>
      </c>
      <c r="D83" t="str">
        <f>IFERROR(VLOOKUP($A83, Data!$C$2:$F$1057,3,FALSE),"")</f>
        <v/>
      </c>
      <c r="E83" t="str">
        <f>IFERROR(VLOOKUP($A83, Data!$C$2:$H$1057,6,FALSE),"")</f>
        <v/>
      </c>
      <c r="F83" t="str">
        <f>IFERROR(VLOOKUP($A83, Data!$C$2:$I$1057,7,FALSE),"")</f>
        <v/>
      </c>
      <c r="G83" t="str">
        <f>IFERROR(VLOOKUP($A83, Data!$C$2:$J$1057,8,FALSE),"")</f>
        <v/>
      </c>
      <c r="H83" t="str">
        <f t="shared" si="2"/>
        <v/>
      </c>
      <c r="I83" t="str">
        <f t="shared" si="3"/>
        <v/>
      </c>
    </row>
    <row r="84" spans="1:9" x14ac:dyDescent="0.3">
      <c r="A84" t="str">
        <f t="array" ref="A84">IFERROR(INDEX(Data!$C$2:$C$1038, MATCH(0,COUNTIF($A$2:A83, Data!$C$2:$C$1038), 0)),"")</f>
        <v/>
      </c>
      <c r="B84" s="13" t="str">
        <f>IFERROR(HYPERLINK(VLOOKUP($A84,Data!$C$2:$S$1057,12,FALSE),VLOOKUP($A84,Data!$C$2:$S$1057,10,FALSE)),"")</f>
        <v/>
      </c>
      <c r="C84" t="str">
        <f>IFERROR(VLOOKUP($A84, Data!$C$2:$F$1057,2,FALSE),"")</f>
        <v/>
      </c>
      <c r="D84" t="str">
        <f>IFERROR(VLOOKUP($A84, Data!$C$2:$F$1057,3,FALSE),"")</f>
        <v/>
      </c>
      <c r="E84" t="str">
        <f>IFERROR(VLOOKUP($A84, Data!$C$2:$H$1057,6,FALSE),"")</f>
        <v/>
      </c>
      <c r="F84" t="str">
        <f>IFERROR(VLOOKUP($A84, Data!$C$2:$I$1057,7,FALSE),"")</f>
        <v/>
      </c>
      <c r="G84" t="str">
        <f>IFERROR(VLOOKUP($A84, Data!$C$2:$J$1057,8,FALSE),"")</f>
        <v/>
      </c>
      <c r="H84" t="str">
        <f t="shared" si="2"/>
        <v/>
      </c>
      <c r="I84" t="str">
        <f t="shared" si="3"/>
        <v/>
      </c>
    </row>
    <row r="85" spans="1:9" x14ac:dyDescent="0.3">
      <c r="A85" t="str">
        <f t="array" ref="A85">IFERROR(INDEX(Data!$C$2:$C$1038, MATCH(0,COUNTIF($A$2:A84, Data!$C$2:$C$1038), 0)),"")</f>
        <v/>
      </c>
      <c r="B85" s="13" t="str">
        <f>IFERROR(HYPERLINK(VLOOKUP($A85,Data!$C$2:$S$1057,12,FALSE),VLOOKUP($A85,Data!$C$2:$S$1057,10,FALSE)),"")</f>
        <v/>
      </c>
      <c r="C85" t="str">
        <f>IFERROR(VLOOKUP($A85, Data!$C$2:$F$1057,2,FALSE),"")</f>
        <v/>
      </c>
      <c r="D85" t="str">
        <f>IFERROR(VLOOKUP($A85, Data!$C$2:$F$1057,3,FALSE),"")</f>
        <v/>
      </c>
      <c r="E85" t="str">
        <f>IFERROR(VLOOKUP($A85, Data!$C$2:$H$1057,6,FALSE),"")</f>
        <v/>
      </c>
      <c r="F85" t="str">
        <f>IFERROR(VLOOKUP($A85, Data!$C$2:$I$1057,7,FALSE),"")</f>
        <v/>
      </c>
      <c r="G85" t="str">
        <f>IFERROR(VLOOKUP($A85, Data!$C$2:$J$1057,8,FALSE),"")</f>
        <v/>
      </c>
      <c r="H85" t="str">
        <f t="shared" si="2"/>
        <v/>
      </c>
      <c r="I85" t="str">
        <f t="shared" si="3"/>
        <v/>
      </c>
    </row>
    <row r="86" spans="1:9" x14ac:dyDescent="0.3">
      <c r="A86" t="str">
        <f t="array" ref="A86">IFERROR(INDEX(Data!$C$2:$C$1038, MATCH(0,COUNTIF($A$2:A85, Data!$C$2:$C$1038), 0)),"")</f>
        <v/>
      </c>
      <c r="B86" s="13" t="str">
        <f>IFERROR(HYPERLINK(VLOOKUP($A86,Data!$C$2:$S$1057,12,FALSE),VLOOKUP($A86,Data!$C$2:$S$1057,10,FALSE)),"")</f>
        <v/>
      </c>
      <c r="C86" t="str">
        <f>IFERROR(VLOOKUP($A86, Data!$C$2:$F$1057,2,FALSE),"")</f>
        <v/>
      </c>
      <c r="D86" t="str">
        <f>IFERROR(VLOOKUP($A86, Data!$C$2:$F$1057,3,FALSE),"")</f>
        <v/>
      </c>
      <c r="E86" t="str">
        <f>IFERROR(VLOOKUP($A86, Data!$C$2:$H$1057,6,FALSE),"")</f>
        <v/>
      </c>
      <c r="F86" t="str">
        <f>IFERROR(VLOOKUP($A86, Data!$C$2:$I$1057,7,FALSE),"")</f>
        <v/>
      </c>
      <c r="G86" t="str">
        <f>IFERROR(VLOOKUP($A86, Data!$C$2:$J$1057,8,FALSE),"")</f>
        <v/>
      </c>
      <c r="H86" t="str">
        <f t="shared" si="2"/>
        <v/>
      </c>
      <c r="I86" t="str">
        <f t="shared" si="3"/>
        <v/>
      </c>
    </row>
    <row r="87" spans="1:9" x14ac:dyDescent="0.3">
      <c r="A87" t="str">
        <f t="array" ref="A87">IFERROR(INDEX(Data!$C$2:$C$1038, MATCH(0,COUNTIF($A$2:A86, Data!$C$2:$C$1038), 0)),"")</f>
        <v/>
      </c>
      <c r="B87" s="13" t="str">
        <f>IFERROR(HYPERLINK(VLOOKUP($A87,Data!$C$2:$S$1057,12,FALSE),VLOOKUP($A87,Data!$C$2:$S$1057,10,FALSE)),"")</f>
        <v/>
      </c>
      <c r="C87" t="str">
        <f>IFERROR(VLOOKUP($A87, Data!$C$2:$F$1057,2,FALSE),"")</f>
        <v/>
      </c>
      <c r="D87" t="str">
        <f>IFERROR(VLOOKUP($A87, Data!$C$2:$F$1057,3,FALSE),"")</f>
        <v/>
      </c>
      <c r="E87" t="str">
        <f>IFERROR(VLOOKUP($A87, Data!$C$2:$H$1057,6,FALSE),"")</f>
        <v/>
      </c>
      <c r="F87" t="str">
        <f>IFERROR(VLOOKUP($A87, Data!$C$2:$I$1057,7,FALSE),"")</f>
        <v/>
      </c>
      <c r="G87" t="str">
        <f>IFERROR(VLOOKUP($A87, Data!$C$2:$J$1057,8,FALSE),"")</f>
        <v/>
      </c>
      <c r="H87" t="str">
        <f t="shared" si="2"/>
        <v/>
      </c>
      <c r="I87" t="str">
        <f t="shared" si="3"/>
        <v/>
      </c>
    </row>
    <row r="88" spans="1:9" x14ac:dyDescent="0.3">
      <c r="A88" t="str">
        <f t="array" ref="A88">IFERROR(INDEX(Data!$C$2:$C$1038, MATCH(0,COUNTIF($A$2:A87, Data!$C$2:$C$1038), 0)),"")</f>
        <v/>
      </c>
      <c r="B88" s="13" t="str">
        <f>IFERROR(HYPERLINK(VLOOKUP($A88,Data!$C$2:$S$1057,12,FALSE),VLOOKUP($A88,Data!$C$2:$S$1057,10,FALSE)),"")</f>
        <v/>
      </c>
      <c r="C88" t="str">
        <f>IFERROR(VLOOKUP($A88, Data!$C$2:$F$1057,2,FALSE),"")</f>
        <v/>
      </c>
      <c r="D88" t="str">
        <f>IFERROR(VLOOKUP($A88, Data!$C$2:$F$1057,3,FALSE),"")</f>
        <v/>
      </c>
      <c r="E88" t="str">
        <f>IFERROR(VLOOKUP($A88, Data!$C$2:$H$1057,6,FALSE),"")</f>
        <v/>
      </c>
      <c r="F88" t="str">
        <f>IFERROR(VLOOKUP($A88, Data!$C$2:$I$1057,7,FALSE),"")</f>
        <v/>
      </c>
      <c r="G88" t="str">
        <f>IFERROR(VLOOKUP($A88, Data!$C$2:$J$1057,8,FALSE),"")</f>
        <v/>
      </c>
      <c r="H88" t="str">
        <f t="shared" si="2"/>
        <v/>
      </c>
      <c r="I88" t="str">
        <f t="shared" si="3"/>
        <v/>
      </c>
    </row>
    <row r="89" spans="1:9" x14ac:dyDescent="0.3">
      <c r="A89" t="str">
        <f t="array" ref="A89">IFERROR(INDEX(Data!$C$2:$C$1038, MATCH(0,COUNTIF($A$2:A88, Data!$C$2:$C$1038), 0)),"")</f>
        <v/>
      </c>
      <c r="B89" s="13" t="str">
        <f>IFERROR(HYPERLINK(VLOOKUP($A89,Data!$C$2:$S$1057,12,FALSE),VLOOKUP($A89,Data!$C$2:$S$1057,10,FALSE)),"")</f>
        <v/>
      </c>
      <c r="C89" t="str">
        <f>IFERROR(VLOOKUP($A89, Data!$C$2:$F$1057,2,FALSE),"")</f>
        <v/>
      </c>
      <c r="D89" t="str">
        <f>IFERROR(VLOOKUP($A89, Data!$C$2:$F$1057,3,FALSE),"")</f>
        <v/>
      </c>
      <c r="E89" t="str">
        <f>IFERROR(VLOOKUP($A89, Data!$C$2:$H$1057,6,FALSE),"")</f>
        <v/>
      </c>
      <c r="F89" t="str">
        <f>IFERROR(VLOOKUP($A89, Data!$C$2:$I$1057,7,FALSE),"")</f>
        <v/>
      </c>
      <c r="G89" t="str">
        <f>IFERROR(VLOOKUP($A89, Data!$C$2:$J$1057,8,FALSE),"")</f>
        <v/>
      </c>
      <c r="H89" t="str">
        <f t="shared" si="2"/>
        <v/>
      </c>
      <c r="I89" t="str">
        <f t="shared" si="3"/>
        <v/>
      </c>
    </row>
    <row r="90" spans="1:9" x14ac:dyDescent="0.3">
      <c r="A90" t="str">
        <f t="array" ref="A90">IFERROR(INDEX(Data!$C$2:$C$1038, MATCH(0,COUNTIF($A$2:A89, Data!$C$2:$C$1038), 0)),"")</f>
        <v/>
      </c>
      <c r="B90" s="13" t="str">
        <f>IFERROR(HYPERLINK(VLOOKUP($A90,Data!$C$2:$S$1057,12,FALSE),VLOOKUP($A90,Data!$C$2:$S$1057,10,FALSE)),"")</f>
        <v/>
      </c>
      <c r="C90" t="str">
        <f>IFERROR(VLOOKUP($A90, Data!$C$2:$F$1057,2,FALSE),"")</f>
        <v/>
      </c>
      <c r="D90" t="str">
        <f>IFERROR(VLOOKUP($A90, Data!$C$2:$F$1057,3,FALSE),"")</f>
        <v/>
      </c>
      <c r="E90" t="str">
        <f>IFERROR(VLOOKUP($A90, Data!$C$2:$H$1057,6,FALSE),"")</f>
        <v/>
      </c>
      <c r="F90" t="str">
        <f>IFERROR(VLOOKUP($A90, Data!$C$2:$I$1057,7,FALSE),"")</f>
        <v/>
      </c>
      <c r="G90" t="str">
        <f>IFERROR(VLOOKUP($A90, Data!$C$2:$J$1057,8,FALSE),"")</f>
        <v/>
      </c>
      <c r="H90" t="str">
        <f t="shared" si="2"/>
        <v/>
      </c>
      <c r="I90" t="str">
        <f t="shared" si="3"/>
        <v/>
      </c>
    </row>
    <row r="91" spans="1:9" x14ac:dyDescent="0.3">
      <c r="A91" t="str">
        <f t="array" ref="A91">IFERROR(INDEX(Data!$C$2:$C$1038, MATCH(0,COUNTIF($A$2:A90, Data!$C$2:$C$1038), 0)),"")</f>
        <v/>
      </c>
      <c r="B91" s="13" t="str">
        <f>IFERROR(HYPERLINK(VLOOKUP($A91,Data!$C$2:$S$1057,12,FALSE),VLOOKUP($A91,Data!$C$2:$S$1057,10,FALSE)),"")</f>
        <v/>
      </c>
      <c r="C91" t="str">
        <f>IFERROR(VLOOKUP($A91, Data!$C$2:$F$1057,2,FALSE),"")</f>
        <v/>
      </c>
      <c r="D91" t="str">
        <f>IFERROR(VLOOKUP($A91, Data!$C$2:$F$1057,3,FALSE),"")</f>
        <v/>
      </c>
      <c r="E91" t="str">
        <f>IFERROR(VLOOKUP($A91, Data!$C$2:$H$1057,6,FALSE),"")</f>
        <v/>
      </c>
      <c r="F91" t="str">
        <f>IFERROR(VLOOKUP($A91, Data!$C$2:$I$1057,7,FALSE),"")</f>
        <v/>
      </c>
      <c r="G91" t="str">
        <f>IFERROR(VLOOKUP($A91, Data!$C$2:$J$1057,8,FALSE),"")</f>
        <v/>
      </c>
      <c r="H91" t="str">
        <f t="shared" si="2"/>
        <v/>
      </c>
      <c r="I91" t="str">
        <f t="shared" si="3"/>
        <v/>
      </c>
    </row>
    <row r="92" spans="1:9" x14ac:dyDescent="0.3">
      <c r="A92" t="str">
        <f t="array" ref="A92">IFERROR(INDEX(Data!$C$2:$C$1038, MATCH(0,COUNTIF($A$2:A91, Data!$C$2:$C$1038), 0)),"")</f>
        <v/>
      </c>
      <c r="B92" s="13" t="str">
        <f>IFERROR(HYPERLINK(VLOOKUP($A92,Data!$C$2:$S$1057,12,FALSE),VLOOKUP($A92,Data!$C$2:$S$1057,10,FALSE)),"")</f>
        <v/>
      </c>
      <c r="C92" t="str">
        <f>IFERROR(VLOOKUP($A92, Data!$C$2:$F$1057,2,FALSE),"")</f>
        <v/>
      </c>
      <c r="D92" t="str">
        <f>IFERROR(VLOOKUP($A92, Data!$C$2:$F$1057,3,FALSE),"")</f>
        <v/>
      </c>
      <c r="E92" t="str">
        <f>IFERROR(VLOOKUP($A92, Data!$C$2:$H$1057,6,FALSE),"")</f>
        <v/>
      </c>
      <c r="F92" t="str">
        <f>IFERROR(VLOOKUP($A92, Data!$C$2:$I$1057,7,FALSE),"")</f>
        <v/>
      </c>
      <c r="G92" t="str">
        <f>IFERROR(VLOOKUP($A92, Data!$C$2:$J$1057,8,FALSE),"")</f>
        <v/>
      </c>
      <c r="H92" t="str">
        <f t="shared" si="2"/>
        <v/>
      </c>
      <c r="I92" t="str">
        <f t="shared" si="3"/>
        <v/>
      </c>
    </row>
    <row r="93" spans="1:9" x14ac:dyDescent="0.3">
      <c r="A93" t="str">
        <f t="array" ref="A93">IFERROR(INDEX(Data!$C$2:$C$1038, MATCH(0,COUNTIF($A$2:A92, Data!$C$2:$C$1038), 0)),"")</f>
        <v/>
      </c>
      <c r="B93" s="13" t="str">
        <f>IFERROR(HYPERLINK(VLOOKUP($A93,Data!$C$2:$S$1057,12,FALSE),VLOOKUP($A93,Data!$C$2:$S$1057,10,FALSE)),"")</f>
        <v/>
      </c>
      <c r="C93" t="str">
        <f>IFERROR(VLOOKUP($A93, Data!$C$2:$F$1057,2,FALSE),"")</f>
        <v/>
      </c>
      <c r="D93" t="str">
        <f>IFERROR(VLOOKUP($A93, Data!$C$2:$F$1057,3,FALSE),"")</f>
        <v/>
      </c>
      <c r="E93" t="str">
        <f>IFERROR(VLOOKUP($A93, Data!$C$2:$H$1057,6,FALSE),"")</f>
        <v/>
      </c>
      <c r="F93" t="str">
        <f>IFERROR(VLOOKUP($A93, Data!$C$2:$I$1057,7,FALSE),"")</f>
        <v/>
      </c>
      <c r="G93" t="str">
        <f>IFERROR(VLOOKUP($A93, Data!$C$2:$J$1057,8,FALSE),"")</f>
        <v/>
      </c>
      <c r="H93" t="str">
        <f t="shared" si="2"/>
        <v/>
      </c>
      <c r="I93" t="str">
        <f t="shared" si="3"/>
        <v/>
      </c>
    </row>
    <row r="94" spans="1:9" x14ac:dyDescent="0.3">
      <c r="A94" t="str">
        <f t="array" ref="A94">IFERROR(INDEX(Data!$C$2:$C$1038, MATCH(0,COUNTIF($A$2:A93, Data!$C$2:$C$1038), 0)),"")</f>
        <v/>
      </c>
      <c r="B94" s="13" t="str">
        <f>IFERROR(HYPERLINK(VLOOKUP($A94,Data!$C$2:$S$1057,12,FALSE),VLOOKUP($A94,Data!$C$2:$S$1057,10,FALSE)),"")</f>
        <v/>
      </c>
      <c r="C94" t="str">
        <f>IFERROR(VLOOKUP($A94, Data!$C$2:$F$1057,2,FALSE),"")</f>
        <v/>
      </c>
      <c r="D94" t="str">
        <f>IFERROR(VLOOKUP($A94, Data!$C$2:$F$1057,3,FALSE),"")</f>
        <v/>
      </c>
      <c r="E94" t="str">
        <f>IFERROR(VLOOKUP($A94, Data!$C$2:$H$1057,6,FALSE),"")</f>
        <v/>
      </c>
      <c r="F94" t="str">
        <f>IFERROR(VLOOKUP($A94, Data!$C$2:$I$1057,7,FALSE),"")</f>
        <v/>
      </c>
      <c r="G94" t="str">
        <f>IFERROR(VLOOKUP($A94, Data!$C$2:$J$1057,8,FALSE),"")</f>
        <v/>
      </c>
      <c r="H94" t="str">
        <f t="shared" si="2"/>
        <v/>
      </c>
      <c r="I94" t="str">
        <f t="shared" si="3"/>
        <v/>
      </c>
    </row>
    <row r="95" spans="1:9" x14ac:dyDescent="0.3">
      <c r="A95" t="str">
        <f t="array" ref="A95">IFERROR(INDEX(Data!$C$2:$C$1038, MATCH(0,COUNTIF($A$2:A94, Data!$C$2:$C$1038), 0)),"")</f>
        <v/>
      </c>
      <c r="B95" s="13" t="str">
        <f>IFERROR(HYPERLINK(VLOOKUP($A95,Data!$C$2:$S$1057,12,FALSE),VLOOKUP($A95,Data!$C$2:$S$1057,10,FALSE)),"")</f>
        <v/>
      </c>
      <c r="C95" t="str">
        <f>IFERROR(VLOOKUP($A95, Data!$C$2:$F$1057,2,FALSE),"")</f>
        <v/>
      </c>
      <c r="D95" t="str">
        <f>IFERROR(VLOOKUP($A95, Data!$C$2:$F$1057,3,FALSE),"")</f>
        <v/>
      </c>
      <c r="E95" t="str">
        <f>IFERROR(VLOOKUP($A95, Data!$C$2:$H$1057,6,FALSE),"")</f>
        <v/>
      </c>
      <c r="F95" t="str">
        <f>IFERROR(VLOOKUP($A95, Data!$C$2:$I$1057,7,FALSE),"")</f>
        <v/>
      </c>
      <c r="G95" t="str">
        <f>IFERROR(VLOOKUP($A95, Data!$C$2:$J$1057,8,FALSE),"")</f>
        <v/>
      </c>
      <c r="H95" t="str">
        <f t="shared" si="2"/>
        <v/>
      </c>
      <c r="I95" t="str">
        <f t="shared" si="3"/>
        <v/>
      </c>
    </row>
    <row r="96" spans="1:9" x14ac:dyDescent="0.3">
      <c r="A96" t="str">
        <f t="array" ref="A96">IFERROR(INDEX(Data!$C$2:$C$1038, MATCH(0,COUNTIF($A$2:A95, Data!$C$2:$C$1038), 0)),"")</f>
        <v/>
      </c>
      <c r="B96" s="13" t="str">
        <f>IFERROR(HYPERLINK(VLOOKUP($A96,Data!$C$2:$S$1057,12,FALSE),VLOOKUP($A96,Data!$C$2:$S$1057,10,FALSE)),"")</f>
        <v/>
      </c>
      <c r="C96" t="str">
        <f>IFERROR(VLOOKUP($A96, Data!$C$2:$F$1057,2,FALSE),"")</f>
        <v/>
      </c>
      <c r="D96" t="str">
        <f>IFERROR(VLOOKUP($A96, Data!$C$2:$F$1057,3,FALSE),"")</f>
        <v/>
      </c>
      <c r="E96" t="str">
        <f>IFERROR(VLOOKUP($A96, Data!$C$2:$H$1057,6,FALSE),"")</f>
        <v/>
      </c>
      <c r="F96" t="str">
        <f>IFERROR(VLOOKUP($A96, Data!$C$2:$I$1057,7,FALSE),"")</f>
        <v/>
      </c>
      <c r="G96" t="str">
        <f>IFERROR(VLOOKUP($A96, Data!$C$2:$J$1057,8,FALSE),"")</f>
        <v/>
      </c>
      <c r="H96" t="str">
        <f t="shared" si="2"/>
        <v/>
      </c>
      <c r="I96" t="str">
        <f t="shared" si="3"/>
        <v/>
      </c>
    </row>
    <row r="97" spans="1:9" x14ac:dyDescent="0.3">
      <c r="A97" t="str">
        <f t="array" ref="A97">IFERROR(INDEX(Data!$C$2:$C$1038, MATCH(0,COUNTIF($A$2:A96, Data!$C$2:$C$1038), 0)),"")</f>
        <v/>
      </c>
      <c r="B97" s="13" t="str">
        <f>IFERROR(HYPERLINK(VLOOKUP($A97,Data!$C$2:$S$1057,12,FALSE),VLOOKUP($A97,Data!$C$2:$S$1057,10,FALSE)),"")</f>
        <v/>
      </c>
      <c r="C97" t="str">
        <f>IFERROR(VLOOKUP($A97, Data!$C$2:$F$1057,2,FALSE),"")</f>
        <v/>
      </c>
      <c r="D97" t="str">
        <f>IFERROR(VLOOKUP($A97, Data!$C$2:$F$1057,3,FALSE),"")</f>
        <v/>
      </c>
      <c r="E97" t="str">
        <f>IFERROR(VLOOKUP($A97, Data!$C$2:$H$1057,6,FALSE),"")</f>
        <v/>
      </c>
      <c r="F97" t="str">
        <f>IFERROR(VLOOKUP($A97, Data!$C$2:$I$1057,7,FALSE),"")</f>
        <v/>
      </c>
      <c r="G97" t="str">
        <f>IFERROR(VLOOKUP($A97, Data!$C$2:$J$1057,8,FALSE),"")</f>
        <v/>
      </c>
      <c r="H97" t="str">
        <f t="shared" si="2"/>
        <v/>
      </c>
      <c r="I97" t="str">
        <f t="shared" si="3"/>
        <v/>
      </c>
    </row>
    <row r="98" spans="1:9" x14ac:dyDescent="0.3">
      <c r="A98" t="str">
        <f t="array" ref="A98">IFERROR(INDEX(Data!$C$2:$C$1038, MATCH(0,COUNTIF($A$2:A97, Data!$C$2:$C$1038), 0)),"")</f>
        <v/>
      </c>
      <c r="B98" s="13" t="str">
        <f>IFERROR(HYPERLINK(VLOOKUP($A98,Data!$C$2:$S$1057,12,FALSE),VLOOKUP($A98,Data!$C$2:$S$1057,10,FALSE)),"")</f>
        <v/>
      </c>
      <c r="C98" t="str">
        <f>IFERROR(VLOOKUP($A98, Data!$C$2:$F$1057,2,FALSE),"")</f>
        <v/>
      </c>
      <c r="D98" t="str">
        <f>IFERROR(VLOOKUP($A98, Data!$C$2:$F$1057,3,FALSE),"")</f>
        <v/>
      </c>
      <c r="E98" t="str">
        <f>IFERROR(VLOOKUP($A98, Data!$C$2:$H$1057,6,FALSE),"")</f>
        <v/>
      </c>
      <c r="F98" t="str">
        <f>IFERROR(VLOOKUP($A98, Data!$C$2:$I$1057,7,FALSE),"")</f>
        <v/>
      </c>
      <c r="G98" t="str">
        <f>IFERROR(VLOOKUP($A98, Data!$C$2:$J$1057,8,FALSE),"")</f>
        <v/>
      </c>
      <c r="H98" t="str">
        <f t="shared" si="2"/>
        <v/>
      </c>
      <c r="I98" t="str">
        <f t="shared" si="3"/>
        <v/>
      </c>
    </row>
    <row r="99" spans="1:9" x14ac:dyDescent="0.3">
      <c r="A99" t="str">
        <f t="array" ref="A99">IFERROR(INDEX(Data!$C$2:$C$1038, MATCH(0,COUNTIF($A$2:A98, Data!$C$2:$C$1038), 0)),"")</f>
        <v/>
      </c>
      <c r="B99" s="13" t="str">
        <f>IFERROR(HYPERLINK(VLOOKUP($A99,Data!$C$2:$S$1057,12,FALSE),VLOOKUP($A99,Data!$C$2:$S$1057,10,FALSE)),"")</f>
        <v/>
      </c>
      <c r="C99" t="str">
        <f>IFERROR(VLOOKUP($A99, Data!$C$2:$F$1057,2,FALSE),"")</f>
        <v/>
      </c>
      <c r="D99" t="str">
        <f>IFERROR(VLOOKUP($A99, Data!$C$2:$F$1057,3,FALSE),"")</f>
        <v/>
      </c>
      <c r="E99" t="str">
        <f>IFERROR(VLOOKUP($A99, Data!$C$2:$H$1057,6,FALSE),"")</f>
        <v/>
      </c>
      <c r="F99" t="str">
        <f>IFERROR(VLOOKUP($A99, Data!$C$2:$I$1057,7,FALSE),"")</f>
        <v/>
      </c>
      <c r="G99" t="str">
        <f>IFERROR(VLOOKUP($A99, Data!$C$2:$J$1057,8,FALSE),"")</f>
        <v/>
      </c>
      <c r="H99" t="str">
        <f t="shared" si="2"/>
        <v/>
      </c>
      <c r="I99" t="str">
        <f t="shared" si="3"/>
        <v/>
      </c>
    </row>
    <row r="100" spans="1:9" x14ac:dyDescent="0.3">
      <c r="A100" t="str">
        <f t="array" ref="A100">IFERROR(INDEX(Data!$C$2:$C$1038, MATCH(0,COUNTIF($A$2:A99, Data!$C$2:$C$1038), 0)),"")</f>
        <v/>
      </c>
      <c r="B100" s="13" t="str">
        <f>IFERROR(HYPERLINK(VLOOKUP($A100,Data!$C$2:$S$1057,12,FALSE),VLOOKUP($A100,Data!$C$2:$S$1057,10,FALSE)),"")</f>
        <v/>
      </c>
      <c r="C100" t="str">
        <f>IFERROR(VLOOKUP($A100, Data!$C$2:$F$1057,2,FALSE),"")</f>
        <v/>
      </c>
      <c r="D100" t="str">
        <f>IFERROR(VLOOKUP($A100, Data!$C$2:$F$1057,3,FALSE),"")</f>
        <v/>
      </c>
      <c r="E100" t="str">
        <f>IFERROR(VLOOKUP($A100, Data!$C$2:$H$1057,6,FALSE),"")</f>
        <v/>
      </c>
      <c r="F100" t="str">
        <f>IFERROR(VLOOKUP($A100, Data!$C$2:$I$1057,7,FALSE),"")</f>
        <v/>
      </c>
      <c r="G100" t="str">
        <f>IFERROR(VLOOKUP($A100, Data!$C$2:$J$1057,8,FALSE),"")</f>
        <v/>
      </c>
      <c r="H100" t="str">
        <f t="shared" si="2"/>
        <v/>
      </c>
      <c r="I100" t="str">
        <f t="shared" si="3"/>
        <v/>
      </c>
    </row>
    <row r="101" spans="1:9" x14ac:dyDescent="0.3">
      <c r="A101" t="str">
        <f t="array" ref="A101">IFERROR(INDEX(Data!$C$2:$C$1038, MATCH(0,COUNTIF($A$2:A100, Data!$C$2:$C$1038), 0)),"")</f>
        <v/>
      </c>
      <c r="B101" s="13" t="str">
        <f>IFERROR(HYPERLINK(VLOOKUP($A101,Data!$C$2:$S$1057,12,FALSE),VLOOKUP($A101,Data!$C$2:$S$1057,10,FALSE)),"")</f>
        <v/>
      </c>
      <c r="C101" t="str">
        <f>IFERROR(VLOOKUP($A101, Data!$C$2:$F$1057,2,FALSE),"")</f>
        <v/>
      </c>
      <c r="D101" t="str">
        <f>IFERROR(VLOOKUP($A101, Data!$C$2:$F$1057,3,FALSE),"")</f>
        <v/>
      </c>
      <c r="E101" t="str">
        <f>IFERROR(VLOOKUP($A101, Data!$C$2:$H$1057,6,FALSE),"")</f>
        <v/>
      </c>
      <c r="F101" t="str">
        <f>IFERROR(VLOOKUP($A101, Data!$C$2:$I$1057,7,FALSE),"")</f>
        <v/>
      </c>
      <c r="G101" t="str">
        <f>IFERROR(VLOOKUP($A101, Data!$C$2:$J$1057,8,FALSE),"")</f>
        <v/>
      </c>
      <c r="H101" t="str">
        <f t="shared" si="2"/>
        <v/>
      </c>
      <c r="I101" t="str">
        <f t="shared" si="3"/>
        <v/>
      </c>
    </row>
    <row r="102" spans="1:9" x14ac:dyDescent="0.3">
      <c r="A102" t="str">
        <f t="array" ref="A102">IFERROR(INDEX(Data!$C$2:$C$1038, MATCH(0,COUNTIF($A$2:A101, Data!$C$2:$C$1038), 0)),"")</f>
        <v/>
      </c>
      <c r="B102" s="13" t="str">
        <f>IFERROR(HYPERLINK(VLOOKUP($A102,Data!$C$2:$S$1057,12,FALSE),VLOOKUP($A102,Data!$C$2:$S$1057,10,FALSE)),"")</f>
        <v/>
      </c>
      <c r="C102" t="str">
        <f>IFERROR(VLOOKUP($A102, Data!$C$2:$F$1057,2,FALSE),"")</f>
        <v/>
      </c>
      <c r="D102" t="str">
        <f>IFERROR(VLOOKUP($A102, Data!$C$2:$F$1057,3,FALSE),"")</f>
        <v/>
      </c>
      <c r="E102" t="str">
        <f>IFERROR(VLOOKUP($A102, Data!$C$2:$H$1057,6,FALSE),"")</f>
        <v/>
      </c>
      <c r="F102" t="str">
        <f>IFERROR(VLOOKUP($A102, Data!$C$2:$I$1057,7,FALSE),"")</f>
        <v/>
      </c>
      <c r="G102" t="str">
        <f>IFERROR(VLOOKUP($A102, Data!$C$2:$J$1057,8,FALSE),"")</f>
        <v/>
      </c>
      <c r="H102" t="str">
        <f t="shared" si="2"/>
        <v/>
      </c>
      <c r="I102" t="str">
        <f t="shared" si="3"/>
        <v/>
      </c>
    </row>
    <row r="103" spans="1:9" x14ac:dyDescent="0.3">
      <c r="A103" t="str">
        <f t="array" ref="A103">IFERROR(INDEX(Data!$C$2:$C$1038, MATCH(0,COUNTIF($A$2:A102, Data!$C$2:$C$1038), 0)),"")</f>
        <v/>
      </c>
      <c r="B103" s="13" t="str">
        <f>IFERROR(HYPERLINK(VLOOKUP($A103,Data!$C$2:$S$1057,12,FALSE),VLOOKUP($A103,Data!$C$2:$S$1057,10,FALSE)),"")</f>
        <v/>
      </c>
      <c r="C103" t="str">
        <f>IFERROR(VLOOKUP($A103, Data!$C$2:$F$1057,2,FALSE),"")</f>
        <v/>
      </c>
      <c r="D103" t="str">
        <f>IFERROR(VLOOKUP($A103, Data!$C$2:$F$1057,3,FALSE),"")</f>
        <v/>
      </c>
      <c r="E103" t="str">
        <f>IFERROR(VLOOKUP($A103, Data!$C$2:$H$1057,6,FALSE),"")</f>
        <v/>
      </c>
      <c r="F103" t="str">
        <f>IFERROR(VLOOKUP($A103, Data!$C$2:$I$1057,7,FALSE),"")</f>
        <v/>
      </c>
      <c r="G103" t="str">
        <f>IFERROR(VLOOKUP($A103, Data!$C$2:$J$1057,8,FALSE),"")</f>
        <v/>
      </c>
      <c r="H103" t="str">
        <f t="shared" si="2"/>
        <v/>
      </c>
      <c r="I103" t="str">
        <f t="shared" si="3"/>
        <v/>
      </c>
    </row>
    <row r="104" spans="1:9" x14ac:dyDescent="0.3">
      <c r="A104" t="str">
        <f t="array" ref="A104">IFERROR(INDEX(Data!$C$2:$C$1038, MATCH(0,COUNTIF($A$2:A103, Data!$C$2:$C$1038), 0)),"")</f>
        <v/>
      </c>
      <c r="B104" s="13" t="str">
        <f>IFERROR(HYPERLINK(VLOOKUP($A104,Data!$C$2:$S$1057,12,FALSE),VLOOKUP($A104,Data!$C$2:$S$1057,10,FALSE)),"")</f>
        <v/>
      </c>
      <c r="C104" t="str">
        <f>IFERROR(VLOOKUP($A104, Data!$C$2:$F$1057,2,FALSE),"")</f>
        <v/>
      </c>
      <c r="D104" t="str">
        <f>IFERROR(VLOOKUP($A104, Data!$C$2:$F$1057,3,FALSE),"")</f>
        <v/>
      </c>
      <c r="E104" t="str">
        <f>IFERROR(VLOOKUP($A104, Data!$C$2:$H$1057,6,FALSE),"")</f>
        <v/>
      </c>
      <c r="F104" t="str">
        <f>IFERROR(VLOOKUP($A104, Data!$C$2:$I$1057,7,FALSE),"")</f>
        <v/>
      </c>
      <c r="G104" t="str">
        <f>IFERROR(VLOOKUP($A104, Data!$C$2:$J$1057,8,FALSE),"")</f>
        <v/>
      </c>
      <c r="H104" t="str">
        <f t="shared" si="2"/>
        <v/>
      </c>
      <c r="I104" t="str">
        <f t="shared" si="3"/>
        <v/>
      </c>
    </row>
    <row r="105" spans="1:9" x14ac:dyDescent="0.3">
      <c r="A105" t="str">
        <f t="array" ref="A105">IFERROR(INDEX(Data!$C$2:$C$1038, MATCH(0,COUNTIF($A$2:A104, Data!$C$2:$C$1038), 0)),"")</f>
        <v/>
      </c>
      <c r="B105" s="13" t="str">
        <f>IFERROR(HYPERLINK(VLOOKUP($A105,Data!$C$2:$S$1057,12,FALSE),VLOOKUP($A105,Data!$C$2:$S$1057,10,FALSE)),"")</f>
        <v/>
      </c>
      <c r="C105" t="str">
        <f>IFERROR(VLOOKUP($A105, Data!$C$2:$F$1057,2,FALSE),"")</f>
        <v/>
      </c>
      <c r="D105" t="str">
        <f>IFERROR(VLOOKUP($A105, Data!$C$2:$F$1057,3,FALSE),"")</f>
        <v/>
      </c>
      <c r="E105" t="str">
        <f>IFERROR(VLOOKUP($A105, Data!$C$2:$H$1057,6,FALSE),"")</f>
        <v/>
      </c>
      <c r="F105" t="str">
        <f>IFERROR(VLOOKUP($A105, Data!$C$2:$I$1057,7,FALSE),"")</f>
        <v/>
      </c>
      <c r="G105" t="str">
        <f>IFERROR(VLOOKUP($A105, Data!$C$2:$J$1057,8,FALSE),"")</f>
        <v/>
      </c>
      <c r="H105" t="str">
        <f t="shared" si="2"/>
        <v/>
      </c>
      <c r="I105" t="str">
        <f t="shared" si="3"/>
        <v/>
      </c>
    </row>
    <row r="106" spans="1:9" x14ac:dyDescent="0.3">
      <c r="A106" t="str">
        <f t="array" ref="A106">IFERROR(INDEX(Data!$C$2:$C$1038, MATCH(0,COUNTIF($A$2:A105, Data!$C$2:$C$1038), 0)),"")</f>
        <v/>
      </c>
      <c r="B106" s="13" t="str">
        <f>IFERROR(HYPERLINK(VLOOKUP($A106,Data!$C$2:$S$1057,12,FALSE),VLOOKUP($A106,Data!$C$2:$S$1057,10,FALSE)),"")</f>
        <v/>
      </c>
      <c r="C106" t="str">
        <f>IFERROR(VLOOKUP($A106, Data!$C$2:$F$1057,2,FALSE),"")</f>
        <v/>
      </c>
      <c r="D106" t="str">
        <f>IFERROR(VLOOKUP($A106, Data!$C$2:$F$1057,3,FALSE),"")</f>
        <v/>
      </c>
      <c r="E106" t="str">
        <f>IFERROR(VLOOKUP($A106, Data!$C$2:$H$1057,6,FALSE),"")</f>
        <v/>
      </c>
      <c r="F106" t="str">
        <f>IFERROR(VLOOKUP($A106, Data!$C$2:$I$1057,7,FALSE),"")</f>
        <v/>
      </c>
      <c r="G106" t="str">
        <f>IFERROR(VLOOKUP($A106, Data!$C$2:$J$1057,8,FALSE),"")</f>
        <v/>
      </c>
      <c r="H106" t="str">
        <f t="shared" si="2"/>
        <v/>
      </c>
      <c r="I106" t="str">
        <f t="shared" si="3"/>
        <v/>
      </c>
    </row>
    <row r="107" spans="1:9" x14ac:dyDescent="0.3">
      <c r="A107" t="str">
        <f t="array" ref="A107">IFERROR(INDEX(Data!$C$2:$C$1038, MATCH(0,COUNTIF($A$2:A106, Data!$C$2:$C$1038), 0)),"")</f>
        <v/>
      </c>
      <c r="B107" s="13" t="str">
        <f>IFERROR(HYPERLINK(VLOOKUP($A107,Data!$C$2:$S$1057,12,FALSE),VLOOKUP($A107,Data!$C$2:$S$1057,10,FALSE)),"")</f>
        <v/>
      </c>
      <c r="C107" t="str">
        <f>IFERROR(VLOOKUP($A107, Data!$C$2:$F$1057,2,FALSE),"")</f>
        <v/>
      </c>
      <c r="D107" t="str">
        <f>IFERROR(VLOOKUP($A107, Data!$C$2:$F$1057,3,FALSE),"")</f>
        <v/>
      </c>
      <c r="E107" t="str">
        <f>IFERROR(VLOOKUP($A107, Data!$C$2:$H$1057,6,FALSE),"")</f>
        <v/>
      </c>
      <c r="F107" t="str">
        <f>IFERROR(VLOOKUP($A107, Data!$C$2:$I$1057,7,FALSE),"")</f>
        <v/>
      </c>
      <c r="G107" t="str">
        <f>IFERROR(VLOOKUP($A107, Data!$C$2:$J$1057,8,FALSE),"")</f>
        <v/>
      </c>
      <c r="H107" t="str">
        <f t="shared" si="2"/>
        <v/>
      </c>
      <c r="I107" t="str">
        <f t="shared" si="3"/>
        <v/>
      </c>
    </row>
    <row r="108" spans="1:9" x14ac:dyDescent="0.3">
      <c r="A108" t="str">
        <f t="array" ref="A108">IFERROR(INDEX(Data!$C$2:$C$1038, MATCH(0,COUNTIF($A$2:A107, Data!$C$2:$C$1038), 0)),"")</f>
        <v/>
      </c>
      <c r="B108" s="13" t="str">
        <f>IFERROR(HYPERLINK(VLOOKUP($A108,Data!$C$2:$S$1057,12,FALSE),VLOOKUP($A108,Data!$C$2:$S$1057,10,FALSE)),"")</f>
        <v/>
      </c>
      <c r="C108" t="str">
        <f>IFERROR(VLOOKUP($A108, Data!$C$2:$F$1057,2,FALSE),"")</f>
        <v/>
      </c>
      <c r="D108" t="str">
        <f>IFERROR(VLOOKUP($A108, Data!$C$2:$F$1057,3,FALSE),"")</f>
        <v/>
      </c>
      <c r="E108" t="str">
        <f>IFERROR(VLOOKUP($A108, Data!$C$2:$H$1057,6,FALSE),"")</f>
        <v/>
      </c>
      <c r="F108" t="str">
        <f>IFERROR(VLOOKUP($A108, Data!$C$2:$I$1057,7,FALSE),"")</f>
        <v/>
      </c>
      <c r="G108" t="str">
        <f>IFERROR(VLOOKUP($A108, Data!$C$2:$J$1057,8,FALSE),"")</f>
        <v/>
      </c>
      <c r="H108" t="str">
        <f t="shared" si="2"/>
        <v/>
      </c>
      <c r="I108" t="str">
        <f t="shared" si="3"/>
        <v/>
      </c>
    </row>
    <row r="109" spans="1:9" x14ac:dyDescent="0.3">
      <c r="A109" t="str">
        <f t="array" ref="A109">IFERROR(INDEX(Data!$C$2:$C$1038, MATCH(0,COUNTIF($A$2:A108, Data!$C$2:$C$1038), 0)),"")</f>
        <v/>
      </c>
      <c r="B109" s="13" t="str">
        <f>IFERROR(HYPERLINK(VLOOKUP($A109,Data!$C$2:$S$1057,12,FALSE),VLOOKUP($A109,Data!$C$2:$S$1057,10,FALSE)),"")</f>
        <v/>
      </c>
      <c r="C109" t="str">
        <f>IFERROR(VLOOKUP($A109, Data!$C$2:$F$1057,2,FALSE),"")</f>
        <v/>
      </c>
      <c r="D109" t="str">
        <f>IFERROR(VLOOKUP($A109, Data!$C$2:$F$1057,3,FALSE),"")</f>
        <v/>
      </c>
      <c r="E109" t="str">
        <f>IFERROR(VLOOKUP($A109, Data!$C$2:$H$1057,6,FALSE),"")</f>
        <v/>
      </c>
      <c r="F109" t="str">
        <f>IFERROR(VLOOKUP($A109, Data!$C$2:$I$1057,7,FALSE),"")</f>
        <v/>
      </c>
      <c r="G109" t="str">
        <f>IFERROR(VLOOKUP($A109, Data!$C$2:$J$1057,8,FALSE),"")</f>
        <v/>
      </c>
      <c r="H109" t="str">
        <f t="shared" si="2"/>
        <v/>
      </c>
      <c r="I109" t="str">
        <f t="shared" si="3"/>
        <v/>
      </c>
    </row>
    <row r="110" spans="1:9" x14ac:dyDescent="0.3">
      <c r="A110" t="str">
        <f t="array" ref="A110">IFERROR(INDEX(Data!$C$2:$C$1038, MATCH(0,COUNTIF($A$2:A109, Data!$C$2:$C$1038), 0)),"")</f>
        <v/>
      </c>
      <c r="B110" s="13" t="str">
        <f>IFERROR(HYPERLINK(VLOOKUP($A110,Data!$C$2:$S$1057,12,FALSE),VLOOKUP($A110,Data!$C$2:$S$1057,10,FALSE)),"")</f>
        <v/>
      </c>
      <c r="C110" t="str">
        <f>IFERROR(VLOOKUP($A110, Data!$C$2:$F$1057,2,FALSE),"")</f>
        <v/>
      </c>
      <c r="D110" t="str">
        <f>IFERROR(VLOOKUP($A110, Data!$C$2:$F$1057,3,FALSE),"")</f>
        <v/>
      </c>
      <c r="E110" t="str">
        <f>IFERROR(VLOOKUP($A110, Data!$C$2:$H$1057,6,FALSE),"")</f>
        <v/>
      </c>
      <c r="F110" t="str">
        <f>IFERROR(VLOOKUP($A110, Data!$C$2:$I$1057,7,FALSE),"")</f>
        <v/>
      </c>
      <c r="G110" t="str">
        <f>IFERROR(VLOOKUP($A110, Data!$C$2:$J$1057,8,FALSE),"")</f>
        <v/>
      </c>
      <c r="H110" t="str">
        <f t="shared" si="2"/>
        <v/>
      </c>
      <c r="I110" t="str">
        <f t="shared" si="3"/>
        <v/>
      </c>
    </row>
    <row r="111" spans="1:9" x14ac:dyDescent="0.3">
      <c r="A111" t="str">
        <f t="array" ref="A111">IFERROR(INDEX(Data!$C$2:$C$1038, MATCH(0,COUNTIF($A$2:A110, Data!$C$2:$C$1038), 0)),"")</f>
        <v/>
      </c>
      <c r="B111" s="13" t="str">
        <f>IFERROR(HYPERLINK(VLOOKUP($A111,Data!$C$2:$S$1057,12,FALSE),VLOOKUP($A111,Data!$C$2:$S$1057,10,FALSE)),"")</f>
        <v/>
      </c>
      <c r="C111" t="str">
        <f>IFERROR(VLOOKUP($A111, Data!$C$2:$F$1057,2,FALSE),"")</f>
        <v/>
      </c>
      <c r="D111" t="str">
        <f>IFERROR(VLOOKUP($A111, Data!$C$2:$F$1057,3,FALSE),"")</f>
        <v/>
      </c>
      <c r="E111" t="str">
        <f>IFERROR(VLOOKUP($A111, Data!$C$2:$H$1057,6,FALSE),"")</f>
        <v/>
      </c>
      <c r="F111" t="str">
        <f>IFERROR(VLOOKUP($A111, Data!$C$2:$I$1057,7,FALSE),"")</f>
        <v/>
      </c>
      <c r="G111" t="str">
        <f>IFERROR(VLOOKUP($A111, Data!$C$2:$J$1057,8,FALSE),"")</f>
        <v/>
      </c>
      <c r="H111" t="str">
        <f t="shared" si="2"/>
        <v/>
      </c>
      <c r="I111" t="str">
        <f t="shared" si="3"/>
        <v/>
      </c>
    </row>
    <row r="112" spans="1:9" x14ac:dyDescent="0.3">
      <c r="A112" t="str">
        <f t="array" ref="A112">IFERROR(INDEX(Data!$C$2:$C$1038, MATCH(0,COUNTIF($A$2:A111, Data!$C$2:$C$1038), 0)),"")</f>
        <v/>
      </c>
      <c r="B112" s="13" t="str">
        <f>IFERROR(HYPERLINK(VLOOKUP($A112,Data!$C$2:$S$1057,12,FALSE),VLOOKUP($A112,Data!$C$2:$S$1057,10,FALSE)),"")</f>
        <v/>
      </c>
      <c r="C112" t="str">
        <f>IFERROR(VLOOKUP($A112, Data!$C$2:$F$1057,2,FALSE),"")</f>
        <v/>
      </c>
      <c r="D112" t="str">
        <f>IFERROR(VLOOKUP($A112, Data!$C$2:$F$1057,3,FALSE),"")</f>
        <v/>
      </c>
      <c r="E112" t="str">
        <f>IFERROR(VLOOKUP($A112, Data!$C$2:$H$1057,6,FALSE),"")</f>
        <v/>
      </c>
      <c r="F112" t="str">
        <f>IFERROR(VLOOKUP($A112, Data!$C$2:$I$1057,7,FALSE),"")</f>
        <v/>
      </c>
      <c r="G112" t="str">
        <f>IFERROR(VLOOKUP($A112, Data!$C$2:$J$1057,8,FALSE),"")</f>
        <v/>
      </c>
      <c r="H112" t="str">
        <f t="shared" si="2"/>
        <v/>
      </c>
      <c r="I112" t="str">
        <f t="shared" si="3"/>
        <v/>
      </c>
    </row>
    <row r="113" spans="1:9" x14ac:dyDescent="0.3">
      <c r="A113" t="str">
        <f t="array" ref="A113">IFERROR(INDEX(Data!$C$2:$C$1038, MATCH(0,COUNTIF($A$2:A112, Data!$C$2:$C$1038), 0)),"")</f>
        <v/>
      </c>
      <c r="B113" s="13" t="str">
        <f>IFERROR(HYPERLINK(VLOOKUP($A113,Data!$C$2:$S$1057,12,FALSE),VLOOKUP($A113,Data!$C$2:$S$1057,10,FALSE)),"")</f>
        <v/>
      </c>
      <c r="C113" t="str">
        <f>IFERROR(VLOOKUP($A113, Data!$C$2:$F$1057,2,FALSE),"")</f>
        <v/>
      </c>
      <c r="D113" t="str">
        <f>IFERROR(VLOOKUP($A113, Data!$C$2:$F$1057,3,FALSE),"")</f>
        <v/>
      </c>
      <c r="E113" t="str">
        <f>IFERROR(VLOOKUP($A113, Data!$C$2:$H$1057,6,FALSE),"")</f>
        <v/>
      </c>
      <c r="F113" t="str">
        <f>IFERROR(VLOOKUP($A113, Data!$C$2:$I$1057,7,FALSE),"")</f>
        <v/>
      </c>
      <c r="G113" t="str">
        <f>IFERROR(VLOOKUP($A113, Data!$C$2:$J$1057,8,FALSE),"")</f>
        <v/>
      </c>
      <c r="H113" t="str">
        <f t="shared" si="2"/>
        <v/>
      </c>
      <c r="I113" t="str">
        <f t="shared" si="3"/>
        <v/>
      </c>
    </row>
    <row r="114" spans="1:9" x14ac:dyDescent="0.3">
      <c r="A114" t="str">
        <f t="array" ref="A114">IFERROR(INDEX(Data!$C$2:$C$1038, MATCH(0,COUNTIF($A$2:A113, Data!$C$2:$C$1038), 0)),"")</f>
        <v/>
      </c>
      <c r="B114" s="13" t="str">
        <f>IFERROR(HYPERLINK(VLOOKUP($A114,Data!$C$2:$S$1057,12,FALSE),VLOOKUP($A114,Data!$C$2:$S$1057,10,FALSE)),"")</f>
        <v/>
      </c>
      <c r="C114" t="str">
        <f>IFERROR(VLOOKUP($A114, Data!$C$2:$F$1057,2,FALSE),"")</f>
        <v/>
      </c>
      <c r="D114" t="str">
        <f>IFERROR(VLOOKUP($A114, Data!$C$2:$F$1057,3,FALSE),"")</f>
        <v/>
      </c>
      <c r="E114" t="str">
        <f>IFERROR(VLOOKUP($A114, Data!$C$2:$H$1057,6,FALSE),"")</f>
        <v/>
      </c>
      <c r="F114" t="str">
        <f>IFERROR(VLOOKUP($A114, Data!$C$2:$I$1057,7,FALSE),"")</f>
        <v/>
      </c>
      <c r="G114" t="str">
        <f>IFERROR(VLOOKUP($A114, Data!$C$2:$J$1057,8,FALSE),"")</f>
        <v/>
      </c>
      <c r="H114" t="str">
        <f t="shared" si="2"/>
        <v/>
      </c>
      <c r="I114" t="str">
        <f t="shared" si="3"/>
        <v/>
      </c>
    </row>
    <row r="115" spans="1:9" x14ac:dyDescent="0.3">
      <c r="A115" t="str">
        <f t="array" ref="A115">IFERROR(INDEX(Data!$C$2:$C$1038, MATCH(0,COUNTIF($A$2:A114, Data!$C$2:$C$1038), 0)),"")</f>
        <v/>
      </c>
      <c r="B115" s="13" t="str">
        <f>IFERROR(HYPERLINK(VLOOKUP($A115,Data!$C$2:$S$1057,12,FALSE),VLOOKUP($A115,Data!$C$2:$S$1057,10,FALSE)),"")</f>
        <v/>
      </c>
      <c r="C115" t="str">
        <f>IFERROR(VLOOKUP($A115, Data!$C$2:$F$1057,2,FALSE),"")</f>
        <v/>
      </c>
      <c r="D115" t="str">
        <f>IFERROR(VLOOKUP($A115, Data!$C$2:$F$1057,3,FALSE),"")</f>
        <v/>
      </c>
      <c r="E115" t="str">
        <f>IFERROR(VLOOKUP($A115, Data!$C$2:$H$1057,6,FALSE),"")</f>
        <v/>
      </c>
      <c r="F115" t="str">
        <f>IFERROR(VLOOKUP($A115, Data!$C$2:$I$1057,7,FALSE),"")</f>
        <v/>
      </c>
      <c r="G115" t="str">
        <f>IFERROR(VLOOKUP($A115, Data!$C$2:$J$1057,8,FALSE),"")</f>
        <v/>
      </c>
      <c r="H115" t="str">
        <f t="shared" si="2"/>
        <v/>
      </c>
      <c r="I115" t="str">
        <f t="shared" si="3"/>
        <v/>
      </c>
    </row>
    <row r="116" spans="1:9" x14ac:dyDescent="0.3">
      <c r="A116" t="str">
        <f t="array" ref="A116">IFERROR(INDEX(Data!$C$2:$C$1038, MATCH(0,COUNTIF($A$2:A115, Data!$C$2:$C$1038), 0)),"")</f>
        <v/>
      </c>
      <c r="B116" s="13" t="str">
        <f>IFERROR(HYPERLINK(VLOOKUP($A116,Data!$C$2:$S$1057,12,FALSE),VLOOKUP($A116,Data!$C$2:$S$1057,10,FALSE)),"")</f>
        <v/>
      </c>
      <c r="C116" t="str">
        <f>IFERROR(VLOOKUP($A116, Data!$C$2:$F$1057,2,FALSE),"")</f>
        <v/>
      </c>
      <c r="D116" t="str">
        <f>IFERROR(VLOOKUP($A116, Data!$C$2:$F$1057,3,FALSE),"")</f>
        <v/>
      </c>
      <c r="E116" t="str">
        <f>IFERROR(VLOOKUP($A116, Data!$C$2:$H$1057,6,FALSE),"")</f>
        <v/>
      </c>
      <c r="F116" t="str">
        <f>IFERROR(VLOOKUP($A116, Data!$C$2:$I$1057,7,FALSE),"")</f>
        <v/>
      </c>
      <c r="G116" t="str">
        <f>IFERROR(VLOOKUP($A116, Data!$C$2:$J$1057,8,FALSE),"")</f>
        <v/>
      </c>
      <c r="H116" t="str">
        <f t="shared" si="2"/>
        <v/>
      </c>
      <c r="I116" t="str">
        <f t="shared" si="3"/>
        <v/>
      </c>
    </row>
    <row r="117" spans="1:9" x14ac:dyDescent="0.3">
      <c r="A117" t="str">
        <f t="array" ref="A117">IFERROR(INDEX(Data!$C$2:$C$1038, MATCH(0,COUNTIF($A$2:A116, Data!$C$2:$C$1038), 0)),"")</f>
        <v/>
      </c>
      <c r="B117" s="13" t="str">
        <f>IFERROR(HYPERLINK(VLOOKUP($A117,Data!$C$2:$S$1057,12,FALSE),VLOOKUP($A117,Data!$C$2:$S$1057,10,FALSE)),"")</f>
        <v/>
      </c>
      <c r="C117" t="str">
        <f>IFERROR(VLOOKUP($A117, Data!$C$2:$F$1057,2,FALSE),"")</f>
        <v/>
      </c>
      <c r="D117" t="str">
        <f>IFERROR(VLOOKUP($A117, Data!$C$2:$F$1057,3,FALSE),"")</f>
        <v/>
      </c>
      <c r="E117" t="str">
        <f>IFERROR(VLOOKUP($A117, Data!$C$2:$H$1057,6,FALSE),"")</f>
        <v/>
      </c>
      <c r="F117" t="str">
        <f>IFERROR(VLOOKUP($A117, Data!$C$2:$I$1057,7,FALSE),"")</f>
        <v/>
      </c>
      <c r="G117" t="str">
        <f>IFERROR(VLOOKUP($A117, Data!$C$2:$J$1057,8,FALSE),"")</f>
        <v/>
      </c>
      <c r="H117" t="str">
        <f t="shared" si="2"/>
        <v/>
      </c>
      <c r="I117" t="str">
        <f t="shared" si="3"/>
        <v/>
      </c>
    </row>
    <row r="118" spans="1:9" x14ac:dyDescent="0.3">
      <c r="A118" t="str">
        <f t="array" ref="A118">IFERROR(INDEX(Data!$C$2:$C$1038, MATCH(0,COUNTIF($A$2:A117, Data!$C$2:$C$1038), 0)),"")</f>
        <v/>
      </c>
      <c r="B118" s="13" t="str">
        <f>IFERROR(HYPERLINK(VLOOKUP($A118,Data!$C$2:$S$1057,12,FALSE),VLOOKUP($A118,Data!$C$2:$S$1057,10,FALSE)),"")</f>
        <v/>
      </c>
      <c r="C118" t="str">
        <f>IFERROR(VLOOKUP($A118, Data!$C$2:$F$1057,2,FALSE),"")</f>
        <v/>
      </c>
      <c r="D118" t="str">
        <f>IFERROR(VLOOKUP($A118, Data!$C$2:$F$1057,3,FALSE),"")</f>
        <v/>
      </c>
      <c r="E118" t="str">
        <f>IFERROR(VLOOKUP($A118, Data!$C$2:$H$1057,6,FALSE),"")</f>
        <v/>
      </c>
      <c r="F118" t="str">
        <f>IFERROR(VLOOKUP($A118, Data!$C$2:$I$1057,7,FALSE),"")</f>
        <v/>
      </c>
      <c r="G118" t="str">
        <f>IFERROR(VLOOKUP($A118, Data!$C$2:$J$1057,8,FALSE),"")</f>
        <v/>
      </c>
      <c r="H118" t="str">
        <f t="shared" si="2"/>
        <v/>
      </c>
      <c r="I118" t="str">
        <f t="shared" si="3"/>
        <v/>
      </c>
    </row>
    <row r="119" spans="1:9" x14ac:dyDescent="0.3">
      <c r="A119" t="str">
        <f t="array" ref="A119">IFERROR(INDEX(Data!$C$2:$C$1038, MATCH(0,COUNTIF($A$2:A118, Data!$C$2:$C$1038), 0)),"")</f>
        <v/>
      </c>
      <c r="B119" s="13" t="str">
        <f>IFERROR(HYPERLINK(VLOOKUP($A119,Data!$C$2:$S$1057,12,FALSE),VLOOKUP($A119,Data!$C$2:$S$1057,10,FALSE)),"")</f>
        <v/>
      </c>
      <c r="C119" t="str">
        <f>IFERROR(VLOOKUP($A119, Data!$C$2:$F$1057,2,FALSE),"")</f>
        <v/>
      </c>
      <c r="D119" t="str">
        <f>IFERROR(VLOOKUP($A119, Data!$C$2:$F$1057,3,FALSE),"")</f>
        <v/>
      </c>
      <c r="E119" t="str">
        <f>IFERROR(VLOOKUP($A119, Data!$C$2:$H$1057,6,FALSE),"")</f>
        <v/>
      </c>
      <c r="F119" t="str">
        <f>IFERROR(VLOOKUP($A119, Data!$C$2:$I$1057,7,FALSE),"")</f>
        <v/>
      </c>
      <c r="G119" t="str">
        <f>IFERROR(VLOOKUP($A119, Data!$C$2:$J$1057,8,FALSE),"")</f>
        <v/>
      </c>
      <c r="H119" t="str">
        <f t="shared" si="2"/>
        <v/>
      </c>
      <c r="I119" t="str">
        <f t="shared" si="3"/>
        <v/>
      </c>
    </row>
    <row r="120" spans="1:9" x14ac:dyDescent="0.3">
      <c r="A120" t="str">
        <f t="array" ref="A120">IFERROR(INDEX(Data!$C$2:$C$1038, MATCH(0,COUNTIF($A$2:A119, Data!$C$2:$C$1038), 0)),"")</f>
        <v/>
      </c>
      <c r="B120" s="13" t="str">
        <f>IFERROR(HYPERLINK(VLOOKUP($A120,Data!$C$2:$S$1057,12,FALSE),VLOOKUP($A120,Data!$C$2:$S$1057,10,FALSE)),"")</f>
        <v/>
      </c>
      <c r="C120" t="str">
        <f>IFERROR(VLOOKUP($A120, Data!$C$2:$F$1057,2,FALSE),"")</f>
        <v/>
      </c>
      <c r="D120" t="str">
        <f>IFERROR(VLOOKUP($A120, Data!$C$2:$F$1057,3,FALSE),"")</f>
        <v/>
      </c>
      <c r="E120" t="str">
        <f>IFERROR(VLOOKUP($A120, Data!$C$2:$H$1057,6,FALSE),"")</f>
        <v/>
      </c>
      <c r="F120" t="str">
        <f>IFERROR(VLOOKUP($A120, Data!$C$2:$I$1057,7,FALSE),"")</f>
        <v/>
      </c>
      <c r="G120" t="str">
        <f>IFERROR(VLOOKUP($A120, Data!$C$2:$J$1057,8,FALSE),"")</f>
        <v/>
      </c>
      <c r="H120" t="str">
        <f t="shared" si="2"/>
        <v/>
      </c>
      <c r="I120" t="str">
        <f t="shared" si="3"/>
        <v/>
      </c>
    </row>
    <row r="121" spans="1:9" x14ac:dyDescent="0.3">
      <c r="A121" t="str">
        <f t="array" ref="A121">IFERROR(INDEX(Data!$C$2:$C$1038, MATCH(0,COUNTIF($A$2:A120, Data!$C$2:$C$1038), 0)),"")</f>
        <v/>
      </c>
      <c r="B121" s="13" t="str">
        <f>IFERROR(HYPERLINK(VLOOKUP($A121,Data!$C$2:$S$1057,12,FALSE),VLOOKUP($A121,Data!$C$2:$S$1057,10,FALSE)),"")</f>
        <v/>
      </c>
      <c r="C121" t="str">
        <f>IFERROR(VLOOKUP($A121, Data!$C$2:$F$1057,2,FALSE),"")</f>
        <v/>
      </c>
      <c r="D121" t="str">
        <f>IFERROR(VLOOKUP($A121, Data!$C$2:$F$1057,3,FALSE),"")</f>
        <v/>
      </c>
      <c r="E121" t="str">
        <f>IFERROR(VLOOKUP($A121, Data!$C$2:$H$1057,6,FALSE),"")</f>
        <v/>
      </c>
      <c r="F121" t="str">
        <f>IFERROR(VLOOKUP($A121, Data!$C$2:$I$1057,7,FALSE),"")</f>
        <v/>
      </c>
      <c r="G121" t="str">
        <f>IFERROR(VLOOKUP($A121, Data!$C$2:$J$1057,8,FALSE),"")</f>
        <v/>
      </c>
      <c r="H121" t="str">
        <f t="shared" si="2"/>
        <v/>
      </c>
      <c r="I121" t="str">
        <f t="shared" si="3"/>
        <v/>
      </c>
    </row>
    <row r="122" spans="1:9" x14ac:dyDescent="0.3">
      <c r="A122" t="str">
        <f t="array" ref="A122">IFERROR(INDEX(Data!$C$2:$C$1038, MATCH(0,COUNTIF($A$2:A121, Data!$C$2:$C$1038), 0)),"")</f>
        <v/>
      </c>
      <c r="B122" s="13" t="str">
        <f>IFERROR(HYPERLINK(VLOOKUP($A122,Data!$C$2:$S$1057,12,FALSE),VLOOKUP($A122,Data!$C$2:$S$1057,10,FALSE)),"")</f>
        <v/>
      </c>
      <c r="C122" t="str">
        <f>IFERROR(VLOOKUP($A122, Data!$C$2:$F$1057,2,FALSE),"")</f>
        <v/>
      </c>
      <c r="D122" t="str">
        <f>IFERROR(VLOOKUP($A122, Data!$C$2:$F$1057,3,FALSE),"")</f>
        <v/>
      </c>
      <c r="E122" t="str">
        <f>IFERROR(VLOOKUP($A122, Data!$C$2:$H$1057,6,FALSE),"")</f>
        <v/>
      </c>
      <c r="F122" t="str">
        <f>IFERROR(VLOOKUP($A122, Data!$C$2:$I$1057,7,FALSE),"")</f>
        <v/>
      </c>
      <c r="G122" t="str">
        <f>IFERROR(VLOOKUP($A122, Data!$C$2:$J$1057,8,FALSE),"")</f>
        <v/>
      </c>
      <c r="H122" t="str">
        <f t="shared" si="2"/>
        <v/>
      </c>
      <c r="I122" t="str">
        <f t="shared" si="3"/>
        <v/>
      </c>
    </row>
    <row r="123" spans="1:9" x14ac:dyDescent="0.3">
      <c r="A123" t="str">
        <f t="array" ref="A123">IFERROR(INDEX(Data!$C$2:$C$1038, MATCH(0,COUNTIF($A$2:A122, Data!$C$2:$C$1038), 0)),"")</f>
        <v/>
      </c>
      <c r="B123" s="13" t="str">
        <f>IFERROR(HYPERLINK(VLOOKUP($A123,Data!$C$2:$S$1057,12,FALSE),VLOOKUP($A123,Data!$C$2:$S$1057,10,FALSE)),"")</f>
        <v/>
      </c>
      <c r="C123" t="str">
        <f>IFERROR(VLOOKUP($A123, Data!$C$2:$F$1057,2,FALSE),"")</f>
        <v/>
      </c>
      <c r="D123" t="str">
        <f>IFERROR(VLOOKUP($A123, Data!$C$2:$F$1057,3,FALSE),"")</f>
        <v/>
      </c>
      <c r="E123" t="str">
        <f>IFERROR(VLOOKUP($A123, Data!$C$2:$H$1057,6,FALSE),"")</f>
        <v/>
      </c>
      <c r="F123" t="str">
        <f>IFERROR(VLOOKUP($A123, Data!$C$2:$I$1057,7,FALSE),"")</f>
        <v/>
      </c>
      <c r="G123" t="str">
        <f>IFERROR(VLOOKUP($A123, Data!$C$2:$J$1057,8,FALSE),"")</f>
        <v/>
      </c>
      <c r="H123" t="str">
        <f t="shared" si="2"/>
        <v/>
      </c>
      <c r="I123" t="str">
        <f t="shared" si="3"/>
        <v/>
      </c>
    </row>
    <row r="124" spans="1:9" x14ac:dyDescent="0.3">
      <c r="A124" t="str">
        <f t="array" ref="A124">IFERROR(INDEX(Data!$C$2:$C$1038, MATCH(0,COUNTIF($A$2:A123, Data!$C$2:$C$1038), 0)),"")</f>
        <v/>
      </c>
      <c r="B124" s="13" t="str">
        <f>IFERROR(HYPERLINK(VLOOKUP($A124,Data!$C$2:$S$1057,12,FALSE),VLOOKUP($A124,Data!$C$2:$S$1057,10,FALSE)),"")</f>
        <v/>
      </c>
      <c r="C124" t="str">
        <f>IFERROR(VLOOKUP($A124, Data!$C$2:$F$1057,2,FALSE),"")</f>
        <v/>
      </c>
      <c r="D124" t="str">
        <f>IFERROR(VLOOKUP($A124, Data!$C$2:$F$1057,3,FALSE),"")</f>
        <v/>
      </c>
      <c r="E124" t="str">
        <f>IFERROR(VLOOKUP($A124, Data!$C$2:$H$1057,6,FALSE),"")</f>
        <v/>
      </c>
      <c r="F124" t="str">
        <f>IFERROR(VLOOKUP($A124, Data!$C$2:$I$1057,7,FALSE),"")</f>
        <v/>
      </c>
      <c r="G124" t="str">
        <f>IFERROR(VLOOKUP($A124, Data!$C$2:$J$1057,8,FALSE),"")</f>
        <v/>
      </c>
      <c r="H124" t="str">
        <f t="shared" si="2"/>
        <v/>
      </c>
      <c r="I124" t="str">
        <f t="shared" si="3"/>
        <v/>
      </c>
    </row>
    <row r="125" spans="1:9" x14ac:dyDescent="0.3">
      <c r="A125" t="str">
        <f t="array" ref="A125">IFERROR(INDEX(Data!$C$2:$C$1038, MATCH(0,COUNTIF($A$2:A124, Data!$C$2:$C$1038), 0)),"")</f>
        <v/>
      </c>
      <c r="B125" s="13" t="str">
        <f>IFERROR(HYPERLINK(VLOOKUP($A125,Data!$C$2:$S$1057,12,FALSE),VLOOKUP($A125,Data!$C$2:$S$1057,10,FALSE)),"")</f>
        <v/>
      </c>
      <c r="C125" t="str">
        <f>IFERROR(VLOOKUP($A125, Data!$C$2:$F$1057,2,FALSE),"")</f>
        <v/>
      </c>
      <c r="D125" t="str">
        <f>IFERROR(VLOOKUP($A125, Data!$C$2:$F$1057,3,FALSE),"")</f>
        <v/>
      </c>
      <c r="E125" t="str">
        <f>IFERROR(VLOOKUP($A125, Data!$C$2:$H$1057,6,FALSE),"")</f>
        <v/>
      </c>
      <c r="F125" t="str">
        <f>IFERROR(VLOOKUP($A125, Data!$C$2:$I$1057,7,FALSE),"")</f>
        <v/>
      </c>
      <c r="G125" t="str">
        <f>IFERROR(VLOOKUP($A125, Data!$C$2:$J$1057,8,FALSE),"")</f>
        <v/>
      </c>
      <c r="H125" t="str">
        <f t="shared" si="2"/>
        <v/>
      </c>
      <c r="I125" t="str">
        <f t="shared" si="3"/>
        <v/>
      </c>
    </row>
    <row r="126" spans="1:9" x14ac:dyDescent="0.3">
      <c r="A126" t="str">
        <f t="array" ref="A126">IFERROR(INDEX(Data!$C$2:$C$1038, MATCH(0,COUNTIF($A$2:A125, Data!$C$2:$C$1038), 0)),"")</f>
        <v/>
      </c>
      <c r="B126" s="13" t="str">
        <f>IFERROR(HYPERLINK(VLOOKUP($A126,Data!$C$2:$S$1057,12,FALSE),VLOOKUP($A126,Data!$C$2:$S$1057,10,FALSE)),"")</f>
        <v/>
      </c>
      <c r="C126" t="str">
        <f>IFERROR(VLOOKUP($A126, Data!$C$2:$F$1057,2,FALSE),"")</f>
        <v/>
      </c>
      <c r="D126" t="str">
        <f>IFERROR(VLOOKUP($A126, Data!$C$2:$F$1057,3,FALSE),"")</f>
        <v/>
      </c>
      <c r="E126" t="str">
        <f>IFERROR(VLOOKUP($A126, Data!$C$2:$H$1057,6,FALSE),"")</f>
        <v/>
      </c>
      <c r="F126" t="str">
        <f>IFERROR(VLOOKUP($A126, Data!$C$2:$I$1057,7,FALSE),"")</f>
        <v/>
      </c>
      <c r="G126" t="str">
        <f>IFERROR(VLOOKUP($A126, Data!$C$2:$J$1057,8,FALSE),"")</f>
        <v/>
      </c>
      <c r="H126" t="str">
        <f t="shared" si="2"/>
        <v/>
      </c>
      <c r="I126" t="str">
        <f t="shared" si="3"/>
        <v/>
      </c>
    </row>
    <row r="127" spans="1:9" x14ac:dyDescent="0.3">
      <c r="A127" t="str">
        <f t="array" ref="A127">IFERROR(INDEX(Data!$C$2:$C$1038, MATCH(0,COUNTIF($A$2:A126, Data!$C$2:$C$1038), 0)),"")</f>
        <v/>
      </c>
      <c r="B127" s="13" t="str">
        <f>IFERROR(HYPERLINK(VLOOKUP($A127,Data!$C$2:$S$1057,12,FALSE),VLOOKUP($A127,Data!$C$2:$S$1057,10,FALSE)),"")</f>
        <v/>
      </c>
      <c r="C127" t="str">
        <f>IFERROR(VLOOKUP($A127, Data!$C$2:$F$1057,2,FALSE),"")</f>
        <v/>
      </c>
      <c r="D127" t="str">
        <f>IFERROR(VLOOKUP($A127, Data!$C$2:$F$1057,3,FALSE),"")</f>
        <v/>
      </c>
      <c r="E127" t="str">
        <f>IFERROR(VLOOKUP($A127, Data!$C$2:$H$1057,6,FALSE),"")</f>
        <v/>
      </c>
      <c r="F127" t="str">
        <f>IFERROR(VLOOKUP($A127, Data!$C$2:$I$1057,7,FALSE),"")</f>
        <v/>
      </c>
      <c r="G127" t="str">
        <f>IFERROR(VLOOKUP($A127, Data!$C$2:$J$1057,8,FALSE),"")</f>
        <v/>
      </c>
      <c r="H127" t="str">
        <f t="shared" si="2"/>
        <v/>
      </c>
      <c r="I127" t="str">
        <f t="shared" si="3"/>
        <v/>
      </c>
    </row>
    <row r="128" spans="1:9" x14ac:dyDescent="0.3">
      <c r="A128" t="str">
        <f t="array" ref="A128">IFERROR(INDEX(Data!$C$2:$C$1038, MATCH(0,COUNTIF($A$2:A127, Data!$C$2:$C$1038), 0)),"")</f>
        <v/>
      </c>
      <c r="B128" s="13" t="str">
        <f>IFERROR(HYPERLINK(VLOOKUP($A128,Data!$C$2:$S$1057,12,FALSE),VLOOKUP($A128,Data!$C$2:$S$1057,10,FALSE)),"")</f>
        <v/>
      </c>
      <c r="C128" t="str">
        <f>IFERROR(VLOOKUP($A128, Data!$C$2:$F$1057,2,FALSE),"")</f>
        <v/>
      </c>
      <c r="D128" t="str">
        <f>IFERROR(VLOOKUP($A128, Data!$C$2:$F$1057,3,FALSE),"")</f>
        <v/>
      </c>
      <c r="E128" t="str">
        <f>IFERROR(VLOOKUP($A128, Data!$C$2:$H$1057,6,FALSE),"")</f>
        <v/>
      </c>
      <c r="F128" t="str">
        <f>IFERROR(VLOOKUP($A128, Data!$C$2:$I$1057,7,FALSE),"")</f>
        <v/>
      </c>
      <c r="G128" t="str">
        <f>IFERROR(VLOOKUP($A128, Data!$C$2:$J$1057,8,FALSE),"")</f>
        <v/>
      </c>
      <c r="H128" t="str">
        <f t="shared" si="2"/>
        <v/>
      </c>
      <c r="I128" t="str">
        <f t="shared" si="3"/>
        <v/>
      </c>
    </row>
    <row r="129" spans="1:9" x14ac:dyDescent="0.3">
      <c r="A129" t="str">
        <f t="array" ref="A129">IFERROR(INDEX(Data!$C$2:$C$1038, MATCH(0,COUNTIF($A$2:A128, Data!$C$2:$C$1038), 0)),"")</f>
        <v/>
      </c>
      <c r="B129" s="13" t="str">
        <f>IFERROR(HYPERLINK(VLOOKUP($A129,Data!$C$2:$S$1057,12,FALSE),VLOOKUP($A129,Data!$C$2:$S$1057,10,FALSE)),"")</f>
        <v/>
      </c>
      <c r="C129" t="str">
        <f>IFERROR(VLOOKUP($A129, Data!$C$2:$F$1057,2,FALSE),"")</f>
        <v/>
      </c>
      <c r="D129" t="str">
        <f>IFERROR(VLOOKUP($A129, Data!$C$2:$F$1057,3,FALSE),"")</f>
        <v/>
      </c>
      <c r="E129" t="str">
        <f>IFERROR(VLOOKUP($A129, Data!$C$2:$H$1057,6,FALSE),"")</f>
        <v/>
      </c>
      <c r="F129" t="str">
        <f>IFERROR(VLOOKUP($A129, Data!$C$2:$I$1057,7,FALSE),"")</f>
        <v/>
      </c>
      <c r="G129" t="str">
        <f>IFERROR(VLOOKUP($A129, Data!$C$2:$J$1057,8,FALSE),"")</f>
        <v/>
      </c>
      <c r="H129" t="str">
        <f t="shared" si="2"/>
        <v/>
      </c>
      <c r="I129" t="str">
        <f t="shared" si="3"/>
        <v/>
      </c>
    </row>
    <row r="130" spans="1:9" x14ac:dyDescent="0.3">
      <c r="A130" t="str">
        <f t="array" ref="A130">IFERROR(INDEX(Data!$C$2:$C$1038, MATCH(0,COUNTIF($A$2:A129, Data!$C$2:$C$1038), 0)),"")</f>
        <v/>
      </c>
      <c r="B130" s="13" t="str">
        <f>IFERROR(HYPERLINK(VLOOKUP($A130,Data!$C$2:$S$1057,12,FALSE),VLOOKUP($A130,Data!$C$2:$S$1057,10,FALSE)),"")</f>
        <v/>
      </c>
      <c r="C130" t="str">
        <f>IFERROR(VLOOKUP($A130, Data!$C$2:$F$1057,2,FALSE),"")</f>
        <v/>
      </c>
      <c r="D130" t="str">
        <f>IFERROR(VLOOKUP($A130, Data!$C$2:$F$1057,3,FALSE),"")</f>
        <v/>
      </c>
      <c r="E130" t="str">
        <f>IFERROR(VLOOKUP($A130, Data!$C$2:$H$1057,6,FALSE),"")</f>
        <v/>
      </c>
      <c r="F130" t="str">
        <f>IFERROR(VLOOKUP($A130, Data!$C$2:$I$1057,7,FALSE),"")</f>
        <v/>
      </c>
      <c r="G130" t="str">
        <f>IFERROR(VLOOKUP($A130, Data!$C$2:$J$1057,8,FALSE),"")</f>
        <v/>
      </c>
      <c r="H130" t="str">
        <f t="shared" si="2"/>
        <v/>
      </c>
      <c r="I130" t="str">
        <f t="shared" si="3"/>
        <v/>
      </c>
    </row>
    <row r="131" spans="1:9" x14ac:dyDescent="0.3">
      <c r="A131" t="str">
        <f t="array" ref="A131">IFERROR(INDEX(Data!$C$2:$C$1038, MATCH(0,COUNTIF($A$2:A130, Data!$C$2:$C$1038), 0)),"")</f>
        <v/>
      </c>
      <c r="B131" s="13" t="str">
        <f>IFERROR(HYPERLINK(VLOOKUP($A131,Data!$C$2:$S$1057,12,FALSE),VLOOKUP($A131,Data!$C$2:$S$1057,10,FALSE)),"")</f>
        <v/>
      </c>
      <c r="C131" t="str">
        <f>IFERROR(VLOOKUP($A131, Data!$C$2:$F$1057,2,FALSE),"")</f>
        <v/>
      </c>
      <c r="D131" t="str">
        <f>IFERROR(VLOOKUP($A131, Data!$C$2:$F$1057,3,FALSE),"")</f>
        <v/>
      </c>
      <c r="E131" t="str">
        <f>IFERROR(VLOOKUP($A131, Data!$C$2:$H$1057,6,FALSE),"")</f>
        <v/>
      </c>
      <c r="F131" t="str">
        <f>IFERROR(VLOOKUP($A131, Data!$C$2:$I$1057,7,FALSE),"")</f>
        <v/>
      </c>
      <c r="G131" t="str">
        <f>IFERROR(VLOOKUP($A131, Data!$C$2:$J$1057,8,FALSE),"")</f>
        <v/>
      </c>
      <c r="H131" t="str">
        <f t="shared" si="2"/>
        <v/>
      </c>
      <c r="I131" t="str">
        <f t="shared" si="3"/>
        <v/>
      </c>
    </row>
    <row r="132" spans="1:9" x14ac:dyDescent="0.3">
      <c r="A132" t="str">
        <f t="array" ref="A132">IFERROR(INDEX(Data!$C$2:$C$1038, MATCH(0,COUNTIF($A$2:A131, Data!$C$2:$C$1038), 0)),"")</f>
        <v/>
      </c>
      <c r="B132" s="13" t="str">
        <f>IFERROR(HYPERLINK(VLOOKUP($A132,Data!$C$2:$S$1057,12,FALSE),VLOOKUP($A132,Data!$C$2:$S$1057,10,FALSE)),"")</f>
        <v/>
      </c>
      <c r="C132" t="str">
        <f>IFERROR(VLOOKUP($A132, Data!$C$2:$F$1057,2,FALSE),"")</f>
        <v/>
      </c>
      <c r="D132" t="str">
        <f>IFERROR(VLOOKUP($A132, Data!$C$2:$F$1057,3,FALSE),"")</f>
        <v/>
      </c>
      <c r="E132" t="str">
        <f>IFERROR(VLOOKUP($A132, Data!$C$2:$H$1057,6,FALSE),"")</f>
        <v/>
      </c>
      <c r="F132" t="str">
        <f>IFERROR(VLOOKUP($A132, Data!$C$2:$I$1057,7,FALSE),"")</f>
        <v/>
      </c>
      <c r="G132" t="str">
        <f>IFERROR(VLOOKUP($A132, Data!$C$2:$J$1057,8,FALSE),"")</f>
        <v/>
      </c>
      <c r="H132" t="str">
        <f t="shared" ref="H132:H195" si="4">IFERROR(ROUND($E132/$G132*100,2),"")</f>
        <v/>
      </c>
      <c r="I132" t="str">
        <f t="shared" ref="I132:I171" si="5">IFERROR(ROUND($F132/$G132*100,2),"")</f>
        <v/>
      </c>
    </row>
    <row r="133" spans="1:9" x14ac:dyDescent="0.3">
      <c r="A133" t="str">
        <f t="array" ref="A133">IFERROR(INDEX(Data!$C$2:$C$1038, MATCH(0,COUNTIF($A$2:A132, Data!$C$2:$C$1038), 0)),"")</f>
        <v/>
      </c>
      <c r="B133" s="13" t="str">
        <f>IFERROR(HYPERLINK(VLOOKUP($A133,Data!$C$2:$S$1057,12,FALSE),VLOOKUP($A133,Data!$C$2:$S$1057,10,FALSE)),"")</f>
        <v/>
      </c>
      <c r="C133" t="str">
        <f>IFERROR(VLOOKUP($A133, Data!$C$2:$F$1057,2,FALSE),"")</f>
        <v/>
      </c>
      <c r="D133" t="str">
        <f>IFERROR(VLOOKUP($A133, Data!$C$2:$F$1057,3,FALSE),"")</f>
        <v/>
      </c>
      <c r="E133" t="str">
        <f>IFERROR(VLOOKUP($A133, Data!$C$2:$H$1057,6,FALSE),"")</f>
        <v/>
      </c>
      <c r="F133" t="str">
        <f>IFERROR(VLOOKUP($A133, Data!$C$2:$I$1057,7,FALSE),"")</f>
        <v/>
      </c>
      <c r="G133" t="str">
        <f>IFERROR(VLOOKUP($A133, Data!$C$2:$J$1057,8,FALSE),"")</f>
        <v/>
      </c>
      <c r="H133" t="str">
        <f t="shared" si="4"/>
        <v/>
      </c>
      <c r="I133" t="str">
        <f t="shared" si="5"/>
        <v/>
      </c>
    </row>
    <row r="134" spans="1:9" x14ac:dyDescent="0.3">
      <c r="A134" t="str">
        <f t="array" ref="A134">IFERROR(INDEX(Data!$C$2:$C$1038, MATCH(0,COUNTIF($A$2:A133, Data!$C$2:$C$1038), 0)),"")</f>
        <v/>
      </c>
      <c r="B134" s="13" t="str">
        <f>IFERROR(HYPERLINK(VLOOKUP($A134,Data!$C$2:$S$1057,12,FALSE),VLOOKUP($A134,Data!$C$2:$S$1057,10,FALSE)),"")</f>
        <v/>
      </c>
      <c r="C134" t="str">
        <f>IFERROR(VLOOKUP($A134, Data!$C$2:$F$1057,2,FALSE),"")</f>
        <v/>
      </c>
      <c r="D134" t="str">
        <f>IFERROR(VLOOKUP($A134, Data!$C$2:$F$1057,3,FALSE),"")</f>
        <v/>
      </c>
      <c r="E134" t="str">
        <f>IFERROR(VLOOKUP($A134, Data!$C$2:$H$1057,6,FALSE),"")</f>
        <v/>
      </c>
      <c r="F134" t="str">
        <f>IFERROR(VLOOKUP($A134, Data!$C$2:$I$1057,7,FALSE),"")</f>
        <v/>
      </c>
      <c r="G134" t="str">
        <f>IFERROR(VLOOKUP($A134, Data!$C$2:$J$1057,8,FALSE),"")</f>
        <v/>
      </c>
      <c r="H134" t="str">
        <f t="shared" si="4"/>
        <v/>
      </c>
      <c r="I134" t="str">
        <f t="shared" si="5"/>
        <v/>
      </c>
    </row>
    <row r="135" spans="1:9" x14ac:dyDescent="0.3">
      <c r="A135" t="str">
        <f t="array" ref="A135">IFERROR(INDEX(Data!$C$2:$C$1038, MATCH(0,COUNTIF($A$2:A134, Data!$C$2:$C$1038), 0)),"")</f>
        <v/>
      </c>
      <c r="B135" s="13" t="str">
        <f>IFERROR(HYPERLINK(VLOOKUP($A135,Data!$C$2:$S$1057,12,FALSE),VLOOKUP($A135,Data!$C$2:$S$1057,10,FALSE)),"")</f>
        <v/>
      </c>
      <c r="C135" t="str">
        <f>IFERROR(VLOOKUP($A135, Data!$C$2:$F$1057,2,FALSE),"")</f>
        <v/>
      </c>
      <c r="D135" t="str">
        <f>IFERROR(VLOOKUP($A135, Data!$C$2:$F$1057,3,FALSE),"")</f>
        <v/>
      </c>
      <c r="E135" t="str">
        <f>IFERROR(VLOOKUP($A135, Data!$C$2:$H$1057,6,FALSE),"")</f>
        <v/>
      </c>
      <c r="F135" t="str">
        <f>IFERROR(VLOOKUP($A135, Data!$C$2:$I$1057,7,FALSE),"")</f>
        <v/>
      </c>
      <c r="G135" t="str">
        <f>IFERROR(VLOOKUP($A135, Data!$C$2:$J$1057,8,FALSE),"")</f>
        <v/>
      </c>
      <c r="H135" t="str">
        <f t="shared" si="4"/>
        <v/>
      </c>
      <c r="I135" t="str">
        <f t="shared" si="5"/>
        <v/>
      </c>
    </row>
    <row r="136" spans="1:9" x14ac:dyDescent="0.3">
      <c r="A136" t="str">
        <f t="array" ref="A136">IFERROR(INDEX(Data!$C$2:$C$1038, MATCH(0,COUNTIF($A$2:A135, Data!$C$2:$C$1038), 0)),"")</f>
        <v/>
      </c>
      <c r="B136" s="13" t="str">
        <f>IFERROR(HYPERLINK(VLOOKUP($A136,Data!$C$2:$S$1057,12,FALSE),VLOOKUP($A136,Data!$C$2:$S$1057,10,FALSE)),"")</f>
        <v/>
      </c>
      <c r="C136" t="str">
        <f>IFERROR(VLOOKUP($A136, Data!$C$2:$F$1057,2,FALSE),"")</f>
        <v/>
      </c>
      <c r="D136" t="str">
        <f>IFERROR(VLOOKUP($A136, Data!$C$2:$F$1057,3,FALSE),"")</f>
        <v/>
      </c>
      <c r="E136" t="str">
        <f>IFERROR(VLOOKUP($A136, Data!$C$2:$H$1057,6,FALSE),"")</f>
        <v/>
      </c>
      <c r="F136" t="str">
        <f>IFERROR(VLOOKUP($A136, Data!$C$2:$I$1057,7,FALSE),"")</f>
        <v/>
      </c>
      <c r="G136" t="str">
        <f>IFERROR(VLOOKUP($A136, Data!$C$2:$J$1057,8,FALSE),"")</f>
        <v/>
      </c>
      <c r="H136" t="str">
        <f t="shared" si="4"/>
        <v/>
      </c>
      <c r="I136" t="str">
        <f t="shared" si="5"/>
        <v/>
      </c>
    </row>
    <row r="137" spans="1:9" x14ac:dyDescent="0.3">
      <c r="A137" t="str">
        <f t="array" ref="A137">IFERROR(INDEX(Data!$C$2:$C$1038, MATCH(0,COUNTIF($A$2:A136, Data!$C$2:$C$1038), 0)),"")</f>
        <v/>
      </c>
      <c r="B137" s="13" t="str">
        <f>IFERROR(HYPERLINK(VLOOKUP($A137,Data!$C$2:$S$1057,12,FALSE),VLOOKUP($A137,Data!$C$2:$S$1057,10,FALSE)),"")</f>
        <v/>
      </c>
      <c r="C137" t="str">
        <f>IFERROR(VLOOKUP($A137, Data!$C$2:$F$1057,2,FALSE),"")</f>
        <v/>
      </c>
      <c r="D137" t="str">
        <f>IFERROR(VLOOKUP($A137, Data!$C$2:$F$1057,3,FALSE),"")</f>
        <v/>
      </c>
      <c r="E137" t="str">
        <f>IFERROR(VLOOKUP($A137, Data!$C$2:$H$1057,6,FALSE),"")</f>
        <v/>
      </c>
      <c r="F137" t="str">
        <f>IFERROR(VLOOKUP($A137, Data!$C$2:$I$1057,7,FALSE),"")</f>
        <v/>
      </c>
      <c r="G137" t="str">
        <f>IFERROR(VLOOKUP($A137, Data!$C$2:$J$1057,8,FALSE),"")</f>
        <v/>
      </c>
      <c r="H137" t="str">
        <f t="shared" si="4"/>
        <v/>
      </c>
      <c r="I137" t="str">
        <f t="shared" si="5"/>
        <v/>
      </c>
    </row>
    <row r="138" spans="1:9" x14ac:dyDescent="0.3">
      <c r="A138" t="str">
        <f t="array" ref="A138">IFERROR(INDEX(Data!$C$2:$C$1038, MATCH(0,COUNTIF($A$2:A137, Data!$C$2:$C$1038), 0)),"")</f>
        <v/>
      </c>
      <c r="B138" s="13" t="str">
        <f>IFERROR(HYPERLINK(VLOOKUP($A138,Data!$C$2:$S$1057,12,FALSE),VLOOKUP($A138,Data!$C$2:$S$1057,10,FALSE)),"")</f>
        <v/>
      </c>
      <c r="C138" t="str">
        <f>IFERROR(VLOOKUP($A138, Data!$C$2:$F$1057,2,FALSE),"")</f>
        <v/>
      </c>
      <c r="D138" t="str">
        <f>IFERROR(VLOOKUP($A138, Data!$C$2:$F$1057,3,FALSE),"")</f>
        <v/>
      </c>
      <c r="E138" t="str">
        <f>IFERROR(VLOOKUP($A138, Data!$C$2:$H$1057,6,FALSE),"")</f>
        <v/>
      </c>
      <c r="F138" t="str">
        <f>IFERROR(VLOOKUP($A138, Data!$C$2:$I$1057,7,FALSE),"")</f>
        <v/>
      </c>
      <c r="G138" t="str">
        <f>IFERROR(VLOOKUP($A138, Data!$C$2:$J$1057,8,FALSE),"")</f>
        <v/>
      </c>
      <c r="H138" t="str">
        <f t="shared" si="4"/>
        <v/>
      </c>
      <c r="I138" t="str">
        <f t="shared" si="5"/>
        <v/>
      </c>
    </row>
    <row r="139" spans="1:9" x14ac:dyDescent="0.3">
      <c r="A139" t="str">
        <f t="array" ref="A139">IFERROR(INDEX(Data!$C$2:$C$1038, MATCH(0,COUNTIF($A$2:A138, Data!$C$2:$C$1038), 0)),"")</f>
        <v/>
      </c>
      <c r="B139" s="13" t="str">
        <f>IFERROR(HYPERLINK(VLOOKUP($A139,Data!$C$2:$S$1057,12,FALSE),VLOOKUP($A139,Data!$C$2:$S$1057,10,FALSE)),"")</f>
        <v/>
      </c>
      <c r="C139" t="str">
        <f>IFERROR(VLOOKUP($A139, Data!$C$2:$F$1057,2,FALSE),"")</f>
        <v/>
      </c>
      <c r="D139" t="str">
        <f>IFERROR(VLOOKUP($A139, Data!$C$2:$F$1057,3,FALSE),"")</f>
        <v/>
      </c>
      <c r="E139" t="str">
        <f>IFERROR(VLOOKUP($A139, Data!$C$2:$H$1057,6,FALSE),"")</f>
        <v/>
      </c>
      <c r="F139" t="str">
        <f>IFERROR(VLOOKUP($A139, Data!$C$2:$I$1057,7,FALSE),"")</f>
        <v/>
      </c>
      <c r="G139" t="str">
        <f>IFERROR(VLOOKUP($A139, Data!$C$2:$J$1057,8,FALSE),"")</f>
        <v/>
      </c>
      <c r="H139" t="str">
        <f t="shared" si="4"/>
        <v/>
      </c>
      <c r="I139" t="str">
        <f t="shared" si="5"/>
        <v/>
      </c>
    </row>
    <row r="140" spans="1:9" x14ac:dyDescent="0.3">
      <c r="A140" t="str">
        <f t="array" ref="A140">IFERROR(INDEX(Data!$C$2:$C$1038, MATCH(0,COUNTIF($A$2:A139, Data!$C$2:$C$1038), 0)),"")</f>
        <v/>
      </c>
      <c r="B140" s="13" t="str">
        <f>IFERROR(HYPERLINK(VLOOKUP($A140,Data!$C$2:$S$1057,12,FALSE),VLOOKUP($A140,Data!$C$2:$S$1057,10,FALSE)),"")</f>
        <v/>
      </c>
      <c r="C140" t="str">
        <f>IFERROR(VLOOKUP($A140, Data!$C$2:$F$1057,2,FALSE),"")</f>
        <v/>
      </c>
      <c r="D140" t="str">
        <f>IFERROR(VLOOKUP($A140, Data!$C$2:$F$1057,3,FALSE),"")</f>
        <v/>
      </c>
      <c r="E140" t="str">
        <f>IFERROR(VLOOKUP($A140, Data!$C$2:$H$1057,6,FALSE),"")</f>
        <v/>
      </c>
      <c r="F140" t="str">
        <f>IFERROR(VLOOKUP($A140, Data!$C$2:$I$1057,7,FALSE),"")</f>
        <v/>
      </c>
      <c r="G140" t="str">
        <f>IFERROR(VLOOKUP($A140, Data!$C$2:$J$1057,8,FALSE),"")</f>
        <v/>
      </c>
      <c r="H140" t="str">
        <f t="shared" si="4"/>
        <v/>
      </c>
      <c r="I140" t="str">
        <f t="shared" si="5"/>
        <v/>
      </c>
    </row>
    <row r="141" spans="1:9" x14ac:dyDescent="0.3">
      <c r="A141" t="str">
        <f t="array" ref="A141">IFERROR(INDEX(Data!$C$2:$C$1038, MATCH(0,COUNTIF($A$2:A140, Data!$C$2:$C$1038), 0)),"")</f>
        <v/>
      </c>
      <c r="B141" s="13" t="str">
        <f>IFERROR(HYPERLINK(VLOOKUP($A141,Data!$C$2:$S$1057,12,FALSE),VLOOKUP($A141,Data!$C$2:$S$1057,10,FALSE)),"")</f>
        <v/>
      </c>
      <c r="C141" t="str">
        <f>IFERROR(VLOOKUP($A141, Data!$C$2:$F$1057,2,FALSE),"")</f>
        <v/>
      </c>
      <c r="D141" t="str">
        <f>IFERROR(VLOOKUP($A141, Data!$C$2:$F$1057,3,FALSE),"")</f>
        <v/>
      </c>
      <c r="E141" t="str">
        <f>IFERROR(VLOOKUP($A141, Data!$C$2:$H$1057,6,FALSE),"")</f>
        <v/>
      </c>
      <c r="F141" t="str">
        <f>IFERROR(VLOOKUP($A141, Data!$C$2:$I$1057,7,FALSE),"")</f>
        <v/>
      </c>
      <c r="G141" t="str">
        <f>IFERROR(VLOOKUP($A141, Data!$C$2:$J$1057,8,FALSE),"")</f>
        <v/>
      </c>
      <c r="H141" t="str">
        <f t="shared" si="4"/>
        <v/>
      </c>
      <c r="I141" t="str">
        <f t="shared" si="5"/>
        <v/>
      </c>
    </row>
    <row r="142" spans="1:9" x14ac:dyDescent="0.3">
      <c r="A142" t="str">
        <f t="array" ref="A142">IFERROR(INDEX(Data!$C$2:$C$1038, MATCH(0,COUNTIF($A$2:A141, Data!$C$2:$C$1038), 0)),"")</f>
        <v/>
      </c>
      <c r="B142" s="13" t="str">
        <f>IFERROR(HYPERLINK(VLOOKUP($A142,Data!$C$2:$S$1057,12,FALSE),VLOOKUP($A142,Data!$C$2:$S$1057,10,FALSE)),"")</f>
        <v/>
      </c>
      <c r="C142" t="str">
        <f>IFERROR(VLOOKUP($A142, Data!$C$2:$F$1057,2,FALSE),"")</f>
        <v/>
      </c>
      <c r="D142" t="str">
        <f>IFERROR(VLOOKUP($A142, Data!$C$2:$F$1057,3,FALSE),"")</f>
        <v/>
      </c>
      <c r="E142" t="str">
        <f>IFERROR(VLOOKUP($A142, Data!$C$2:$H$1057,6,FALSE),"")</f>
        <v/>
      </c>
      <c r="F142" t="str">
        <f>IFERROR(VLOOKUP($A142, Data!$C$2:$I$1057,7,FALSE),"")</f>
        <v/>
      </c>
      <c r="G142" t="str">
        <f>IFERROR(VLOOKUP($A142, Data!$C$2:$J$1057,8,FALSE),"")</f>
        <v/>
      </c>
      <c r="H142" t="str">
        <f t="shared" si="4"/>
        <v/>
      </c>
      <c r="I142" t="str">
        <f t="shared" si="5"/>
        <v/>
      </c>
    </row>
    <row r="143" spans="1:9" x14ac:dyDescent="0.3">
      <c r="A143" t="str">
        <f t="array" ref="A143">IFERROR(INDEX(Data!$C$2:$C$1038, MATCH(0,COUNTIF($A$2:A142, Data!$C$2:$C$1038), 0)),"")</f>
        <v/>
      </c>
      <c r="B143" s="13" t="str">
        <f>IFERROR(HYPERLINK(VLOOKUP($A143,Data!$C$2:$S$1057,12,FALSE),VLOOKUP($A143,Data!$C$2:$S$1057,10,FALSE)),"")</f>
        <v/>
      </c>
      <c r="C143" t="str">
        <f>IFERROR(VLOOKUP($A143, Data!$C$2:$F$1057,2,FALSE),"")</f>
        <v/>
      </c>
      <c r="D143" t="str">
        <f>IFERROR(VLOOKUP($A143, Data!$C$2:$F$1057,3,FALSE),"")</f>
        <v/>
      </c>
      <c r="E143" t="str">
        <f>IFERROR(VLOOKUP($A143, Data!$C$2:$H$1057,6,FALSE),"")</f>
        <v/>
      </c>
      <c r="F143" t="str">
        <f>IFERROR(VLOOKUP($A143, Data!$C$2:$I$1057,7,FALSE),"")</f>
        <v/>
      </c>
      <c r="G143" t="str">
        <f>IFERROR(VLOOKUP($A143, Data!$C$2:$J$1057,8,FALSE),"")</f>
        <v/>
      </c>
      <c r="H143" t="str">
        <f t="shared" si="4"/>
        <v/>
      </c>
      <c r="I143" t="str">
        <f t="shared" si="5"/>
        <v/>
      </c>
    </row>
    <row r="144" spans="1:9" x14ac:dyDescent="0.3">
      <c r="A144" t="str">
        <f t="array" ref="A144">IFERROR(INDEX(Data!$C$2:$C$1038, MATCH(0,COUNTIF($A$2:A143, Data!$C$2:$C$1038), 0)),"")</f>
        <v/>
      </c>
      <c r="B144" s="13" t="str">
        <f>IFERROR(HYPERLINK(VLOOKUP($A144,Data!$C$2:$S$1057,12,FALSE),VLOOKUP($A144,Data!$C$2:$S$1057,10,FALSE)),"")</f>
        <v/>
      </c>
      <c r="C144" t="str">
        <f>IFERROR(VLOOKUP($A144, Data!$C$2:$F$1057,2,FALSE),"")</f>
        <v/>
      </c>
      <c r="D144" t="str">
        <f>IFERROR(VLOOKUP($A144, Data!$C$2:$F$1057,3,FALSE),"")</f>
        <v/>
      </c>
      <c r="E144" t="str">
        <f>IFERROR(VLOOKUP($A144, Data!$C$2:$H$1057,6,FALSE),"")</f>
        <v/>
      </c>
      <c r="F144" t="str">
        <f>IFERROR(VLOOKUP($A144, Data!$C$2:$I$1057,7,FALSE),"")</f>
        <v/>
      </c>
      <c r="G144" t="str">
        <f>IFERROR(VLOOKUP($A144, Data!$C$2:$J$1057,8,FALSE),"")</f>
        <v/>
      </c>
      <c r="H144" t="str">
        <f t="shared" si="4"/>
        <v/>
      </c>
      <c r="I144" t="str">
        <f t="shared" si="5"/>
        <v/>
      </c>
    </row>
    <row r="145" spans="1:9" x14ac:dyDescent="0.3">
      <c r="A145" t="str">
        <f t="array" ref="A145">IFERROR(INDEX(Data!$C$2:$C$1038, MATCH(0,COUNTIF($A$2:A144, Data!$C$2:$C$1038), 0)),"")</f>
        <v/>
      </c>
      <c r="B145" s="13" t="str">
        <f>IFERROR(HYPERLINK(VLOOKUP($A145,Data!$C$2:$S$1057,12,FALSE),VLOOKUP($A145,Data!$C$2:$S$1057,10,FALSE)),"")</f>
        <v/>
      </c>
      <c r="C145" t="str">
        <f>IFERROR(VLOOKUP($A145, Data!$C$2:$F$1057,2,FALSE),"")</f>
        <v/>
      </c>
      <c r="D145" t="str">
        <f>IFERROR(VLOOKUP($A145, Data!$C$2:$F$1057,3,FALSE),"")</f>
        <v/>
      </c>
      <c r="E145" t="str">
        <f>IFERROR(VLOOKUP($A145, Data!$C$2:$H$1057,6,FALSE),"")</f>
        <v/>
      </c>
      <c r="F145" t="str">
        <f>IFERROR(VLOOKUP($A145, Data!$C$2:$I$1057,7,FALSE),"")</f>
        <v/>
      </c>
      <c r="G145" t="str">
        <f>IFERROR(VLOOKUP($A145, Data!$C$2:$J$1057,8,FALSE),"")</f>
        <v/>
      </c>
      <c r="H145" t="str">
        <f t="shared" si="4"/>
        <v/>
      </c>
      <c r="I145" t="str">
        <f t="shared" si="5"/>
        <v/>
      </c>
    </row>
    <row r="146" spans="1:9" x14ac:dyDescent="0.3">
      <c r="A146" t="str">
        <f t="array" ref="A146">IFERROR(INDEX(Data!$C$2:$C$1038, MATCH(0,COUNTIF($A$2:A145, Data!$C$2:$C$1038), 0)),"")</f>
        <v/>
      </c>
      <c r="B146" s="13" t="str">
        <f>IFERROR(HYPERLINK(VLOOKUP($A146,Data!$C$2:$S$1057,12,FALSE),VLOOKUP($A146,Data!$C$2:$S$1057,10,FALSE)),"")</f>
        <v/>
      </c>
      <c r="C146" t="str">
        <f>IFERROR(VLOOKUP($A146, Data!$C$2:$F$1057,2,FALSE),"")</f>
        <v/>
      </c>
      <c r="D146" t="str">
        <f>IFERROR(VLOOKUP($A146, Data!$C$2:$F$1057,3,FALSE),"")</f>
        <v/>
      </c>
      <c r="E146" t="str">
        <f>IFERROR(VLOOKUP($A146, Data!$C$2:$H$1057,6,FALSE),"")</f>
        <v/>
      </c>
      <c r="F146" t="str">
        <f>IFERROR(VLOOKUP($A146, Data!$C$2:$I$1057,7,FALSE),"")</f>
        <v/>
      </c>
      <c r="G146" t="str">
        <f>IFERROR(VLOOKUP($A146, Data!$C$2:$J$1057,8,FALSE),"")</f>
        <v/>
      </c>
      <c r="H146" t="str">
        <f t="shared" si="4"/>
        <v/>
      </c>
      <c r="I146" t="str">
        <f t="shared" si="5"/>
        <v/>
      </c>
    </row>
    <row r="147" spans="1:9" x14ac:dyDescent="0.3">
      <c r="A147" t="str">
        <f t="array" ref="A147">IFERROR(INDEX(Data!$C$2:$C$1038, MATCH(0,COUNTIF($A$2:A146, Data!$C$2:$C$1038), 0)),"")</f>
        <v/>
      </c>
      <c r="B147" s="13" t="str">
        <f>IFERROR(HYPERLINK(VLOOKUP($A147,Data!$C$2:$S$1057,12,FALSE),VLOOKUP($A147,Data!$C$2:$S$1057,10,FALSE)),"")</f>
        <v/>
      </c>
      <c r="C147" t="str">
        <f>IFERROR(VLOOKUP($A147, Data!$C$2:$F$1057,2,FALSE),"")</f>
        <v/>
      </c>
      <c r="D147" t="str">
        <f>IFERROR(VLOOKUP($A147, Data!$C$2:$F$1057,3,FALSE),"")</f>
        <v/>
      </c>
      <c r="E147" t="str">
        <f>IFERROR(VLOOKUP($A147, Data!$C$2:$H$1057,6,FALSE),"")</f>
        <v/>
      </c>
      <c r="F147" t="str">
        <f>IFERROR(VLOOKUP($A147, Data!$C$2:$I$1057,7,FALSE),"")</f>
        <v/>
      </c>
      <c r="G147" t="str">
        <f>IFERROR(VLOOKUP($A147, Data!$C$2:$J$1057,8,FALSE),"")</f>
        <v/>
      </c>
      <c r="H147" t="str">
        <f t="shared" si="4"/>
        <v/>
      </c>
      <c r="I147" t="str">
        <f t="shared" si="5"/>
        <v/>
      </c>
    </row>
    <row r="148" spans="1:9" x14ac:dyDescent="0.3">
      <c r="A148" t="str">
        <f t="array" ref="A148">IFERROR(INDEX(Data!$C$2:$C$1038, MATCH(0,COUNTIF($A$2:A147, Data!$C$2:$C$1038), 0)),"")</f>
        <v/>
      </c>
      <c r="B148" s="13" t="str">
        <f>IFERROR(HYPERLINK(VLOOKUP($A148,Data!$C$2:$S$1057,12,FALSE),VLOOKUP($A148,Data!$C$2:$S$1057,10,FALSE)),"")</f>
        <v/>
      </c>
      <c r="C148" t="str">
        <f>IFERROR(VLOOKUP($A148, Data!$C$2:$F$1057,2,FALSE),"")</f>
        <v/>
      </c>
      <c r="D148" t="str">
        <f>IFERROR(VLOOKUP($A148, Data!$C$2:$F$1057,3,FALSE),"")</f>
        <v/>
      </c>
      <c r="E148" t="str">
        <f>IFERROR(VLOOKUP($A148, Data!$C$2:$H$1057,6,FALSE),"")</f>
        <v/>
      </c>
      <c r="F148" t="str">
        <f>IFERROR(VLOOKUP($A148, Data!$C$2:$I$1057,7,FALSE),"")</f>
        <v/>
      </c>
      <c r="G148" t="str">
        <f>IFERROR(VLOOKUP($A148, Data!$C$2:$J$1057,8,FALSE),"")</f>
        <v/>
      </c>
      <c r="H148" t="str">
        <f t="shared" si="4"/>
        <v/>
      </c>
      <c r="I148" t="str">
        <f t="shared" si="5"/>
        <v/>
      </c>
    </row>
    <row r="149" spans="1:9" x14ac:dyDescent="0.3">
      <c r="A149" t="str">
        <f t="array" ref="A149">IFERROR(INDEX(Data!$C$2:$C$1038, MATCH(0,COUNTIF($A$2:A148, Data!$C$2:$C$1038), 0)),"")</f>
        <v/>
      </c>
      <c r="B149" s="13" t="str">
        <f>IFERROR(HYPERLINK(VLOOKUP($A149,Data!$C$2:$S$1057,12,FALSE),VLOOKUP($A149,Data!$C$2:$S$1057,10,FALSE)),"")</f>
        <v/>
      </c>
      <c r="C149" t="str">
        <f>IFERROR(VLOOKUP($A149, Data!$C$2:$F$1057,2,FALSE),"")</f>
        <v/>
      </c>
      <c r="D149" t="str">
        <f>IFERROR(VLOOKUP($A149, Data!$C$2:$F$1057,3,FALSE),"")</f>
        <v/>
      </c>
      <c r="E149" t="str">
        <f>IFERROR(VLOOKUP($A149, Data!$C$2:$H$1057,6,FALSE),"")</f>
        <v/>
      </c>
      <c r="F149" t="str">
        <f>IFERROR(VLOOKUP($A149, Data!$C$2:$I$1057,7,FALSE),"")</f>
        <v/>
      </c>
      <c r="G149" t="str">
        <f>IFERROR(VLOOKUP($A149, Data!$C$2:$J$1057,8,FALSE),"")</f>
        <v/>
      </c>
      <c r="H149" t="str">
        <f t="shared" si="4"/>
        <v/>
      </c>
      <c r="I149" t="str">
        <f t="shared" si="5"/>
        <v/>
      </c>
    </row>
    <row r="150" spans="1:9" x14ac:dyDescent="0.3">
      <c r="A150" t="str">
        <f t="array" ref="A150">IFERROR(INDEX(Data!$C$2:$C$1038, MATCH(0,COUNTIF($A$2:A149, Data!$C$2:$C$1038), 0)),"")</f>
        <v/>
      </c>
      <c r="B150" s="13" t="str">
        <f>IFERROR(HYPERLINK(VLOOKUP($A150,Data!$C$2:$S$1057,12,FALSE),VLOOKUP($A150,Data!$C$2:$S$1057,10,FALSE)),"")</f>
        <v/>
      </c>
      <c r="C150" t="str">
        <f>IFERROR(VLOOKUP($A150, Data!$C$2:$F$1057,2,FALSE),"")</f>
        <v/>
      </c>
      <c r="D150" t="str">
        <f>IFERROR(VLOOKUP($A150, Data!$C$2:$F$1057,3,FALSE),"")</f>
        <v/>
      </c>
      <c r="E150" t="str">
        <f>IFERROR(VLOOKUP($A150, Data!$C$2:$H$1057,6,FALSE),"")</f>
        <v/>
      </c>
      <c r="F150" t="str">
        <f>IFERROR(VLOOKUP($A150, Data!$C$2:$I$1057,7,FALSE),"")</f>
        <v/>
      </c>
      <c r="G150" t="str">
        <f>IFERROR(VLOOKUP($A150, Data!$C$2:$J$1057,8,FALSE),"")</f>
        <v/>
      </c>
      <c r="H150" t="str">
        <f t="shared" si="4"/>
        <v/>
      </c>
      <c r="I150" t="str">
        <f t="shared" si="5"/>
        <v/>
      </c>
    </row>
    <row r="151" spans="1:9" x14ac:dyDescent="0.3">
      <c r="A151" t="str">
        <f t="array" ref="A151">IFERROR(INDEX(Data!$C$2:$C$1038, MATCH(0,COUNTIF($A$2:A150, Data!$C$2:$C$1038), 0)),"")</f>
        <v/>
      </c>
      <c r="B151" s="13" t="str">
        <f>IFERROR(HYPERLINK(VLOOKUP($A151,Data!$C$2:$S$1057,12,FALSE),VLOOKUP($A151,Data!$C$2:$S$1057,10,FALSE)),"")</f>
        <v/>
      </c>
      <c r="C151" t="str">
        <f>IFERROR(VLOOKUP($A151, Data!$C$2:$F$1057,2,FALSE),"")</f>
        <v/>
      </c>
      <c r="D151" t="str">
        <f>IFERROR(VLOOKUP($A151, Data!$C$2:$F$1057,3,FALSE),"")</f>
        <v/>
      </c>
      <c r="E151" t="str">
        <f>IFERROR(VLOOKUP($A151, Data!$C$2:$H$1057,6,FALSE),"")</f>
        <v/>
      </c>
      <c r="F151" t="str">
        <f>IFERROR(VLOOKUP($A151, Data!$C$2:$I$1057,7,FALSE),"")</f>
        <v/>
      </c>
      <c r="G151" t="str">
        <f>IFERROR(VLOOKUP($A151, Data!$C$2:$J$1057,8,FALSE),"")</f>
        <v/>
      </c>
      <c r="H151" t="str">
        <f t="shared" si="4"/>
        <v/>
      </c>
      <c r="I151" t="str">
        <f t="shared" si="5"/>
        <v/>
      </c>
    </row>
    <row r="152" spans="1:9" x14ac:dyDescent="0.3">
      <c r="A152" t="str">
        <f t="array" ref="A152">IFERROR(INDEX(Data!$C$2:$C$1038, MATCH(0,COUNTIF($A$2:A151, Data!$C$2:$C$1038), 0)),"")</f>
        <v/>
      </c>
      <c r="B152" s="13" t="str">
        <f>IFERROR(HYPERLINK(VLOOKUP($A152,Data!$C$2:$S$1057,12,FALSE),VLOOKUP($A152,Data!$C$2:$S$1057,10,FALSE)),"")</f>
        <v/>
      </c>
      <c r="C152" t="str">
        <f>IFERROR(VLOOKUP($A152, Data!$C$2:$F$1057,2,FALSE),"")</f>
        <v/>
      </c>
      <c r="D152" t="str">
        <f>IFERROR(VLOOKUP($A152, Data!$C$2:$F$1057,3,FALSE),"")</f>
        <v/>
      </c>
      <c r="E152" t="str">
        <f>IFERROR(VLOOKUP($A152, Data!$C$2:$H$1057,6,FALSE),"")</f>
        <v/>
      </c>
      <c r="F152" t="str">
        <f>IFERROR(VLOOKUP($A152, Data!$C$2:$I$1057,7,FALSE),"")</f>
        <v/>
      </c>
      <c r="G152" t="str">
        <f>IFERROR(VLOOKUP($A152, Data!$C$2:$J$1057,8,FALSE),"")</f>
        <v/>
      </c>
      <c r="H152" t="str">
        <f t="shared" si="4"/>
        <v/>
      </c>
      <c r="I152" t="str">
        <f t="shared" si="5"/>
        <v/>
      </c>
    </row>
    <row r="153" spans="1:9" x14ac:dyDescent="0.3">
      <c r="A153" t="str">
        <f t="array" ref="A153">IFERROR(INDEX(Data!$C$2:$C$1038, MATCH(0,COUNTIF($A$2:A152, Data!$C$2:$C$1038), 0)),"")</f>
        <v/>
      </c>
      <c r="B153" s="13" t="str">
        <f>IFERROR(HYPERLINK(VLOOKUP($A153,Data!$C$2:$S$1057,12,FALSE),VLOOKUP($A153,Data!$C$2:$S$1057,10,FALSE)),"")</f>
        <v/>
      </c>
      <c r="C153" t="str">
        <f>IFERROR(VLOOKUP($A153, Data!$C$2:$F$1057,2,FALSE),"")</f>
        <v/>
      </c>
      <c r="D153" t="str">
        <f>IFERROR(VLOOKUP($A153, Data!$C$2:$F$1057,3,FALSE),"")</f>
        <v/>
      </c>
      <c r="E153" t="str">
        <f>IFERROR(VLOOKUP($A153, Data!$C$2:$H$1057,6,FALSE),"")</f>
        <v/>
      </c>
      <c r="F153" t="str">
        <f>IFERROR(VLOOKUP($A153, Data!$C$2:$I$1057,7,FALSE),"")</f>
        <v/>
      </c>
      <c r="G153" t="str">
        <f>IFERROR(VLOOKUP($A153, Data!$C$2:$J$1057,8,FALSE),"")</f>
        <v/>
      </c>
      <c r="H153" t="str">
        <f t="shared" si="4"/>
        <v/>
      </c>
      <c r="I153" t="str">
        <f t="shared" si="5"/>
        <v/>
      </c>
    </row>
    <row r="154" spans="1:9" x14ac:dyDescent="0.3">
      <c r="A154" t="str">
        <f t="array" ref="A154">IFERROR(INDEX(Data!$C$2:$C$1038, MATCH(0,COUNTIF($A$2:A153, Data!$C$2:$C$1038), 0)),"")</f>
        <v/>
      </c>
      <c r="B154" s="13" t="str">
        <f>IFERROR(HYPERLINK(VLOOKUP($A154,Data!$C$2:$S$1057,12,FALSE),VLOOKUP($A154,Data!$C$2:$S$1057,10,FALSE)),"")</f>
        <v/>
      </c>
      <c r="C154" t="str">
        <f>IFERROR(VLOOKUP($A154, Data!$C$2:$F$1057,2,FALSE),"")</f>
        <v/>
      </c>
      <c r="D154" t="str">
        <f>IFERROR(VLOOKUP($A154, Data!$C$2:$F$1057,3,FALSE),"")</f>
        <v/>
      </c>
      <c r="E154" t="str">
        <f>IFERROR(VLOOKUP($A154, Data!$C$2:$H$1057,6,FALSE),"")</f>
        <v/>
      </c>
      <c r="F154" t="str">
        <f>IFERROR(VLOOKUP($A154, Data!$C$2:$I$1057,7,FALSE),"")</f>
        <v/>
      </c>
      <c r="G154" t="str">
        <f>IFERROR(VLOOKUP($A154, Data!$C$2:$J$1057,8,FALSE),"")</f>
        <v/>
      </c>
      <c r="H154" t="str">
        <f t="shared" si="4"/>
        <v/>
      </c>
      <c r="I154" t="str">
        <f t="shared" si="5"/>
        <v/>
      </c>
    </row>
    <row r="155" spans="1:9" x14ac:dyDescent="0.3">
      <c r="A155" t="str">
        <f t="array" ref="A155">IFERROR(INDEX(Data!$C$2:$C$1038, MATCH(0,COUNTIF($A$2:A154, Data!$C$2:$C$1038), 0)),"")</f>
        <v/>
      </c>
      <c r="B155" s="13" t="str">
        <f>IFERROR(HYPERLINK(VLOOKUP($A155,Data!$C$2:$S$1057,12,FALSE),VLOOKUP($A155,Data!$C$2:$S$1057,10,FALSE)),"")</f>
        <v/>
      </c>
      <c r="C155" t="str">
        <f>IFERROR(VLOOKUP($A155, Data!$C$2:$F$1057,2,FALSE),"")</f>
        <v/>
      </c>
      <c r="D155" t="str">
        <f>IFERROR(VLOOKUP($A155, Data!$C$2:$F$1057,3,FALSE),"")</f>
        <v/>
      </c>
      <c r="E155" t="str">
        <f>IFERROR(VLOOKUP($A155, Data!$C$2:$H$1057,6,FALSE),"")</f>
        <v/>
      </c>
      <c r="F155" t="str">
        <f>IFERROR(VLOOKUP($A155, Data!$C$2:$I$1057,7,FALSE),"")</f>
        <v/>
      </c>
      <c r="G155" t="str">
        <f>IFERROR(VLOOKUP($A155, Data!$C$2:$J$1057,8,FALSE),"")</f>
        <v/>
      </c>
      <c r="H155" t="str">
        <f t="shared" si="4"/>
        <v/>
      </c>
      <c r="I155" t="str">
        <f t="shared" si="5"/>
        <v/>
      </c>
    </row>
    <row r="156" spans="1:9" x14ac:dyDescent="0.3">
      <c r="A156" t="str">
        <f t="array" ref="A156">IFERROR(INDEX(Data!$C$2:$C$1038, MATCH(0,COUNTIF($A$2:A155, Data!$C$2:$C$1038), 0)),"")</f>
        <v/>
      </c>
      <c r="B156" s="13" t="str">
        <f>IFERROR(HYPERLINK(VLOOKUP($A156,Data!$C$2:$S$1057,12,FALSE),VLOOKUP($A156,Data!$C$2:$S$1057,10,FALSE)),"")</f>
        <v/>
      </c>
      <c r="C156" t="str">
        <f>IFERROR(VLOOKUP($A156, Data!$C$2:$F$1057,2,FALSE),"")</f>
        <v/>
      </c>
      <c r="D156" t="str">
        <f>IFERROR(VLOOKUP($A156, Data!$C$2:$F$1057,3,FALSE),"")</f>
        <v/>
      </c>
      <c r="E156" t="str">
        <f>IFERROR(VLOOKUP($A156, Data!$C$2:$H$1057,6,FALSE),"")</f>
        <v/>
      </c>
      <c r="F156" t="str">
        <f>IFERROR(VLOOKUP($A156, Data!$C$2:$I$1057,7,FALSE),"")</f>
        <v/>
      </c>
      <c r="G156" t="str">
        <f>IFERROR(VLOOKUP($A156, Data!$C$2:$J$1057,8,FALSE),"")</f>
        <v/>
      </c>
      <c r="H156" t="str">
        <f t="shared" si="4"/>
        <v/>
      </c>
      <c r="I156" t="str">
        <f t="shared" si="5"/>
        <v/>
      </c>
    </row>
    <row r="157" spans="1:9" x14ac:dyDescent="0.3">
      <c r="A157" t="str">
        <f t="array" ref="A157">IFERROR(INDEX(Data!$C$2:$C$1038, MATCH(0,COUNTIF($A$2:A156, Data!$C$2:$C$1038), 0)),"")</f>
        <v/>
      </c>
      <c r="B157" s="13" t="str">
        <f>IFERROR(HYPERLINK(VLOOKUP($A157,Data!$C$2:$S$1057,12,FALSE),VLOOKUP($A157,Data!$C$2:$S$1057,10,FALSE)),"")</f>
        <v/>
      </c>
      <c r="C157" t="str">
        <f>IFERROR(VLOOKUP($A157, Data!$C$2:$F$1057,2,FALSE),"")</f>
        <v/>
      </c>
      <c r="D157" t="str">
        <f>IFERROR(VLOOKUP($A157, Data!$C$2:$F$1057,3,FALSE),"")</f>
        <v/>
      </c>
      <c r="E157" t="str">
        <f>IFERROR(VLOOKUP($A157, Data!$C$2:$H$1057,6,FALSE),"")</f>
        <v/>
      </c>
      <c r="F157" t="str">
        <f>IFERROR(VLOOKUP($A157, Data!$C$2:$I$1057,7,FALSE),"")</f>
        <v/>
      </c>
      <c r="G157" t="str">
        <f>IFERROR(VLOOKUP($A157, Data!$C$2:$J$1057,8,FALSE),"")</f>
        <v/>
      </c>
      <c r="H157" t="str">
        <f t="shared" si="4"/>
        <v/>
      </c>
      <c r="I157" t="str">
        <f t="shared" si="5"/>
        <v/>
      </c>
    </row>
    <row r="158" spans="1:9" x14ac:dyDescent="0.3">
      <c r="A158" t="str">
        <f t="array" ref="A158">IFERROR(INDEX(Data!$C$2:$C$1038, MATCH(0,COUNTIF($A$2:A157, Data!$C$2:$C$1038), 0)),"")</f>
        <v/>
      </c>
      <c r="B158" s="13" t="str">
        <f>IFERROR(HYPERLINK(VLOOKUP($A158,Data!$C$2:$S$1057,12,FALSE),VLOOKUP($A158,Data!$C$2:$S$1057,10,FALSE)),"")</f>
        <v/>
      </c>
      <c r="C158" t="str">
        <f>IFERROR(VLOOKUP($A158, Data!$C$2:$F$1057,2,FALSE),"")</f>
        <v/>
      </c>
      <c r="D158" t="str">
        <f>IFERROR(VLOOKUP($A158, Data!$C$2:$F$1057,3,FALSE),"")</f>
        <v/>
      </c>
      <c r="E158" t="str">
        <f>IFERROR(VLOOKUP($A158, Data!$C$2:$H$1057,6,FALSE),"")</f>
        <v/>
      </c>
      <c r="F158" t="str">
        <f>IFERROR(VLOOKUP($A158, Data!$C$2:$I$1057,7,FALSE),"")</f>
        <v/>
      </c>
      <c r="G158" t="str">
        <f>IFERROR(VLOOKUP($A158, Data!$C$2:$J$1057,8,FALSE),"")</f>
        <v/>
      </c>
      <c r="H158" t="str">
        <f t="shared" si="4"/>
        <v/>
      </c>
      <c r="I158" t="str">
        <f t="shared" si="5"/>
        <v/>
      </c>
    </row>
    <row r="159" spans="1:9" x14ac:dyDescent="0.3">
      <c r="A159" t="str">
        <f t="array" ref="A159">IFERROR(INDEX(Data!$C$2:$C$1038, MATCH(0,COUNTIF($A$2:A158, Data!$C$2:$C$1038), 0)),"")</f>
        <v/>
      </c>
      <c r="B159" s="13" t="str">
        <f>IFERROR(HYPERLINK(VLOOKUP($A159,Data!$C$2:$S$1057,12,FALSE),VLOOKUP($A159,Data!$C$2:$S$1057,10,FALSE)),"")</f>
        <v/>
      </c>
      <c r="C159" t="str">
        <f>IFERROR(VLOOKUP($A159, Data!$C$2:$F$1057,2,FALSE),"")</f>
        <v/>
      </c>
      <c r="D159" t="str">
        <f>IFERROR(VLOOKUP($A159, Data!$C$2:$F$1057,3,FALSE),"")</f>
        <v/>
      </c>
      <c r="E159" t="str">
        <f>IFERROR(VLOOKUP($A159, Data!$C$2:$H$1057,6,FALSE),"")</f>
        <v/>
      </c>
      <c r="F159" t="str">
        <f>IFERROR(VLOOKUP($A159, Data!$C$2:$I$1057,7,FALSE),"")</f>
        <v/>
      </c>
      <c r="G159" t="str">
        <f>IFERROR(VLOOKUP($A159, Data!$C$2:$J$1057,8,FALSE),"")</f>
        <v/>
      </c>
      <c r="H159" t="str">
        <f t="shared" si="4"/>
        <v/>
      </c>
      <c r="I159" t="str">
        <f t="shared" si="5"/>
        <v/>
      </c>
    </row>
    <row r="160" spans="1:9" x14ac:dyDescent="0.3">
      <c r="A160" t="str">
        <f t="array" ref="A160">IFERROR(INDEX(Data!$C$2:$C$1038, MATCH(0,COUNTIF($A$2:A159, Data!$C$2:$C$1038), 0)),"")</f>
        <v/>
      </c>
      <c r="B160" s="13" t="str">
        <f>IFERROR(HYPERLINK(VLOOKUP($A160,Data!$C$2:$S$1057,12,FALSE),VLOOKUP($A160,Data!$C$2:$S$1057,10,FALSE)),"")</f>
        <v/>
      </c>
      <c r="C160" t="str">
        <f>IFERROR(VLOOKUP($A160, Data!$C$2:$F$1057,2,FALSE),"")</f>
        <v/>
      </c>
      <c r="D160" t="str">
        <f>IFERROR(VLOOKUP($A160, Data!$C$2:$F$1057,3,FALSE),"")</f>
        <v/>
      </c>
      <c r="E160" t="str">
        <f>IFERROR(VLOOKUP($A160, Data!$C$2:$H$1057,6,FALSE),"")</f>
        <v/>
      </c>
      <c r="F160" t="str">
        <f>IFERROR(VLOOKUP($A160, Data!$C$2:$I$1057,7,FALSE),"")</f>
        <v/>
      </c>
      <c r="G160" t="str">
        <f>IFERROR(VLOOKUP($A160, Data!$C$2:$J$1057,8,FALSE),"")</f>
        <v/>
      </c>
      <c r="H160" t="str">
        <f t="shared" si="4"/>
        <v/>
      </c>
      <c r="I160" t="str">
        <f t="shared" si="5"/>
        <v/>
      </c>
    </row>
    <row r="161" spans="1:9" x14ac:dyDescent="0.3">
      <c r="A161" t="str">
        <f t="array" ref="A161">IFERROR(INDEX(Data!$C$2:$C$1038, MATCH(0,COUNTIF($A$2:A160, Data!$C$2:$C$1038), 0)),"")</f>
        <v/>
      </c>
      <c r="B161" s="13" t="str">
        <f>IFERROR(HYPERLINK(VLOOKUP($A161,Data!$C$2:$S$1057,12,FALSE),VLOOKUP($A161,Data!$C$2:$S$1057,10,FALSE)),"")</f>
        <v/>
      </c>
      <c r="C161" t="str">
        <f>IFERROR(VLOOKUP($A161, Data!$C$2:$F$1057,2,FALSE),"")</f>
        <v/>
      </c>
      <c r="D161" t="str">
        <f>IFERROR(VLOOKUP($A161, Data!$C$2:$F$1057,3,FALSE),"")</f>
        <v/>
      </c>
      <c r="E161" t="str">
        <f>IFERROR(VLOOKUP($A161, Data!$C$2:$H$1057,6,FALSE),"")</f>
        <v/>
      </c>
      <c r="F161" t="str">
        <f>IFERROR(VLOOKUP($A161, Data!$C$2:$I$1057,7,FALSE),"")</f>
        <v/>
      </c>
      <c r="G161" t="str">
        <f>IFERROR(VLOOKUP($A161, Data!$C$2:$J$1057,8,FALSE),"")</f>
        <v/>
      </c>
      <c r="H161" t="str">
        <f t="shared" si="4"/>
        <v/>
      </c>
      <c r="I161" t="str">
        <f t="shared" si="5"/>
        <v/>
      </c>
    </row>
    <row r="162" spans="1:9" x14ac:dyDescent="0.3">
      <c r="A162" t="str">
        <f t="array" ref="A162">IFERROR(INDEX(Data!$C$2:$C$1038, MATCH(0,COUNTIF($A$2:A161, Data!$C$2:$C$1038), 0)),"")</f>
        <v/>
      </c>
      <c r="B162" s="13" t="str">
        <f>IFERROR(HYPERLINK(VLOOKUP($A162,Data!$C$2:$S$1057,12,FALSE),VLOOKUP($A162,Data!$C$2:$S$1057,10,FALSE)),"")</f>
        <v/>
      </c>
      <c r="C162" t="str">
        <f>IFERROR(VLOOKUP($A162, Data!$C$2:$F$1057,2,FALSE),"")</f>
        <v/>
      </c>
      <c r="D162" t="str">
        <f>IFERROR(VLOOKUP($A162, Data!$C$2:$F$1057,3,FALSE),"")</f>
        <v/>
      </c>
      <c r="E162" t="str">
        <f>IFERROR(VLOOKUP($A162, Data!$C$2:$H$1057,6,FALSE),"")</f>
        <v/>
      </c>
      <c r="F162" t="str">
        <f>IFERROR(VLOOKUP($A162, Data!$C$2:$I$1057,7,FALSE),"")</f>
        <v/>
      </c>
      <c r="G162" t="str">
        <f>IFERROR(VLOOKUP($A162, Data!$C$2:$J$1057,8,FALSE),"")</f>
        <v/>
      </c>
      <c r="H162" t="str">
        <f t="shared" si="4"/>
        <v/>
      </c>
      <c r="I162" t="str">
        <f t="shared" si="5"/>
        <v/>
      </c>
    </row>
    <row r="163" spans="1:9" x14ac:dyDescent="0.3">
      <c r="A163" t="str">
        <f t="array" ref="A163">IFERROR(INDEX(Data!$C$2:$C$1038, MATCH(0,COUNTIF($A$2:A162, Data!$C$2:$C$1038), 0)),"")</f>
        <v/>
      </c>
      <c r="B163" s="13" t="str">
        <f>IFERROR(HYPERLINK(VLOOKUP($A163,Data!$C$2:$S$1057,12,FALSE),VLOOKUP($A163,Data!$C$2:$S$1057,10,FALSE)),"")</f>
        <v/>
      </c>
      <c r="C163" t="str">
        <f>IFERROR(VLOOKUP($A163, Data!$C$2:$F$1057,2,FALSE),"")</f>
        <v/>
      </c>
      <c r="D163" t="str">
        <f>IFERROR(VLOOKUP($A163, Data!$C$2:$F$1057,3,FALSE),"")</f>
        <v/>
      </c>
      <c r="E163" t="str">
        <f>IFERROR(VLOOKUP($A163, Data!$C$2:$H$1057,6,FALSE),"")</f>
        <v/>
      </c>
      <c r="F163" t="str">
        <f>IFERROR(VLOOKUP($A163, Data!$C$2:$I$1057,7,FALSE),"")</f>
        <v/>
      </c>
      <c r="G163" t="str">
        <f>IFERROR(VLOOKUP($A163, Data!$C$2:$J$1057,8,FALSE),"")</f>
        <v/>
      </c>
      <c r="H163" t="str">
        <f t="shared" si="4"/>
        <v/>
      </c>
      <c r="I163" t="str">
        <f t="shared" si="5"/>
        <v/>
      </c>
    </row>
    <row r="164" spans="1:9" x14ac:dyDescent="0.3">
      <c r="A164" t="str">
        <f t="array" ref="A164">IFERROR(INDEX(Data!$C$2:$C$1038, MATCH(0,COUNTIF($A$2:A163, Data!$C$2:$C$1038), 0)),"")</f>
        <v/>
      </c>
      <c r="B164" s="13" t="str">
        <f>IFERROR(HYPERLINK(VLOOKUP($A164,Data!$C$2:$S$1057,12,FALSE),VLOOKUP($A164,Data!$C$2:$S$1057,10,FALSE)),"")</f>
        <v/>
      </c>
      <c r="C164" t="str">
        <f>IFERROR(VLOOKUP($A164, Data!$C$2:$F$1057,2,FALSE),"")</f>
        <v/>
      </c>
      <c r="D164" t="str">
        <f>IFERROR(VLOOKUP($A164, Data!$C$2:$F$1057,3,FALSE),"")</f>
        <v/>
      </c>
      <c r="E164" t="str">
        <f>IFERROR(VLOOKUP($A164, Data!$C$2:$H$1057,6,FALSE),"")</f>
        <v/>
      </c>
      <c r="F164" t="str">
        <f>IFERROR(VLOOKUP($A164, Data!$C$2:$I$1057,7,FALSE),"")</f>
        <v/>
      </c>
      <c r="G164" t="str">
        <f>IFERROR(VLOOKUP($A164, Data!$C$2:$J$1057,8,FALSE),"")</f>
        <v/>
      </c>
      <c r="H164" t="str">
        <f t="shared" si="4"/>
        <v/>
      </c>
      <c r="I164" t="str">
        <f t="shared" si="5"/>
        <v/>
      </c>
    </row>
    <row r="165" spans="1:9" x14ac:dyDescent="0.3">
      <c r="A165" t="str">
        <f t="array" ref="A165">IFERROR(INDEX(Data!$C$2:$C$1038, MATCH(0,COUNTIF($A$2:A164, Data!$C$2:$C$1038), 0)),"")</f>
        <v/>
      </c>
      <c r="B165" s="13" t="str">
        <f>IFERROR(HYPERLINK(VLOOKUP($A165,Data!$C$2:$S$1057,12,FALSE),VLOOKUP($A165,Data!$C$2:$S$1057,10,FALSE)),"")</f>
        <v/>
      </c>
      <c r="C165" t="str">
        <f>IFERROR(VLOOKUP($A165, Data!$C$2:$F$1057,2,FALSE),"")</f>
        <v/>
      </c>
      <c r="D165" t="str">
        <f>IFERROR(VLOOKUP($A165, Data!$C$2:$F$1057,3,FALSE),"")</f>
        <v/>
      </c>
      <c r="E165" t="str">
        <f>IFERROR(VLOOKUP($A165, Data!$C$2:$H$1057,6,FALSE),"")</f>
        <v/>
      </c>
      <c r="F165" t="str">
        <f>IFERROR(VLOOKUP($A165, Data!$C$2:$I$1057,7,FALSE),"")</f>
        <v/>
      </c>
      <c r="G165" t="str">
        <f>IFERROR(VLOOKUP($A165, Data!$C$2:$J$1057,8,FALSE),"")</f>
        <v/>
      </c>
      <c r="H165" t="str">
        <f t="shared" si="4"/>
        <v/>
      </c>
      <c r="I165" t="str">
        <f t="shared" si="5"/>
        <v/>
      </c>
    </row>
    <row r="166" spans="1:9" x14ac:dyDescent="0.3">
      <c r="A166" t="str">
        <f t="array" ref="A166">IFERROR(INDEX(Data!$C$2:$C$1038, MATCH(0,COUNTIF($A$2:A165, Data!$C$2:$C$1038), 0)),"")</f>
        <v/>
      </c>
      <c r="B166" s="13" t="str">
        <f>IFERROR(HYPERLINK(VLOOKUP($A166,Data!$C$2:$S$1057,12,FALSE),VLOOKUP($A166,Data!$C$2:$S$1057,10,FALSE)),"")</f>
        <v/>
      </c>
      <c r="C166" t="str">
        <f>IFERROR(VLOOKUP($A166, Data!$C$2:$F$1057,2,FALSE),"")</f>
        <v/>
      </c>
      <c r="D166" t="str">
        <f>IFERROR(VLOOKUP($A166, Data!$C$2:$F$1057,3,FALSE),"")</f>
        <v/>
      </c>
      <c r="E166" t="str">
        <f>IFERROR(VLOOKUP($A166, Data!$C$2:$H$1057,6,FALSE),"")</f>
        <v/>
      </c>
      <c r="F166" t="str">
        <f>IFERROR(VLOOKUP($A166, Data!$C$2:$I$1057,7,FALSE),"")</f>
        <v/>
      </c>
      <c r="G166" t="str">
        <f>IFERROR(VLOOKUP($A166, Data!$C$2:$J$1057,8,FALSE),"")</f>
        <v/>
      </c>
      <c r="H166" t="str">
        <f t="shared" si="4"/>
        <v/>
      </c>
      <c r="I166" t="str">
        <f t="shared" si="5"/>
        <v/>
      </c>
    </row>
    <row r="167" spans="1:9" x14ac:dyDescent="0.3">
      <c r="A167" t="str">
        <f t="array" ref="A167">IFERROR(INDEX(Data!$C$2:$C$1038, MATCH(0,COUNTIF($A$2:A166, Data!$C$2:$C$1038), 0)),"")</f>
        <v/>
      </c>
      <c r="B167" s="13" t="str">
        <f>IFERROR(HYPERLINK(VLOOKUP($A167,Data!$C$2:$S$1057,12,FALSE),VLOOKUP($A167,Data!$C$2:$S$1057,10,FALSE)),"")</f>
        <v/>
      </c>
      <c r="C167" t="str">
        <f>IFERROR(VLOOKUP($A167, Data!$C$2:$F$1057,2,FALSE),"")</f>
        <v/>
      </c>
      <c r="D167" t="str">
        <f>IFERROR(VLOOKUP($A167, Data!$C$2:$F$1057,3,FALSE),"")</f>
        <v/>
      </c>
      <c r="E167" t="str">
        <f>IFERROR(VLOOKUP($A167, Data!$C$2:$H$1057,6,FALSE),"")</f>
        <v/>
      </c>
      <c r="F167" t="str">
        <f>IFERROR(VLOOKUP($A167, Data!$C$2:$I$1057,7,FALSE),"")</f>
        <v/>
      </c>
      <c r="G167" t="str">
        <f>IFERROR(VLOOKUP($A167, Data!$C$2:$J$1057,8,FALSE),"")</f>
        <v/>
      </c>
      <c r="H167" t="str">
        <f t="shared" si="4"/>
        <v/>
      </c>
      <c r="I167" t="str">
        <f t="shared" si="5"/>
        <v/>
      </c>
    </row>
    <row r="168" spans="1:9" x14ac:dyDescent="0.3">
      <c r="A168" t="str">
        <f t="array" ref="A168">IFERROR(INDEX(Data!$C$2:$C$1038, MATCH(0,COUNTIF($A$2:A167, Data!$C$2:$C$1038), 0)),"")</f>
        <v/>
      </c>
      <c r="B168" s="13" t="str">
        <f>IFERROR(HYPERLINK(VLOOKUP($A168,Data!$C$2:$S$1057,12,FALSE),VLOOKUP($A168,Data!$C$2:$S$1057,10,FALSE)),"")</f>
        <v/>
      </c>
      <c r="C168" t="str">
        <f>IFERROR(VLOOKUP($A168, Data!$C$2:$F$1057,2,FALSE),"")</f>
        <v/>
      </c>
      <c r="D168" t="str">
        <f>IFERROR(VLOOKUP($A168, Data!$C$2:$F$1057,3,FALSE),"")</f>
        <v/>
      </c>
      <c r="E168" t="str">
        <f>IFERROR(VLOOKUP($A168, Data!$C$2:$H$1057,6,FALSE),"")</f>
        <v/>
      </c>
      <c r="F168" t="str">
        <f>IFERROR(VLOOKUP($A168, Data!$C$2:$I$1057,7,FALSE),"")</f>
        <v/>
      </c>
      <c r="G168" t="str">
        <f>IFERROR(VLOOKUP($A168, Data!$C$2:$J$1057,8,FALSE),"")</f>
        <v/>
      </c>
      <c r="H168" t="str">
        <f t="shared" si="4"/>
        <v/>
      </c>
      <c r="I168" t="str">
        <f t="shared" si="5"/>
        <v/>
      </c>
    </row>
    <row r="169" spans="1:9" x14ac:dyDescent="0.3">
      <c r="A169" t="str">
        <f t="array" ref="A169">IFERROR(INDEX(Data!$C$2:$C$1038, MATCH(0,COUNTIF($A$2:A168, Data!$C$2:$C$1038), 0)),"")</f>
        <v/>
      </c>
      <c r="B169" s="13" t="str">
        <f>IFERROR(HYPERLINK(VLOOKUP($A169,Data!$C$2:$S$1057,12,FALSE),VLOOKUP($A169,Data!$C$2:$S$1057,10,FALSE)),"")</f>
        <v/>
      </c>
      <c r="C169" t="str">
        <f>IFERROR(VLOOKUP($A169, Data!$C$2:$F$1057,2,FALSE),"")</f>
        <v/>
      </c>
      <c r="D169" t="str">
        <f>IFERROR(VLOOKUP($A169, Data!$C$2:$F$1057,3,FALSE),"")</f>
        <v/>
      </c>
      <c r="E169" t="str">
        <f>IFERROR(VLOOKUP($A169, Data!$C$2:$H$1057,6,FALSE),"")</f>
        <v/>
      </c>
      <c r="F169" t="str">
        <f>IFERROR(VLOOKUP($A169, Data!$C$2:$I$1057,7,FALSE),"")</f>
        <v/>
      </c>
      <c r="G169" t="str">
        <f>IFERROR(VLOOKUP($A169, Data!$C$2:$J$1057,8,FALSE),"")</f>
        <v/>
      </c>
      <c r="H169" t="str">
        <f t="shared" si="4"/>
        <v/>
      </c>
      <c r="I169" t="str">
        <f t="shared" si="5"/>
        <v/>
      </c>
    </row>
    <row r="170" spans="1:9" x14ac:dyDescent="0.3">
      <c r="A170" t="str">
        <f t="array" ref="A170">IFERROR(INDEX(Data!$C$2:$C$1038, MATCH(0,COUNTIF($A$2:A169, Data!$C$2:$C$1038), 0)),"")</f>
        <v/>
      </c>
      <c r="B170" s="13" t="str">
        <f>IFERROR(HYPERLINK(VLOOKUP($A170,Data!$C$2:$S$1057,12,FALSE),VLOOKUP($A170,Data!$C$2:$S$1057,10,FALSE)),"")</f>
        <v/>
      </c>
      <c r="C170" t="str">
        <f>IFERROR(VLOOKUP($A170, Data!$C$2:$F$1057,2,FALSE),"")</f>
        <v/>
      </c>
      <c r="D170" t="str">
        <f>IFERROR(VLOOKUP($A170, Data!$C$2:$F$1057,3,FALSE),"")</f>
        <v/>
      </c>
      <c r="E170" t="str">
        <f>IFERROR(VLOOKUP($A170, Data!$C$2:$H$1057,6,FALSE),"")</f>
        <v/>
      </c>
      <c r="F170" t="str">
        <f>IFERROR(VLOOKUP($A170, Data!$C$2:$I$1057,7,FALSE),"")</f>
        <v/>
      </c>
      <c r="G170" t="str">
        <f>IFERROR(VLOOKUP($A170, Data!$C$2:$J$1057,8,FALSE),"")</f>
        <v/>
      </c>
      <c r="H170" t="str">
        <f t="shared" si="4"/>
        <v/>
      </c>
      <c r="I170" t="str">
        <f t="shared" si="5"/>
        <v/>
      </c>
    </row>
    <row r="171" spans="1:9" x14ac:dyDescent="0.3">
      <c r="A171" t="str">
        <f t="array" ref="A171">IFERROR(INDEX(Data!$C$2:$C$1038, MATCH(0,COUNTIF($A$2:A170, Data!$C$2:$C$1038), 0)),"")</f>
        <v/>
      </c>
      <c r="B171" s="13" t="str">
        <f>IFERROR(HYPERLINK(VLOOKUP($A171,Data!$C$2:$S$1057,12,FALSE),VLOOKUP($A171,Data!$C$2:$S$1057,10,FALSE)),"")</f>
        <v/>
      </c>
      <c r="C171" t="str">
        <f>IFERROR(VLOOKUP($A171, Data!$C$2:$F$1057,2,FALSE),"")</f>
        <v/>
      </c>
      <c r="D171" t="str">
        <f>IFERROR(VLOOKUP($A171, Data!$C$2:$F$1057,3,FALSE),"")</f>
        <v/>
      </c>
      <c r="E171" t="str">
        <f>IFERROR(VLOOKUP($A171, Data!$C$2:$H$1057,6,FALSE),"")</f>
        <v/>
      </c>
      <c r="F171" t="str">
        <f>IFERROR(VLOOKUP($A171, Data!$C$2:$I$1057,7,FALSE),"")</f>
        <v/>
      </c>
      <c r="G171" t="str">
        <f>IFERROR(VLOOKUP($A171, Data!$C$2:$J$1057,8,FALSE),"")</f>
        <v/>
      </c>
      <c r="H171" t="str">
        <f t="shared" si="4"/>
        <v/>
      </c>
      <c r="I171" t="str">
        <f t="shared" si="5"/>
        <v/>
      </c>
    </row>
    <row r="172" spans="1:9" x14ac:dyDescent="0.3">
      <c r="A172" t="str">
        <f t="array" ref="A172">IFERROR(INDEX(Data!$C$2:$C$1038, MATCH(0,COUNTIF($A$2:A171, Data!$C$2:$C$1038), 0)),"")</f>
        <v/>
      </c>
      <c r="B172" s="13" t="str">
        <f>IFERROR(HYPERLINK(VLOOKUP($A172,#REF!,12,FALSE),VLOOKUP($A172,#REF!,13,FALSE)),"")</f>
        <v/>
      </c>
      <c r="C172" t="str">
        <f>IFERROR(VLOOKUP($A172,#REF!,2,FALSE),"")</f>
        <v/>
      </c>
      <c r="D172" t="str">
        <f>IFERROR(VLOOKUP($A172,#REF!,3,FALSE),"")</f>
        <v/>
      </c>
      <c r="E172" t="str">
        <f>IFERROR(VLOOKUP($A172,#REF!,6,FALSE),"")</f>
        <v/>
      </c>
      <c r="G172" t="str">
        <f>IFERROR(VLOOKUP($A172,#REF!,7,FALSE),"")</f>
        <v/>
      </c>
      <c r="H172" t="str">
        <f t="shared" si="4"/>
        <v/>
      </c>
      <c r="I172" t="str">
        <f>IFERROR(IF(#REF!,ROUND($E172/$G172*100,2),0),"")</f>
        <v/>
      </c>
    </row>
    <row r="173" spans="1:9" x14ac:dyDescent="0.3">
      <c r="A173" t="str">
        <f t="array" ref="A173">IFERROR(INDEX(Data!$C$2:$C$1038, MATCH(0,COUNTIF($A$2:A172, Data!$C$2:$C$1038), 0)),"")</f>
        <v/>
      </c>
      <c r="B173" s="13" t="str">
        <f>IFERROR(HYPERLINK(VLOOKUP($A173,#REF!,12,FALSE),VLOOKUP($A173,#REF!,13,FALSE)),"")</f>
        <v/>
      </c>
      <c r="C173" t="str">
        <f>IFERROR(VLOOKUP($A173,#REF!,2,FALSE),"")</f>
        <v/>
      </c>
      <c r="D173" t="str">
        <f>IFERROR(VLOOKUP($A173,#REF!,3,FALSE),"")</f>
        <v/>
      </c>
      <c r="E173" t="str">
        <f>IFERROR(VLOOKUP($A173,#REF!,6,FALSE),"")</f>
        <v/>
      </c>
      <c r="G173" t="str">
        <f>IFERROR(VLOOKUP($A173,#REF!,7,FALSE),"")</f>
        <v/>
      </c>
      <c r="H173" t="str">
        <f t="shared" si="4"/>
        <v/>
      </c>
      <c r="I173" t="str">
        <f>IFERROR(IF(#REF!,ROUND($E173/$G173*100,2),0),"")</f>
        <v/>
      </c>
    </row>
    <row r="174" spans="1:9" x14ac:dyDescent="0.3">
      <c r="A174" t="str">
        <f t="array" ref="A174">IFERROR(INDEX(Data!$C$2:$C$1038, MATCH(0,COUNTIF($A$2:A173, Data!$C$2:$C$1038), 0)),"")</f>
        <v/>
      </c>
      <c r="B174" s="13" t="str">
        <f>IFERROR(HYPERLINK(VLOOKUP($A174,#REF!,12,FALSE),VLOOKUP($A174,#REF!,13,FALSE)),"")</f>
        <v/>
      </c>
      <c r="C174" t="str">
        <f>IFERROR(VLOOKUP($A174,#REF!,2,FALSE),"")</f>
        <v/>
      </c>
      <c r="D174" t="str">
        <f>IFERROR(VLOOKUP($A174,#REF!,3,FALSE),"")</f>
        <v/>
      </c>
      <c r="E174" t="str">
        <f>IFERROR(VLOOKUP($A174,#REF!,6,FALSE),"")</f>
        <v/>
      </c>
      <c r="G174" t="str">
        <f>IFERROR(VLOOKUP($A174,#REF!,7,FALSE),"")</f>
        <v/>
      </c>
      <c r="H174" t="str">
        <f t="shared" si="4"/>
        <v/>
      </c>
      <c r="I174" t="str">
        <f>IFERROR(IF(#REF!,ROUND($E174/$G174*100,2),0),"")</f>
        <v/>
      </c>
    </row>
    <row r="175" spans="1:9" x14ac:dyDescent="0.3">
      <c r="A175" t="str">
        <f t="array" ref="A175">IFERROR(INDEX(Data!$C$2:$C$1038, MATCH(0,COUNTIF($A$2:A174, Data!$C$2:$C$1038), 0)),"")</f>
        <v/>
      </c>
      <c r="B175" s="13" t="str">
        <f>IFERROR(HYPERLINK(VLOOKUP($A175,#REF!,12,FALSE),VLOOKUP($A175,#REF!,13,FALSE)),"")</f>
        <v/>
      </c>
      <c r="C175" t="str">
        <f>IFERROR(VLOOKUP($A175,#REF!,2,FALSE),"")</f>
        <v/>
      </c>
      <c r="D175" t="str">
        <f>IFERROR(VLOOKUP($A175,#REF!,3,FALSE),"")</f>
        <v/>
      </c>
      <c r="E175" t="str">
        <f>IFERROR(VLOOKUP($A175,#REF!,6,FALSE),"")</f>
        <v/>
      </c>
      <c r="G175" t="str">
        <f>IFERROR(VLOOKUP($A175,#REF!,7,FALSE),"")</f>
        <v/>
      </c>
      <c r="H175" t="str">
        <f t="shared" si="4"/>
        <v/>
      </c>
      <c r="I175" t="str">
        <f>IFERROR(IF(#REF!,ROUND($E175/$G175*100,2),0),"")</f>
        <v/>
      </c>
    </row>
    <row r="176" spans="1:9" x14ac:dyDescent="0.3">
      <c r="A176" t="str">
        <f t="array" ref="A176">IFERROR(INDEX(Data!$C$2:$C$1038, MATCH(0,COUNTIF($A$2:A175, Data!$C$2:$C$1038), 0)),"")</f>
        <v/>
      </c>
      <c r="B176" s="13" t="str">
        <f>IFERROR(HYPERLINK(VLOOKUP($A176,#REF!,12,FALSE),VLOOKUP($A176,#REF!,13,FALSE)),"")</f>
        <v/>
      </c>
      <c r="C176" t="str">
        <f>IFERROR(VLOOKUP($A176,#REF!,2,FALSE),"")</f>
        <v/>
      </c>
      <c r="D176" t="str">
        <f>IFERROR(VLOOKUP($A176,#REF!,3,FALSE),"")</f>
        <v/>
      </c>
      <c r="E176" t="str">
        <f>IFERROR(VLOOKUP($A176,#REF!,6,FALSE),"")</f>
        <v/>
      </c>
      <c r="G176" t="str">
        <f>IFERROR(VLOOKUP($A176,#REF!,7,FALSE),"")</f>
        <v/>
      </c>
      <c r="H176" t="str">
        <f t="shared" si="4"/>
        <v/>
      </c>
      <c r="I176" t="str">
        <f>IFERROR(IF(#REF!,ROUND($E176/$G176*100,2),0),"")</f>
        <v/>
      </c>
    </row>
    <row r="177" spans="1:9" x14ac:dyDescent="0.3">
      <c r="A177" t="str">
        <f t="array" ref="A177">IFERROR(INDEX(Data!$C$2:$C$1038, MATCH(0,COUNTIF($A$2:A176, Data!$C$2:$C$1038), 0)),"")</f>
        <v/>
      </c>
      <c r="B177" s="13" t="str">
        <f>IFERROR(HYPERLINK(VLOOKUP($A177,#REF!,12,FALSE),VLOOKUP($A177,#REF!,13,FALSE)),"")</f>
        <v/>
      </c>
      <c r="C177" t="str">
        <f>IFERROR(VLOOKUP($A177,#REF!,2,FALSE),"")</f>
        <v/>
      </c>
      <c r="D177" t="str">
        <f>IFERROR(VLOOKUP($A177,#REF!,3,FALSE),"")</f>
        <v/>
      </c>
      <c r="E177" t="str">
        <f>IFERROR(VLOOKUP($A177,#REF!,6,FALSE),"")</f>
        <v/>
      </c>
      <c r="G177" t="str">
        <f>IFERROR(VLOOKUP($A177,#REF!,7,FALSE),"")</f>
        <v/>
      </c>
      <c r="H177" t="str">
        <f t="shared" si="4"/>
        <v/>
      </c>
      <c r="I177" t="str">
        <f>IFERROR(IF(#REF!,ROUND($E177/$G177*100,2),0),"")</f>
        <v/>
      </c>
    </row>
    <row r="178" spans="1:9" x14ac:dyDescent="0.3">
      <c r="A178" t="str">
        <f t="array" ref="A178">IFERROR(INDEX(Data!$C$2:$C$1038, MATCH(0,COUNTIF($A$2:A177, Data!$C$2:$C$1038), 0)),"")</f>
        <v/>
      </c>
      <c r="B178" s="13" t="str">
        <f>IFERROR(HYPERLINK(VLOOKUP($A178,#REF!,12,FALSE),VLOOKUP($A178,#REF!,13,FALSE)),"")</f>
        <v/>
      </c>
      <c r="C178" t="str">
        <f>IFERROR(VLOOKUP($A178,#REF!,2,FALSE),"")</f>
        <v/>
      </c>
      <c r="D178" t="str">
        <f>IFERROR(VLOOKUP($A178,#REF!,3,FALSE),"")</f>
        <v/>
      </c>
      <c r="E178" t="str">
        <f>IFERROR(VLOOKUP($A178,#REF!,6,FALSE),"")</f>
        <v/>
      </c>
      <c r="G178" t="str">
        <f>IFERROR(VLOOKUP($A178,#REF!,7,FALSE),"")</f>
        <v/>
      </c>
      <c r="H178" t="str">
        <f t="shared" si="4"/>
        <v/>
      </c>
      <c r="I178" t="str">
        <f>IFERROR(IF(#REF!,ROUND($E178/$G178*100,2),0),"")</f>
        <v/>
      </c>
    </row>
    <row r="179" spans="1:9" x14ac:dyDescent="0.3">
      <c r="A179" t="str">
        <f t="array" ref="A179">IFERROR(INDEX(Data!$C$2:$C$1038, MATCH(0,COUNTIF($A$2:A178, Data!$C$2:$C$1038), 0)),"")</f>
        <v/>
      </c>
      <c r="B179" s="13" t="str">
        <f>IFERROR(HYPERLINK(VLOOKUP($A179,#REF!,12,FALSE),VLOOKUP($A179,#REF!,13,FALSE)),"")</f>
        <v/>
      </c>
      <c r="C179" t="str">
        <f>IFERROR(VLOOKUP($A179,#REF!,2,FALSE),"")</f>
        <v/>
      </c>
      <c r="D179" t="str">
        <f>IFERROR(VLOOKUP($A179,#REF!,3,FALSE),"")</f>
        <v/>
      </c>
      <c r="E179" t="str">
        <f>IFERROR(VLOOKUP($A179,#REF!,6,FALSE),"")</f>
        <v/>
      </c>
      <c r="G179" t="str">
        <f>IFERROR(VLOOKUP($A179,#REF!,7,FALSE),"")</f>
        <v/>
      </c>
      <c r="H179" t="str">
        <f t="shared" si="4"/>
        <v/>
      </c>
      <c r="I179" t="str">
        <f>IFERROR(IF(#REF!,ROUND($E179/$G179*100,2),0),"")</f>
        <v/>
      </c>
    </row>
    <row r="180" spans="1:9" x14ac:dyDescent="0.3">
      <c r="A180" t="str">
        <f t="array" ref="A180">IFERROR(INDEX(Data!$C$2:$C$1038, MATCH(0,COUNTIF($A$2:A179, Data!$C$2:$C$1038), 0)),"")</f>
        <v/>
      </c>
      <c r="B180" s="13" t="str">
        <f>IFERROR(HYPERLINK(VLOOKUP($A180,#REF!,12,FALSE),VLOOKUP($A180,#REF!,13,FALSE)),"")</f>
        <v/>
      </c>
      <c r="C180" t="str">
        <f>IFERROR(VLOOKUP($A180,#REF!,2,FALSE),"")</f>
        <v/>
      </c>
      <c r="D180" t="str">
        <f>IFERROR(VLOOKUP($A180,#REF!,3,FALSE),"")</f>
        <v/>
      </c>
      <c r="E180" t="str">
        <f>IFERROR(VLOOKUP($A180,#REF!,6,FALSE),"")</f>
        <v/>
      </c>
      <c r="G180" t="str">
        <f>IFERROR(VLOOKUP($A180,#REF!,7,FALSE),"")</f>
        <v/>
      </c>
      <c r="H180" t="str">
        <f t="shared" si="4"/>
        <v/>
      </c>
      <c r="I180" t="str">
        <f>IFERROR(IF(#REF!,ROUND($E180/$G180*100,2),0),"")</f>
        <v/>
      </c>
    </row>
    <row r="181" spans="1:9" x14ac:dyDescent="0.3">
      <c r="A181" t="str">
        <f t="array" ref="A181">IFERROR(INDEX(Data!$C$2:$C$1038, MATCH(0,COUNTIF($A$2:A180, Data!$C$2:$C$1038), 0)),"")</f>
        <v/>
      </c>
      <c r="B181" s="13" t="str">
        <f>IFERROR(HYPERLINK(VLOOKUP($A181,#REF!,12,FALSE),VLOOKUP($A181,#REF!,13,FALSE)),"")</f>
        <v/>
      </c>
      <c r="C181" t="str">
        <f>IFERROR(VLOOKUP($A181,#REF!,2,FALSE),"")</f>
        <v/>
      </c>
      <c r="D181" t="str">
        <f>IFERROR(VLOOKUP($A181,#REF!,3,FALSE),"")</f>
        <v/>
      </c>
      <c r="E181" t="str">
        <f>IFERROR(VLOOKUP($A181,#REF!,6,FALSE),"")</f>
        <v/>
      </c>
      <c r="G181" t="str">
        <f>IFERROR(VLOOKUP($A181,#REF!,7,FALSE),"")</f>
        <v/>
      </c>
      <c r="H181" t="str">
        <f t="shared" si="4"/>
        <v/>
      </c>
      <c r="I181" t="str">
        <f>IFERROR(IF(#REF!,ROUND($E181/$G181*100,2),0),"")</f>
        <v/>
      </c>
    </row>
    <row r="182" spans="1:9" x14ac:dyDescent="0.3">
      <c r="A182" t="str">
        <f t="array" ref="A182">IFERROR(INDEX(Data!$C$2:$C$1038, MATCH(0,COUNTIF($A$2:A181, Data!$C$2:$C$1038), 0)),"")</f>
        <v/>
      </c>
      <c r="B182" s="13" t="str">
        <f>IFERROR(HYPERLINK(VLOOKUP($A182,#REF!,12,FALSE),VLOOKUP($A182,#REF!,13,FALSE)),"")</f>
        <v/>
      </c>
      <c r="C182" t="str">
        <f>IFERROR(VLOOKUP($A182,#REF!,2,FALSE),"")</f>
        <v/>
      </c>
      <c r="D182" t="str">
        <f>IFERROR(VLOOKUP($A182,#REF!,3,FALSE),"")</f>
        <v/>
      </c>
      <c r="E182" t="str">
        <f>IFERROR(VLOOKUP($A182,#REF!,6,FALSE),"")</f>
        <v/>
      </c>
      <c r="G182" t="str">
        <f>IFERROR(VLOOKUP($A182,#REF!,7,FALSE),"")</f>
        <v/>
      </c>
      <c r="H182" t="str">
        <f t="shared" si="4"/>
        <v/>
      </c>
      <c r="I182" t="str">
        <f>IFERROR(IF(#REF!,ROUND($E182/$G182*100,2),0),"")</f>
        <v/>
      </c>
    </row>
    <row r="183" spans="1:9" x14ac:dyDescent="0.3">
      <c r="A183" t="str">
        <f t="array" ref="A183">IFERROR(INDEX(Data!$C$2:$C$1038, MATCH(0,COUNTIF($A$2:A182, Data!$C$2:$C$1038), 0)),"")</f>
        <v/>
      </c>
      <c r="B183" s="13" t="str">
        <f>IFERROR(HYPERLINK(VLOOKUP($A183,#REF!,12,FALSE),VLOOKUP($A183,#REF!,13,FALSE)),"")</f>
        <v/>
      </c>
      <c r="C183" t="str">
        <f>IFERROR(VLOOKUP($A183,#REF!,2,FALSE),"")</f>
        <v/>
      </c>
      <c r="D183" t="str">
        <f>IFERROR(VLOOKUP($A183,#REF!,3,FALSE),"")</f>
        <v/>
      </c>
      <c r="E183" t="str">
        <f>IFERROR(VLOOKUP($A183,#REF!,6,FALSE),"")</f>
        <v/>
      </c>
      <c r="G183" t="str">
        <f>IFERROR(VLOOKUP($A183,#REF!,7,FALSE),"")</f>
        <v/>
      </c>
      <c r="H183" t="str">
        <f t="shared" si="4"/>
        <v/>
      </c>
      <c r="I183" t="str">
        <f>IFERROR(IF(#REF!,ROUND($E183/$G183*100,2),0),"")</f>
        <v/>
      </c>
    </row>
    <row r="184" spans="1:9" x14ac:dyDescent="0.3">
      <c r="A184" t="str">
        <f t="array" ref="A184">IFERROR(INDEX(Data!$C$2:$C$1038, MATCH(0,COUNTIF($A$2:A183, Data!$C$2:$C$1038), 0)),"")</f>
        <v/>
      </c>
      <c r="B184" s="13" t="str">
        <f>IFERROR(HYPERLINK(VLOOKUP($A184,#REF!,12,FALSE),VLOOKUP($A184,#REF!,13,FALSE)),"")</f>
        <v/>
      </c>
      <c r="C184" t="str">
        <f>IFERROR(VLOOKUP($A184,#REF!,2,FALSE),"")</f>
        <v/>
      </c>
      <c r="D184" t="str">
        <f>IFERROR(VLOOKUP($A184,#REF!,3,FALSE),"")</f>
        <v/>
      </c>
      <c r="E184" t="str">
        <f>IFERROR(VLOOKUP($A184,#REF!,6,FALSE),"")</f>
        <v/>
      </c>
      <c r="G184" t="str">
        <f>IFERROR(VLOOKUP($A184,#REF!,7,FALSE),"")</f>
        <v/>
      </c>
      <c r="H184" t="str">
        <f t="shared" si="4"/>
        <v/>
      </c>
      <c r="I184" t="str">
        <f>IFERROR(IF(#REF!,ROUND($E184/$G184*100,2),0),"")</f>
        <v/>
      </c>
    </row>
    <row r="185" spans="1:9" x14ac:dyDescent="0.3">
      <c r="A185" t="str">
        <f t="array" ref="A185">IFERROR(INDEX(Data!$C$2:$C$1038, MATCH(0,COUNTIF($A$2:A184, Data!$C$2:$C$1038), 0)),"")</f>
        <v/>
      </c>
      <c r="B185" s="13" t="str">
        <f>IFERROR(HYPERLINK(VLOOKUP($A185,#REF!,12,FALSE),VLOOKUP($A185,#REF!,13,FALSE)),"")</f>
        <v/>
      </c>
      <c r="C185" t="str">
        <f>IFERROR(VLOOKUP($A185,#REF!,2,FALSE),"")</f>
        <v/>
      </c>
      <c r="D185" t="str">
        <f>IFERROR(VLOOKUP($A185,#REF!,3,FALSE),"")</f>
        <v/>
      </c>
      <c r="E185" t="str">
        <f>IFERROR(VLOOKUP($A185,#REF!,6,FALSE),"")</f>
        <v/>
      </c>
      <c r="G185" t="str">
        <f>IFERROR(VLOOKUP($A185,#REF!,7,FALSE),"")</f>
        <v/>
      </c>
      <c r="H185" t="str">
        <f t="shared" si="4"/>
        <v/>
      </c>
      <c r="I185" t="str">
        <f>IFERROR(IF(#REF!,ROUND($E185/$G185*100,2),0),"")</f>
        <v/>
      </c>
    </row>
    <row r="186" spans="1:9" x14ac:dyDescent="0.3">
      <c r="A186" t="str">
        <f t="array" ref="A186">IFERROR(INDEX(Data!$C$2:$C$1038, MATCH(0,COUNTIF($A$2:A185, Data!$C$2:$C$1038), 0)),"")</f>
        <v/>
      </c>
      <c r="B186" s="13" t="str">
        <f>IFERROR(HYPERLINK(VLOOKUP($A186,#REF!,12,FALSE),VLOOKUP($A186,#REF!,13,FALSE)),"")</f>
        <v/>
      </c>
      <c r="C186" t="str">
        <f>IFERROR(VLOOKUP($A186,#REF!,2,FALSE),"")</f>
        <v/>
      </c>
      <c r="D186" t="str">
        <f>IFERROR(VLOOKUP($A186,#REF!,3,FALSE),"")</f>
        <v/>
      </c>
      <c r="E186" t="str">
        <f>IFERROR(VLOOKUP($A186,#REF!,6,FALSE),"")</f>
        <v/>
      </c>
      <c r="G186" t="str">
        <f>IFERROR(VLOOKUP($A186,#REF!,7,FALSE),"")</f>
        <v/>
      </c>
      <c r="H186" t="str">
        <f t="shared" si="4"/>
        <v/>
      </c>
      <c r="I186" t="str">
        <f>IFERROR(IF(#REF!,ROUND($E186/$G186*100,2),0),"")</f>
        <v/>
      </c>
    </row>
    <row r="187" spans="1:9" x14ac:dyDescent="0.3">
      <c r="A187" t="str">
        <f t="array" ref="A187">IFERROR(INDEX(Data!$C$2:$C$1038, MATCH(0,COUNTIF($A$2:A186, Data!$C$2:$C$1038), 0)),"")</f>
        <v/>
      </c>
      <c r="B187" s="13" t="str">
        <f>IFERROR(HYPERLINK(VLOOKUP($A187,#REF!,12,FALSE),VLOOKUP($A187,#REF!,13,FALSE)),"")</f>
        <v/>
      </c>
      <c r="C187" t="str">
        <f>IFERROR(VLOOKUP($A187,#REF!,2,FALSE),"")</f>
        <v/>
      </c>
      <c r="D187" t="str">
        <f>IFERROR(VLOOKUP($A187,#REF!,3,FALSE),"")</f>
        <v/>
      </c>
      <c r="E187" t="str">
        <f>IFERROR(VLOOKUP($A187,#REF!,6,FALSE),"")</f>
        <v/>
      </c>
      <c r="G187" t="str">
        <f>IFERROR(VLOOKUP($A187,#REF!,7,FALSE),"")</f>
        <v/>
      </c>
      <c r="H187" t="str">
        <f t="shared" si="4"/>
        <v/>
      </c>
      <c r="I187" t="str">
        <f>IFERROR(IF(#REF!,ROUND($E187/$G187*100,2),0),"")</f>
        <v/>
      </c>
    </row>
    <row r="188" spans="1:9" x14ac:dyDescent="0.3">
      <c r="A188" t="str">
        <f t="array" ref="A188">IFERROR(INDEX(Data!$C$2:$C$1038, MATCH(0,COUNTIF($A$2:A187, Data!$C$2:$C$1038), 0)),"")</f>
        <v/>
      </c>
      <c r="B188" s="13" t="str">
        <f>IFERROR(HYPERLINK(VLOOKUP($A188,#REF!,12,FALSE),VLOOKUP($A188,#REF!,13,FALSE)),"")</f>
        <v/>
      </c>
      <c r="C188" t="str">
        <f>IFERROR(VLOOKUP($A188,#REF!,2,FALSE),"")</f>
        <v/>
      </c>
      <c r="D188" t="str">
        <f>IFERROR(VLOOKUP($A188,#REF!,3,FALSE),"")</f>
        <v/>
      </c>
      <c r="E188" t="str">
        <f>IFERROR(VLOOKUP($A188,#REF!,6,FALSE),"")</f>
        <v/>
      </c>
      <c r="G188" t="str">
        <f>IFERROR(VLOOKUP($A188,#REF!,7,FALSE),"")</f>
        <v/>
      </c>
      <c r="H188" t="str">
        <f t="shared" si="4"/>
        <v/>
      </c>
      <c r="I188" t="str">
        <f>IFERROR(IF(#REF!,ROUND($E188/$G188*100,2),0),"")</f>
        <v/>
      </c>
    </row>
    <row r="189" spans="1:9" x14ac:dyDescent="0.3">
      <c r="A189" t="str">
        <f t="array" ref="A189">IFERROR(INDEX(Data!$C$2:$C$1038, MATCH(0,COUNTIF($A$2:A188, Data!$C$2:$C$1038), 0)),"")</f>
        <v/>
      </c>
      <c r="B189" s="13" t="str">
        <f>IFERROR(HYPERLINK(VLOOKUP($A189,#REF!,12,FALSE),VLOOKUP($A189,#REF!,13,FALSE)),"")</f>
        <v/>
      </c>
      <c r="C189" t="str">
        <f>IFERROR(VLOOKUP($A189,#REF!,2,FALSE),"")</f>
        <v/>
      </c>
      <c r="D189" t="str">
        <f>IFERROR(VLOOKUP($A189,#REF!,3,FALSE),"")</f>
        <v/>
      </c>
      <c r="E189" t="str">
        <f>IFERROR(VLOOKUP($A189,#REF!,6,FALSE),"")</f>
        <v/>
      </c>
      <c r="G189" t="str">
        <f>IFERROR(VLOOKUP($A189,#REF!,7,FALSE),"")</f>
        <v/>
      </c>
      <c r="H189" t="str">
        <f t="shared" si="4"/>
        <v/>
      </c>
      <c r="I189" t="str">
        <f>IFERROR(IF(#REF!,ROUND($E189/$G189*100,2),0),"")</f>
        <v/>
      </c>
    </row>
    <row r="190" spans="1:9" x14ac:dyDescent="0.3">
      <c r="A190" t="str">
        <f t="array" ref="A190">IFERROR(INDEX(Data!$C$2:$C$1038, MATCH(0,COUNTIF($A$2:A189, Data!$C$2:$C$1038), 0)),"")</f>
        <v/>
      </c>
      <c r="B190" s="13" t="str">
        <f>IFERROR(HYPERLINK(VLOOKUP($A190,#REF!,12,FALSE),VLOOKUP($A190,#REF!,13,FALSE)),"")</f>
        <v/>
      </c>
      <c r="C190" t="str">
        <f>IFERROR(VLOOKUP($A190,#REF!,2,FALSE),"")</f>
        <v/>
      </c>
      <c r="D190" t="str">
        <f>IFERROR(VLOOKUP($A190,#REF!,3,FALSE),"")</f>
        <v/>
      </c>
      <c r="E190" t="str">
        <f>IFERROR(VLOOKUP($A190,#REF!,6,FALSE),"")</f>
        <v/>
      </c>
      <c r="G190" t="str">
        <f>IFERROR(VLOOKUP($A190,#REF!,7,FALSE),"")</f>
        <v/>
      </c>
      <c r="H190" t="str">
        <f t="shared" si="4"/>
        <v/>
      </c>
      <c r="I190" t="str">
        <f>IFERROR(IF(#REF!,ROUND($E190/$G190*100,2),0),"")</f>
        <v/>
      </c>
    </row>
    <row r="191" spans="1:9" x14ac:dyDescent="0.3">
      <c r="A191" t="str">
        <f t="array" ref="A191">IFERROR(INDEX(Data!$C$2:$C$1038, MATCH(0,COUNTIF($A$2:A190, Data!$C$2:$C$1038), 0)),"")</f>
        <v/>
      </c>
      <c r="B191" s="13" t="str">
        <f>IFERROR(HYPERLINK(VLOOKUP($A191,#REF!,12,FALSE),VLOOKUP($A191,#REF!,13,FALSE)),"")</f>
        <v/>
      </c>
      <c r="C191" t="str">
        <f>IFERROR(VLOOKUP($A191,#REF!,2,FALSE),"")</f>
        <v/>
      </c>
      <c r="D191" t="str">
        <f>IFERROR(VLOOKUP($A191,#REF!,3,FALSE),"")</f>
        <v/>
      </c>
      <c r="E191" t="str">
        <f>IFERROR(VLOOKUP($A191,#REF!,6,FALSE),"")</f>
        <v/>
      </c>
      <c r="G191" t="str">
        <f>IFERROR(VLOOKUP($A191,#REF!,7,FALSE),"")</f>
        <v/>
      </c>
      <c r="H191" t="str">
        <f t="shared" si="4"/>
        <v/>
      </c>
      <c r="I191" t="str">
        <f>IFERROR(IF(#REF!,ROUND($E191/$G191*100,2),0),"")</f>
        <v/>
      </c>
    </row>
    <row r="192" spans="1:9" x14ac:dyDescent="0.3">
      <c r="A192" t="str">
        <f t="array" ref="A192">IFERROR(INDEX(Data!$C$2:$C$1038, MATCH(0,COUNTIF($A$2:A191, Data!$C$2:$C$1038), 0)),"")</f>
        <v/>
      </c>
      <c r="B192" s="13" t="str">
        <f>IFERROR(HYPERLINK(VLOOKUP($A192,#REF!,12,FALSE),VLOOKUP($A192,#REF!,13,FALSE)),"")</f>
        <v/>
      </c>
      <c r="C192" t="str">
        <f>IFERROR(VLOOKUP($A192,#REF!,2,FALSE),"")</f>
        <v/>
      </c>
      <c r="D192" t="str">
        <f>IFERROR(VLOOKUP($A192,#REF!,3,FALSE),"")</f>
        <v/>
      </c>
      <c r="E192" t="str">
        <f>IFERROR(VLOOKUP($A192,#REF!,6,FALSE),"")</f>
        <v/>
      </c>
      <c r="G192" t="str">
        <f>IFERROR(VLOOKUP($A192,#REF!,7,FALSE),"")</f>
        <v/>
      </c>
      <c r="H192" t="str">
        <f t="shared" si="4"/>
        <v/>
      </c>
      <c r="I192" t="str">
        <f>IFERROR(IF(#REF!,ROUND($E192/$G192*100,2),0),"")</f>
        <v/>
      </c>
    </row>
    <row r="193" spans="1:9" x14ac:dyDescent="0.3">
      <c r="A193" t="str">
        <f t="array" ref="A193">IFERROR(INDEX(Data!$C$2:$C$1038, MATCH(0,COUNTIF($A$2:A192, Data!$C$2:$C$1038), 0)),"")</f>
        <v/>
      </c>
      <c r="B193" s="13" t="str">
        <f>IFERROR(HYPERLINK(VLOOKUP($A193,#REF!,12,FALSE),VLOOKUP($A193,#REF!,13,FALSE)),"")</f>
        <v/>
      </c>
      <c r="C193" t="str">
        <f>IFERROR(VLOOKUP($A193,#REF!,2,FALSE),"")</f>
        <v/>
      </c>
      <c r="D193" t="str">
        <f>IFERROR(VLOOKUP($A193,#REF!,3,FALSE),"")</f>
        <v/>
      </c>
      <c r="E193" t="str">
        <f>IFERROR(VLOOKUP($A193,#REF!,6,FALSE),"")</f>
        <v/>
      </c>
      <c r="G193" t="str">
        <f>IFERROR(VLOOKUP($A193,#REF!,7,FALSE),"")</f>
        <v/>
      </c>
      <c r="H193" t="str">
        <f t="shared" si="4"/>
        <v/>
      </c>
      <c r="I193" t="str">
        <f>IFERROR(IF(#REF!,ROUND($E193/$G193*100,2),0),"")</f>
        <v/>
      </c>
    </row>
    <row r="194" spans="1:9" x14ac:dyDescent="0.3">
      <c r="A194" t="str">
        <f t="array" ref="A194">IFERROR(INDEX(Data!$C$2:$C$1038, MATCH(0,COUNTIF($A$2:A193, Data!$C$2:$C$1038), 0)),"")</f>
        <v/>
      </c>
      <c r="B194" s="13" t="str">
        <f>IFERROR(HYPERLINK(VLOOKUP($A194,#REF!,12,FALSE),VLOOKUP($A194,#REF!,13,FALSE)),"")</f>
        <v/>
      </c>
      <c r="C194" t="str">
        <f>IFERROR(VLOOKUP($A194,#REF!,2,FALSE),"")</f>
        <v/>
      </c>
      <c r="D194" t="str">
        <f>IFERROR(VLOOKUP($A194,#REF!,3,FALSE),"")</f>
        <v/>
      </c>
      <c r="E194" t="str">
        <f>IFERROR(VLOOKUP($A194,#REF!,6,FALSE),"")</f>
        <v/>
      </c>
      <c r="G194" t="str">
        <f>IFERROR(VLOOKUP($A194,#REF!,7,FALSE),"")</f>
        <v/>
      </c>
      <c r="H194" t="str">
        <f t="shared" si="4"/>
        <v/>
      </c>
      <c r="I194" t="str">
        <f>IFERROR(IF(#REF!,ROUND($E194/$G194*100,2),0),"")</f>
        <v/>
      </c>
    </row>
    <row r="195" spans="1:9" x14ac:dyDescent="0.3">
      <c r="A195" t="str">
        <f t="array" ref="A195">IFERROR(INDEX(Data!$C$2:$C$1038, MATCH(0,COUNTIF($A$2:A194, Data!$C$2:$C$1038), 0)),"")</f>
        <v/>
      </c>
      <c r="B195" s="13" t="str">
        <f>IFERROR(HYPERLINK(VLOOKUP($A195,#REF!,12,FALSE),VLOOKUP($A195,#REF!,13,FALSE)),"")</f>
        <v/>
      </c>
      <c r="C195" t="str">
        <f>IFERROR(VLOOKUP($A195,#REF!,2,FALSE),"")</f>
        <v/>
      </c>
      <c r="D195" t="str">
        <f>IFERROR(VLOOKUP($A195,#REF!,3,FALSE),"")</f>
        <v/>
      </c>
      <c r="E195" t="str">
        <f>IFERROR(VLOOKUP($A195,#REF!,6,FALSE),"")</f>
        <v/>
      </c>
      <c r="G195" t="str">
        <f>IFERROR(VLOOKUP($A195,#REF!,7,FALSE),"")</f>
        <v/>
      </c>
      <c r="H195" t="str">
        <f t="shared" si="4"/>
        <v/>
      </c>
      <c r="I195" t="str">
        <f>IFERROR(IF(#REF!,ROUND($E195/$G195*100,2),0),"")</f>
        <v/>
      </c>
    </row>
    <row r="196" spans="1:9" x14ac:dyDescent="0.3">
      <c r="A196" t="str">
        <f t="array" ref="A196">IFERROR(INDEX(Data!$C$2:$C$1038, MATCH(0,COUNTIF($A$2:A195, Data!$C$2:$C$1038), 0)),"")</f>
        <v/>
      </c>
      <c r="B196" s="13" t="str">
        <f>IFERROR(HYPERLINK(VLOOKUP($A196,#REF!,12,FALSE),VLOOKUP($A196,#REF!,13,FALSE)),"")</f>
        <v/>
      </c>
      <c r="C196" t="str">
        <f>IFERROR(VLOOKUP($A196,#REF!,2,FALSE),"")</f>
        <v/>
      </c>
      <c r="D196" t="str">
        <f>IFERROR(VLOOKUP($A196,#REF!,3,FALSE),"")</f>
        <v/>
      </c>
      <c r="E196" t="str">
        <f>IFERROR(VLOOKUP($A196,#REF!,6,FALSE),"")</f>
        <v/>
      </c>
      <c r="G196" t="str">
        <f>IFERROR(VLOOKUP($A196,#REF!,7,FALSE),"")</f>
        <v/>
      </c>
      <c r="H196" t="str">
        <f t="shared" ref="H196:H220" si="6">IFERROR(ROUND($E196/$G196*100,2),"")</f>
        <v/>
      </c>
      <c r="I196" t="str">
        <f>IFERROR(IF(#REF!,ROUND($E196/$G196*100,2),0),"")</f>
        <v/>
      </c>
    </row>
    <row r="197" spans="1:9" x14ac:dyDescent="0.3">
      <c r="A197" t="str">
        <f t="array" ref="A197">IFERROR(INDEX(Data!$C$2:$C$1038, MATCH(0,COUNTIF($A$2:A196, Data!$C$2:$C$1038), 0)),"")</f>
        <v/>
      </c>
      <c r="B197" s="13" t="str">
        <f>IFERROR(HYPERLINK(VLOOKUP($A197,#REF!,12,FALSE),VLOOKUP($A197,#REF!,13,FALSE)),"")</f>
        <v/>
      </c>
      <c r="C197" t="str">
        <f>IFERROR(VLOOKUP($A197,#REF!,2,FALSE),"")</f>
        <v/>
      </c>
      <c r="D197" t="str">
        <f>IFERROR(VLOOKUP($A197,#REF!,3,FALSE),"")</f>
        <v/>
      </c>
      <c r="E197" t="str">
        <f>IFERROR(VLOOKUP($A197,#REF!,6,FALSE),"")</f>
        <v/>
      </c>
      <c r="G197" t="str">
        <f>IFERROR(VLOOKUP($A197,#REF!,7,FALSE),"")</f>
        <v/>
      </c>
      <c r="H197" t="str">
        <f t="shared" si="6"/>
        <v/>
      </c>
      <c r="I197" t="str">
        <f>IFERROR(IF(#REF!,ROUND($E197/$G197*100,2),0),"")</f>
        <v/>
      </c>
    </row>
    <row r="198" spans="1:9" x14ac:dyDescent="0.3">
      <c r="A198" t="str">
        <f t="array" ref="A198">IFERROR(INDEX(Data!$C$2:$C$1038, MATCH(0,COUNTIF($A$2:A197, Data!$C$2:$C$1038), 0)),"")</f>
        <v/>
      </c>
      <c r="B198" s="13" t="str">
        <f>IFERROR(HYPERLINK(VLOOKUP($A198,#REF!,12,FALSE),VLOOKUP($A198,#REF!,13,FALSE)),"")</f>
        <v/>
      </c>
      <c r="C198" t="str">
        <f>IFERROR(VLOOKUP($A198,#REF!,2,FALSE),"")</f>
        <v/>
      </c>
      <c r="D198" t="str">
        <f>IFERROR(VLOOKUP($A198,#REF!,3,FALSE),"")</f>
        <v/>
      </c>
      <c r="E198" t="str">
        <f>IFERROR(VLOOKUP($A198,#REF!,6,FALSE),"")</f>
        <v/>
      </c>
      <c r="G198" t="str">
        <f>IFERROR(VLOOKUP($A198,#REF!,7,FALSE),"")</f>
        <v/>
      </c>
      <c r="H198" t="str">
        <f t="shared" si="6"/>
        <v/>
      </c>
      <c r="I198" t="str">
        <f>IFERROR(IF(#REF!,ROUND($E198/$G198*100,2),0),"")</f>
        <v/>
      </c>
    </row>
    <row r="199" spans="1:9" x14ac:dyDescent="0.3">
      <c r="A199" t="str">
        <f t="array" ref="A199">IFERROR(INDEX(Data!$C$2:$C$1038, MATCH(0,COUNTIF($A$2:A198, Data!$C$2:$C$1038), 0)),"")</f>
        <v/>
      </c>
      <c r="B199" s="13" t="str">
        <f>IFERROR(HYPERLINK(VLOOKUP($A199,#REF!,12,FALSE),VLOOKUP($A199,#REF!,13,FALSE)),"")</f>
        <v/>
      </c>
      <c r="C199" t="str">
        <f>IFERROR(VLOOKUP($A199,#REF!,2,FALSE),"")</f>
        <v/>
      </c>
      <c r="D199" t="str">
        <f>IFERROR(VLOOKUP($A199,#REF!,3,FALSE),"")</f>
        <v/>
      </c>
      <c r="E199" t="str">
        <f>IFERROR(VLOOKUP($A199,#REF!,6,FALSE),"")</f>
        <v/>
      </c>
      <c r="G199" t="str">
        <f>IFERROR(VLOOKUP($A199,#REF!,7,FALSE),"")</f>
        <v/>
      </c>
      <c r="H199" t="str">
        <f t="shared" si="6"/>
        <v/>
      </c>
      <c r="I199" t="str">
        <f>IFERROR(IF(#REF!,ROUND($E199/$G199*100,2),0),"")</f>
        <v/>
      </c>
    </row>
    <row r="200" spans="1:9" x14ac:dyDescent="0.3">
      <c r="A200" t="str">
        <f t="array" ref="A200">IFERROR(INDEX(Data!$C$2:$C$1038, MATCH(0,COUNTIF($A$2:A199, Data!$C$2:$C$1038), 0)),"")</f>
        <v/>
      </c>
      <c r="B200" s="13" t="str">
        <f>IFERROR(HYPERLINK(VLOOKUP($A200,#REF!,12,FALSE),VLOOKUP($A200,#REF!,13,FALSE)),"")</f>
        <v/>
      </c>
      <c r="C200" t="str">
        <f>IFERROR(VLOOKUP($A200,#REF!,2,FALSE),"")</f>
        <v/>
      </c>
      <c r="D200" t="str">
        <f>IFERROR(VLOOKUP($A200,#REF!,3,FALSE),"")</f>
        <v/>
      </c>
      <c r="E200" t="str">
        <f>IFERROR(VLOOKUP($A200,#REF!,6,FALSE),"")</f>
        <v/>
      </c>
      <c r="G200" t="str">
        <f>IFERROR(VLOOKUP($A200,#REF!,7,FALSE),"")</f>
        <v/>
      </c>
      <c r="H200" t="str">
        <f t="shared" si="6"/>
        <v/>
      </c>
      <c r="I200" t="str">
        <f>IFERROR(IF(#REF!,ROUND($E200/$G200*100,2),0),"")</f>
        <v/>
      </c>
    </row>
    <row r="201" spans="1:9" x14ac:dyDescent="0.3">
      <c r="A201" t="str">
        <f t="array" ref="A201">IFERROR(INDEX(Data!$C$2:$C$1038, MATCH(0,COUNTIF($A$2:A200, Data!$C$2:$C$1038), 0)),"")</f>
        <v/>
      </c>
      <c r="B201" s="13" t="str">
        <f>IFERROR(HYPERLINK(VLOOKUP($A201,#REF!,12,FALSE),VLOOKUP($A201,#REF!,13,FALSE)),"")</f>
        <v/>
      </c>
      <c r="C201" t="str">
        <f>IFERROR(VLOOKUP($A201,#REF!,2,FALSE),"")</f>
        <v/>
      </c>
      <c r="D201" t="str">
        <f>IFERROR(VLOOKUP($A201,#REF!,3,FALSE),"")</f>
        <v/>
      </c>
      <c r="E201" t="str">
        <f>IFERROR(VLOOKUP($A201,#REF!,6,FALSE),"")</f>
        <v/>
      </c>
      <c r="G201" t="str">
        <f>IFERROR(VLOOKUP($A201,#REF!,7,FALSE),"")</f>
        <v/>
      </c>
      <c r="H201" t="str">
        <f t="shared" si="6"/>
        <v/>
      </c>
      <c r="I201" t="str">
        <f>IFERROR(IF(#REF!,ROUND($E201/$G201*100,2),0),"")</f>
        <v/>
      </c>
    </row>
    <row r="202" spans="1:9" x14ac:dyDescent="0.3">
      <c r="A202" t="str">
        <f t="array" ref="A202">IFERROR(INDEX(Data!$C$2:$C$1038, MATCH(0,COUNTIF($A$2:A201, Data!$C$2:$C$1038), 0)),"")</f>
        <v/>
      </c>
      <c r="B202" s="13" t="str">
        <f>IFERROR(HYPERLINK(VLOOKUP($A202,#REF!,12,FALSE),VLOOKUP($A202,#REF!,13,FALSE)),"")</f>
        <v/>
      </c>
      <c r="C202" t="str">
        <f>IFERROR(VLOOKUP($A202,#REF!,2,FALSE),"")</f>
        <v/>
      </c>
      <c r="D202" t="str">
        <f>IFERROR(VLOOKUP($A202,#REF!,3,FALSE),"")</f>
        <v/>
      </c>
      <c r="E202" t="str">
        <f>IFERROR(VLOOKUP($A202,#REF!,6,FALSE),"")</f>
        <v/>
      </c>
      <c r="G202" t="str">
        <f>IFERROR(VLOOKUP($A202,#REF!,7,FALSE),"")</f>
        <v/>
      </c>
      <c r="H202" t="str">
        <f t="shared" si="6"/>
        <v/>
      </c>
      <c r="I202" t="str">
        <f>IFERROR(IF(#REF!,ROUND($E202/$G202*100,2),0),"")</f>
        <v/>
      </c>
    </row>
    <row r="203" spans="1:9" x14ac:dyDescent="0.3">
      <c r="A203" t="str">
        <f t="array" ref="A203">IFERROR(INDEX(Data!$C$2:$C$1038, MATCH(0,COUNTIF($A$2:A202, Data!$C$2:$C$1038), 0)),"")</f>
        <v/>
      </c>
      <c r="B203" s="13" t="str">
        <f>IFERROR(HYPERLINK(VLOOKUP($A203,#REF!,12,FALSE),VLOOKUP($A203,#REF!,13,FALSE)),"")</f>
        <v/>
      </c>
      <c r="C203" t="str">
        <f>IFERROR(VLOOKUP($A203,#REF!,2,FALSE),"")</f>
        <v/>
      </c>
      <c r="D203" t="str">
        <f>IFERROR(VLOOKUP($A203,#REF!,3,FALSE),"")</f>
        <v/>
      </c>
      <c r="E203" t="str">
        <f>IFERROR(VLOOKUP($A203,#REF!,6,FALSE),"")</f>
        <v/>
      </c>
      <c r="G203" t="str">
        <f>IFERROR(VLOOKUP($A203,#REF!,7,FALSE),"")</f>
        <v/>
      </c>
      <c r="H203" t="str">
        <f t="shared" si="6"/>
        <v/>
      </c>
      <c r="I203" t="str">
        <f>IFERROR(IF(#REF!,ROUND($E203/$G203*100,2),0),"")</f>
        <v/>
      </c>
    </row>
    <row r="204" spans="1:9" x14ac:dyDescent="0.3">
      <c r="A204" t="str">
        <f t="array" ref="A204">IFERROR(INDEX(Data!$C$2:$C$1038, MATCH(0,COUNTIF($A$2:A203, Data!$C$2:$C$1038), 0)),"")</f>
        <v/>
      </c>
      <c r="B204" s="13" t="str">
        <f>IFERROR(HYPERLINK(VLOOKUP($A204,#REF!,12,FALSE),VLOOKUP($A204,#REF!,13,FALSE)),"")</f>
        <v/>
      </c>
      <c r="C204" t="str">
        <f>IFERROR(VLOOKUP($A204,#REF!,2,FALSE),"")</f>
        <v/>
      </c>
      <c r="D204" t="str">
        <f>IFERROR(VLOOKUP($A204,#REF!,3,FALSE),"")</f>
        <v/>
      </c>
      <c r="E204" t="str">
        <f>IFERROR(VLOOKUP($A204,#REF!,6,FALSE),"")</f>
        <v/>
      </c>
      <c r="G204" t="str">
        <f>IFERROR(VLOOKUP($A204,#REF!,7,FALSE),"")</f>
        <v/>
      </c>
      <c r="H204" t="str">
        <f t="shared" si="6"/>
        <v/>
      </c>
      <c r="I204" t="str">
        <f>IFERROR(IF(#REF!,ROUND($E204/$G204*100,2),0),"")</f>
        <v/>
      </c>
    </row>
    <row r="205" spans="1:9" x14ac:dyDescent="0.3">
      <c r="A205" t="str">
        <f t="array" ref="A205">IFERROR(INDEX(Data!$C$2:$C$1038, MATCH(0,COUNTIF($A$2:A204, Data!$C$2:$C$1038), 0)),"")</f>
        <v/>
      </c>
      <c r="B205" s="13" t="str">
        <f>IFERROR(HYPERLINK(VLOOKUP($A205,#REF!,12,FALSE),VLOOKUP($A205,#REF!,13,FALSE)),"")</f>
        <v/>
      </c>
      <c r="C205" t="str">
        <f>IFERROR(VLOOKUP($A205,#REF!,2,FALSE),"")</f>
        <v/>
      </c>
      <c r="D205" t="str">
        <f>IFERROR(VLOOKUP($A205,#REF!,3,FALSE),"")</f>
        <v/>
      </c>
      <c r="E205" t="str">
        <f>IFERROR(VLOOKUP($A205,#REF!,6,FALSE),"")</f>
        <v/>
      </c>
      <c r="G205" t="str">
        <f>IFERROR(VLOOKUP($A205,#REF!,7,FALSE),"")</f>
        <v/>
      </c>
      <c r="H205" t="str">
        <f t="shared" si="6"/>
        <v/>
      </c>
      <c r="I205" t="str">
        <f>IFERROR(IF(#REF!,ROUND($E205/$G205*100,2),0),"")</f>
        <v/>
      </c>
    </row>
    <row r="206" spans="1:9" x14ac:dyDescent="0.3">
      <c r="A206" t="str">
        <f t="array" ref="A206">IFERROR(INDEX(Data!$C$2:$C$1038, MATCH(0,COUNTIF($A$2:A205, Data!$C$2:$C$1038), 0)),"")</f>
        <v/>
      </c>
      <c r="B206" s="13" t="str">
        <f>IFERROR(HYPERLINK(VLOOKUP($A206,#REF!,12,FALSE),VLOOKUP($A206,#REF!,13,FALSE)),"")</f>
        <v/>
      </c>
      <c r="C206" t="str">
        <f>IFERROR(VLOOKUP($A206,#REF!,2,FALSE),"")</f>
        <v/>
      </c>
      <c r="D206" t="str">
        <f>IFERROR(VLOOKUP($A206,#REF!,3,FALSE),"")</f>
        <v/>
      </c>
      <c r="E206" t="str">
        <f>IFERROR(VLOOKUP($A206,#REF!,6,FALSE),"")</f>
        <v/>
      </c>
      <c r="G206" t="str">
        <f>IFERROR(VLOOKUP($A206,#REF!,7,FALSE),"")</f>
        <v/>
      </c>
      <c r="H206" t="str">
        <f t="shared" si="6"/>
        <v/>
      </c>
      <c r="I206" t="str">
        <f>IFERROR(IF(#REF!,ROUND($E206/$G206*100,2),0),"")</f>
        <v/>
      </c>
    </row>
    <row r="207" spans="1:9" x14ac:dyDescent="0.3">
      <c r="A207" t="str">
        <f t="array" ref="A207">IFERROR(INDEX(Data!$C$2:$C$1038, MATCH(0,COUNTIF($A$2:A206, Data!$C$2:$C$1038), 0)),"")</f>
        <v/>
      </c>
      <c r="B207" s="13" t="str">
        <f>IFERROR(HYPERLINK(VLOOKUP($A207,#REF!,12,FALSE),VLOOKUP($A207,#REF!,13,FALSE)),"")</f>
        <v/>
      </c>
      <c r="C207" t="str">
        <f>IFERROR(VLOOKUP($A207,#REF!,2,FALSE),"")</f>
        <v/>
      </c>
      <c r="D207" t="str">
        <f>IFERROR(VLOOKUP($A207,#REF!,3,FALSE),"")</f>
        <v/>
      </c>
      <c r="E207" t="str">
        <f>IFERROR(VLOOKUP($A207,#REF!,6,FALSE),"")</f>
        <v/>
      </c>
      <c r="G207" t="str">
        <f>IFERROR(VLOOKUP($A207,#REF!,7,FALSE),"")</f>
        <v/>
      </c>
      <c r="H207" t="str">
        <f t="shared" si="6"/>
        <v/>
      </c>
      <c r="I207" t="str">
        <f>IFERROR(IF(#REF!,ROUND($E207/$G207*100,2),0),"")</f>
        <v/>
      </c>
    </row>
    <row r="208" spans="1:9" x14ac:dyDescent="0.3">
      <c r="A208" t="str">
        <f t="array" ref="A208">IFERROR(INDEX(Data!$C$2:$C$1038, MATCH(0,COUNTIF($A$2:A207, Data!$C$2:$C$1038), 0)),"")</f>
        <v/>
      </c>
      <c r="B208" s="13" t="str">
        <f>IFERROR(HYPERLINK(VLOOKUP($A208,#REF!,12,FALSE),VLOOKUP($A208,#REF!,13,FALSE)),"")</f>
        <v/>
      </c>
      <c r="C208" t="str">
        <f>IFERROR(VLOOKUP($A208,#REF!,2,FALSE),"")</f>
        <v/>
      </c>
      <c r="D208" t="str">
        <f>IFERROR(VLOOKUP($A208,#REF!,3,FALSE),"")</f>
        <v/>
      </c>
      <c r="E208" t="str">
        <f>IFERROR(VLOOKUP($A208,#REF!,6,FALSE),"")</f>
        <v/>
      </c>
      <c r="G208" t="str">
        <f>IFERROR(VLOOKUP($A208,#REF!,7,FALSE),"")</f>
        <v/>
      </c>
      <c r="H208" t="str">
        <f t="shared" si="6"/>
        <v/>
      </c>
      <c r="I208" t="str">
        <f>IFERROR(IF(#REF!,ROUND($E208/$G208*100,2),0),"")</f>
        <v/>
      </c>
    </row>
    <row r="209" spans="1:9" x14ac:dyDescent="0.3">
      <c r="A209" t="str">
        <f t="array" ref="A209">IFERROR(INDEX(Data!$C$2:$C$1038, MATCH(0,COUNTIF($A$2:A208, Data!$C$2:$C$1038), 0)),"")</f>
        <v/>
      </c>
      <c r="B209" s="13" t="str">
        <f>IFERROR(HYPERLINK(VLOOKUP($A209,#REF!,12,FALSE),VLOOKUP($A209,#REF!,13,FALSE)),"")</f>
        <v/>
      </c>
      <c r="C209" t="str">
        <f>IFERROR(VLOOKUP($A209,#REF!,2,FALSE),"")</f>
        <v/>
      </c>
      <c r="D209" t="str">
        <f>IFERROR(VLOOKUP($A209,#REF!,3,FALSE),"")</f>
        <v/>
      </c>
      <c r="E209" t="str">
        <f>IFERROR(VLOOKUP($A209,#REF!,6,FALSE),"")</f>
        <v/>
      </c>
      <c r="G209" t="str">
        <f>IFERROR(VLOOKUP($A209,#REF!,7,FALSE),"")</f>
        <v/>
      </c>
      <c r="H209" t="str">
        <f t="shared" si="6"/>
        <v/>
      </c>
      <c r="I209" t="str">
        <f>IFERROR(IF(#REF!,ROUND($E209/$G209*100,2),0),"")</f>
        <v/>
      </c>
    </row>
    <row r="210" spans="1:9" x14ac:dyDescent="0.3">
      <c r="A210" t="str">
        <f t="array" ref="A210">IFERROR(INDEX(Data!$C$2:$C$1038, MATCH(0,COUNTIF($A$2:A209, Data!$C$2:$C$1038), 0)),"")</f>
        <v/>
      </c>
      <c r="B210" s="13" t="str">
        <f>IFERROR(HYPERLINK(VLOOKUP($A210,#REF!,12,FALSE),VLOOKUP($A210,#REF!,13,FALSE)),"")</f>
        <v/>
      </c>
      <c r="C210" t="str">
        <f>IFERROR(VLOOKUP($A210,#REF!,2,FALSE),"")</f>
        <v/>
      </c>
      <c r="D210" t="str">
        <f>IFERROR(VLOOKUP($A210,#REF!,3,FALSE),"")</f>
        <v/>
      </c>
      <c r="E210" t="str">
        <f>IFERROR(VLOOKUP($A210,#REF!,6,FALSE),"")</f>
        <v/>
      </c>
      <c r="G210" t="str">
        <f>IFERROR(VLOOKUP($A210,#REF!,7,FALSE),"")</f>
        <v/>
      </c>
      <c r="H210" t="str">
        <f t="shared" si="6"/>
        <v/>
      </c>
      <c r="I210" t="str">
        <f>IFERROR(IF(#REF!,ROUND($E210/$G210*100,2),0),"")</f>
        <v/>
      </c>
    </row>
    <row r="211" spans="1:9" x14ac:dyDescent="0.3">
      <c r="A211" t="str">
        <f t="array" ref="A211">IFERROR(INDEX(Data!$C$2:$C$1038, MATCH(0,COUNTIF($A$2:A210, Data!$C$2:$C$1038), 0)),"")</f>
        <v/>
      </c>
      <c r="B211" s="13" t="str">
        <f>IFERROR(HYPERLINK(VLOOKUP($A211,#REF!,12,FALSE),VLOOKUP($A211,#REF!,13,FALSE)),"")</f>
        <v/>
      </c>
      <c r="C211" t="str">
        <f>IFERROR(VLOOKUP($A211,#REF!,2,FALSE),"")</f>
        <v/>
      </c>
      <c r="D211" t="str">
        <f>IFERROR(VLOOKUP($A211,#REF!,3,FALSE),"")</f>
        <v/>
      </c>
      <c r="E211" t="str">
        <f>IFERROR(VLOOKUP($A211,#REF!,6,FALSE),"")</f>
        <v/>
      </c>
      <c r="G211" t="str">
        <f>IFERROR(VLOOKUP($A211,#REF!,7,FALSE),"")</f>
        <v/>
      </c>
      <c r="H211" t="str">
        <f t="shared" si="6"/>
        <v/>
      </c>
      <c r="I211" t="str">
        <f>IFERROR(IF(#REF!,ROUND($E211/$G211*100,2),0),"")</f>
        <v/>
      </c>
    </row>
    <row r="212" spans="1:9" x14ac:dyDescent="0.3">
      <c r="A212" t="str">
        <f t="array" ref="A212">IFERROR(INDEX(Data!$C$2:$C$1038, MATCH(0,COUNTIF($A$2:A211, Data!$C$2:$C$1038), 0)),"")</f>
        <v/>
      </c>
      <c r="B212" s="13" t="str">
        <f>IFERROR(HYPERLINK(VLOOKUP($A212,#REF!,12,FALSE),VLOOKUP($A212,#REF!,13,FALSE)),"")</f>
        <v/>
      </c>
      <c r="C212" t="str">
        <f>IFERROR(VLOOKUP($A212,#REF!,2,FALSE),"")</f>
        <v/>
      </c>
      <c r="D212" t="str">
        <f>IFERROR(VLOOKUP($A212,#REF!,3,FALSE),"")</f>
        <v/>
      </c>
      <c r="E212" t="str">
        <f>IFERROR(VLOOKUP($A212,#REF!,6,FALSE),"")</f>
        <v/>
      </c>
      <c r="G212" t="str">
        <f>IFERROR(VLOOKUP($A212,#REF!,7,FALSE),"")</f>
        <v/>
      </c>
      <c r="H212" t="str">
        <f t="shared" si="6"/>
        <v/>
      </c>
      <c r="I212" t="str">
        <f>IFERROR(IF(#REF!,ROUND($E212/$G212*100,2),0),"")</f>
        <v/>
      </c>
    </row>
    <row r="213" spans="1:9" x14ac:dyDescent="0.3">
      <c r="A213" t="str">
        <f t="array" ref="A213">IFERROR(INDEX(Data!$C$2:$C$1038, MATCH(0,COUNTIF($A$2:A212, Data!$C$2:$C$1038), 0)),"")</f>
        <v/>
      </c>
      <c r="B213" s="13" t="str">
        <f>IFERROR(HYPERLINK(VLOOKUP($A213,#REF!,12,FALSE),VLOOKUP($A213,#REF!,13,FALSE)),"")</f>
        <v/>
      </c>
      <c r="C213" t="str">
        <f>IFERROR(VLOOKUP($A213,#REF!,2,FALSE),"")</f>
        <v/>
      </c>
      <c r="D213" t="str">
        <f>IFERROR(VLOOKUP($A213,#REF!,3,FALSE),"")</f>
        <v/>
      </c>
      <c r="E213" t="str">
        <f>IFERROR(VLOOKUP($A213,#REF!,6,FALSE),"")</f>
        <v/>
      </c>
      <c r="G213" t="str">
        <f>IFERROR(VLOOKUP($A213,#REF!,7,FALSE),"")</f>
        <v/>
      </c>
      <c r="H213" t="str">
        <f t="shared" si="6"/>
        <v/>
      </c>
      <c r="I213" t="str">
        <f>IFERROR(IF(#REF!,ROUND($E213/$G213*100,2),0),"")</f>
        <v/>
      </c>
    </row>
    <row r="214" spans="1:9" x14ac:dyDescent="0.3">
      <c r="A214" t="str">
        <f t="array" ref="A214">IFERROR(INDEX(Data!$C$2:$C$1038, MATCH(0,COUNTIF($A$2:A213, Data!$C$2:$C$1038), 0)),"")</f>
        <v/>
      </c>
      <c r="B214" s="13" t="str">
        <f>IFERROR(HYPERLINK(VLOOKUP($A214,#REF!,12,FALSE),VLOOKUP($A214,#REF!,13,FALSE)),"")</f>
        <v/>
      </c>
      <c r="C214" t="str">
        <f>IFERROR(VLOOKUP($A214,#REF!,2,FALSE),"")</f>
        <v/>
      </c>
      <c r="D214" t="str">
        <f>IFERROR(VLOOKUP($A214,#REF!,3,FALSE),"")</f>
        <v/>
      </c>
      <c r="E214" t="str">
        <f>IFERROR(VLOOKUP($A214,#REF!,6,FALSE),"")</f>
        <v/>
      </c>
      <c r="G214" t="str">
        <f>IFERROR(VLOOKUP($A214,#REF!,7,FALSE),"")</f>
        <v/>
      </c>
      <c r="H214" t="str">
        <f t="shared" si="6"/>
        <v/>
      </c>
      <c r="I214" t="str">
        <f>IFERROR(IF(#REF!,ROUND($E214/$G214*100,2),0),"")</f>
        <v/>
      </c>
    </row>
    <row r="215" spans="1:9" x14ac:dyDescent="0.3">
      <c r="A215" t="str">
        <f t="array" ref="A215">IFERROR(INDEX(Data!$C$2:$C$1038, MATCH(0,COUNTIF($A$2:A214, Data!$C$2:$C$1038), 0)),"")</f>
        <v/>
      </c>
      <c r="B215" s="13" t="str">
        <f>IFERROR(HYPERLINK(VLOOKUP($A215,#REF!,12,FALSE),VLOOKUP($A215,#REF!,13,FALSE)),"")</f>
        <v/>
      </c>
      <c r="C215" t="str">
        <f>IFERROR(VLOOKUP($A215,#REF!,2,FALSE),"")</f>
        <v/>
      </c>
      <c r="D215" t="str">
        <f>IFERROR(VLOOKUP($A215,#REF!,3,FALSE),"")</f>
        <v/>
      </c>
      <c r="E215" t="str">
        <f>IFERROR(VLOOKUP($A215,#REF!,6,FALSE),"")</f>
        <v/>
      </c>
      <c r="G215" t="str">
        <f>IFERROR(VLOOKUP($A215,#REF!,7,FALSE),"")</f>
        <v/>
      </c>
      <c r="H215" t="str">
        <f t="shared" si="6"/>
        <v/>
      </c>
      <c r="I215" t="str">
        <f>IFERROR(IF(#REF!,ROUND($E215/$G215*100,2),0),"")</f>
        <v/>
      </c>
    </row>
    <row r="216" spans="1:9" x14ac:dyDescent="0.3">
      <c r="A216" t="str">
        <f t="array" ref="A216">IFERROR(INDEX(Data!$C$2:$C$1038, MATCH(0,COUNTIF($A$2:A215, Data!$C$2:$C$1038), 0)),"")</f>
        <v/>
      </c>
      <c r="B216" s="13" t="str">
        <f>IFERROR(HYPERLINK(VLOOKUP($A216,#REF!,12,FALSE),VLOOKUP($A216,#REF!,13,FALSE)),"")</f>
        <v/>
      </c>
      <c r="C216" t="str">
        <f>IFERROR(VLOOKUP($A216,#REF!,2,FALSE),"")</f>
        <v/>
      </c>
      <c r="D216" t="str">
        <f>IFERROR(VLOOKUP($A216,#REF!,3,FALSE),"")</f>
        <v/>
      </c>
      <c r="E216" t="str">
        <f>IFERROR(VLOOKUP($A216,#REF!,6,FALSE),"")</f>
        <v/>
      </c>
      <c r="G216" t="str">
        <f>IFERROR(VLOOKUP($A216,#REF!,7,FALSE),"")</f>
        <v/>
      </c>
      <c r="H216" t="str">
        <f t="shared" si="6"/>
        <v/>
      </c>
      <c r="I216" t="str">
        <f>IFERROR(IF(#REF!,ROUND($E216/$G216*100,2),0),"")</f>
        <v/>
      </c>
    </row>
    <row r="217" spans="1:9" x14ac:dyDescent="0.3">
      <c r="A217" t="str">
        <f t="array" ref="A217">IFERROR(INDEX(Data!$C$2:$C$1038, MATCH(0,COUNTIF($A$2:A216, Data!$C$2:$C$1038), 0)),"")</f>
        <v/>
      </c>
      <c r="B217" s="13" t="str">
        <f>IFERROR(HYPERLINK(VLOOKUP($A217,#REF!,12,FALSE),VLOOKUP($A217,#REF!,13,FALSE)),"")</f>
        <v/>
      </c>
      <c r="C217" t="str">
        <f>IFERROR(VLOOKUP($A217,#REF!,2,FALSE),"")</f>
        <v/>
      </c>
      <c r="D217" t="str">
        <f>IFERROR(VLOOKUP($A217,#REF!,3,FALSE),"")</f>
        <v/>
      </c>
      <c r="E217" t="str">
        <f>IFERROR(VLOOKUP($A217,#REF!,6,FALSE),"")</f>
        <v/>
      </c>
      <c r="G217" t="str">
        <f>IFERROR(VLOOKUP($A217,#REF!,7,FALSE),"")</f>
        <v/>
      </c>
      <c r="H217" t="str">
        <f t="shared" si="6"/>
        <v/>
      </c>
      <c r="I217" t="str">
        <f>IFERROR(IF(#REF!,ROUND($E217/$G217*100,2),0),"")</f>
        <v/>
      </c>
    </row>
    <row r="218" spans="1:9" x14ac:dyDescent="0.3">
      <c r="A218" t="str">
        <f t="array" ref="A218">IFERROR(INDEX(Data!$C$2:$C$1038, MATCH(0,COUNTIF($A$2:A217, Data!$C$2:$C$1038), 0)),"")</f>
        <v/>
      </c>
      <c r="B218" s="13" t="str">
        <f>IFERROR(HYPERLINK(VLOOKUP($A218,#REF!,12,FALSE),VLOOKUP($A218,#REF!,13,FALSE)),"")</f>
        <v/>
      </c>
      <c r="C218" t="str">
        <f>IFERROR(VLOOKUP($A218,#REF!,2,FALSE),"")</f>
        <v/>
      </c>
      <c r="D218" t="str">
        <f>IFERROR(VLOOKUP($A218,#REF!,3,FALSE),"")</f>
        <v/>
      </c>
      <c r="E218" t="str">
        <f>IFERROR(VLOOKUP($A218,#REF!,6,FALSE),"")</f>
        <v/>
      </c>
      <c r="G218" t="str">
        <f>IFERROR(VLOOKUP($A218,#REF!,7,FALSE),"")</f>
        <v/>
      </c>
      <c r="H218" t="str">
        <f t="shared" si="6"/>
        <v/>
      </c>
      <c r="I218" t="str">
        <f>IFERROR(IF(#REF!,ROUND($E218/$G218*100,2),0),"")</f>
        <v/>
      </c>
    </row>
    <row r="219" spans="1:9" x14ac:dyDescent="0.3">
      <c r="A219" t="str">
        <f t="array" ref="A219">IFERROR(INDEX(Data!$C$2:$C$1038, MATCH(0,COUNTIF($A$2:A218, Data!$C$2:$C$1038), 0)),"")</f>
        <v/>
      </c>
      <c r="B219" s="13" t="str">
        <f>IFERROR(HYPERLINK(VLOOKUP($A219,#REF!,12,FALSE),VLOOKUP($A219,#REF!,13,FALSE)),"")</f>
        <v/>
      </c>
      <c r="C219" t="str">
        <f>IFERROR(VLOOKUP($A219,#REF!,2,FALSE),"")</f>
        <v/>
      </c>
      <c r="D219" t="str">
        <f>IFERROR(VLOOKUP($A219,#REF!,3,FALSE),"")</f>
        <v/>
      </c>
      <c r="E219" t="str">
        <f>IFERROR(VLOOKUP($A219,#REF!,6,FALSE),"")</f>
        <v/>
      </c>
      <c r="G219" t="str">
        <f>IFERROR(VLOOKUP($A219,#REF!,7,FALSE),"")</f>
        <v/>
      </c>
      <c r="H219" t="str">
        <f t="shared" si="6"/>
        <v/>
      </c>
      <c r="I219" t="str">
        <f>IFERROR(IF(#REF!,ROUND($E219/$G219*100,2),0),"")</f>
        <v/>
      </c>
    </row>
    <row r="220" spans="1:9" x14ac:dyDescent="0.3">
      <c r="A220" t="str">
        <f t="array" ref="A220">IFERROR(INDEX(Data!$C$2:$C$1038, MATCH(0,COUNTIF($A$2:A219, Data!$C$2:$C$1038), 0)),"")</f>
        <v/>
      </c>
      <c r="B220" s="13" t="str">
        <f>IFERROR(HYPERLINK(VLOOKUP($A220,#REF!,12,FALSE),VLOOKUP($A220,#REF!,13,FALSE)),"")</f>
        <v/>
      </c>
      <c r="C220" t="str">
        <f>IFERROR(VLOOKUP($A220,#REF!,2,FALSE),"")</f>
        <v/>
      </c>
      <c r="D220" t="str">
        <f>IFERROR(VLOOKUP($A220,#REF!,3,FALSE),"")</f>
        <v/>
      </c>
      <c r="E220" t="str">
        <f>IFERROR(VLOOKUP($A220,#REF!,6,FALSE),"")</f>
        <v/>
      </c>
      <c r="G220" t="str">
        <f>IFERROR(VLOOKUP($A220,#REF!,7,FALSE),"")</f>
        <v/>
      </c>
      <c r="H220" t="str">
        <f t="shared" si="6"/>
        <v/>
      </c>
      <c r="I220" t="str">
        <f>IFERROR(IF(#REF!,ROUND($E220/$G220*100,2),0),"")</f>
        <v/>
      </c>
    </row>
    <row r="221" spans="1:9" x14ac:dyDescent="0.3">
      <c r="A221" t="str">
        <f t="array" ref="A221">IFERROR(INDEX(Data!$C$2:$C$1038, MATCH(0,COUNTIF($A$2:A220, Data!$C$2:$C$1038), 0)),"")</f>
        <v/>
      </c>
      <c r="B221" s="13" t="str">
        <f>IFERROR(HYPERLINK(VLOOKUP($A221,#REF!,12,FALSE),VLOOKUP($A221,#REF!,13,FALSE)),"")</f>
        <v/>
      </c>
      <c r="C221" t="str">
        <f>IFERROR(VLOOKUP($A221,#REF!,2,FALSE),"")</f>
        <v/>
      </c>
      <c r="D221" t="str">
        <f>IFERROR(VLOOKUP($A221,#REF!,3,FALSE),"")</f>
        <v/>
      </c>
      <c r="E221" t="str">
        <f>IFERROR(VLOOKUP($A221,#REF!,6,FALSE),"")</f>
        <v/>
      </c>
      <c r="G221" t="str">
        <f>IFERROR(VLOOKUP($A221,#REF!,7,FALSE),"")</f>
        <v/>
      </c>
      <c r="I221" t="str">
        <f>IFERROR(IF(#REF!,ROUND($E221/$G221*100,2),0),"")</f>
        <v/>
      </c>
    </row>
    <row r="222" spans="1:9" x14ac:dyDescent="0.3">
      <c r="A222" t="str">
        <f t="array" ref="A222">IFERROR(INDEX(Data!$C$2:$C$1038, MATCH(0,COUNTIF($A$2:A221, Data!$C$2:$C$1038), 0)),"")</f>
        <v/>
      </c>
      <c r="B222" s="13" t="str">
        <f>IFERROR(HYPERLINK(VLOOKUP($A222,#REF!,12,FALSE),VLOOKUP($A222,#REF!,13,FALSE)),"")</f>
        <v/>
      </c>
      <c r="C222" t="str">
        <f>IFERROR(VLOOKUP($A222,#REF!,2,FALSE),"")</f>
        <v/>
      </c>
      <c r="D222" t="str">
        <f>IFERROR(VLOOKUP($A222,#REF!,3,FALSE),"")</f>
        <v/>
      </c>
      <c r="E222" t="str">
        <f>IFERROR(VLOOKUP($A222,#REF!,6,FALSE),"")</f>
        <v/>
      </c>
      <c r="G222" t="str">
        <f>IFERROR(VLOOKUP($A222,#REF!,7,FALSE),"")</f>
        <v/>
      </c>
      <c r="I222" t="str">
        <f>IFERROR(IF(#REF!,ROUND($E222/$G222*100,2),0),"")</f>
        <v/>
      </c>
    </row>
    <row r="223" spans="1:9" x14ac:dyDescent="0.3">
      <c r="A223" t="str">
        <f t="array" ref="A223">IFERROR(INDEX(Data!$C$2:$C$1038, MATCH(0,COUNTIF($A$2:A222, Data!$C$2:$C$1038), 0)),"")</f>
        <v/>
      </c>
      <c r="B223" s="13" t="str">
        <f>IFERROR(HYPERLINK(VLOOKUP($A223,#REF!,12,FALSE),VLOOKUP($A223,#REF!,13,FALSE)),"")</f>
        <v/>
      </c>
      <c r="C223" t="str">
        <f>IFERROR(VLOOKUP($A223,#REF!,2,FALSE),"")</f>
        <v/>
      </c>
      <c r="D223" t="str">
        <f>IFERROR(VLOOKUP($A223,#REF!,3,FALSE),"")</f>
        <v/>
      </c>
      <c r="E223" t="str">
        <f>IFERROR(VLOOKUP($A223,#REF!,6,FALSE),"")</f>
        <v/>
      </c>
      <c r="G223" t="str">
        <f>IFERROR(VLOOKUP($A223,#REF!,7,FALSE),"")</f>
        <v/>
      </c>
      <c r="I223" t="str">
        <f>IFERROR(IF(#REF!,ROUND($E223/$G223*100,2),0),"")</f>
        <v/>
      </c>
    </row>
    <row r="224" spans="1:9" x14ac:dyDescent="0.3">
      <c r="A224" t="str">
        <f t="array" ref="A224">IFERROR(INDEX(Data!$C$2:$C$1038, MATCH(0,COUNTIF($A$2:A223, Data!$C$2:$C$1038), 0)),"")</f>
        <v/>
      </c>
      <c r="B224" s="13" t="str">
        <f>IFERROR(HYPERLINK(VLOOKUP($A224,#REF!,12,FALSE),VLOOKUP($A224,#REF!,13,FALSE)),"")</f>
        <v/>
      </c>
      <c r="C224" t="str">
        <f>IFERROR(VLOOKUP($A224,#REF!,2,FALSE),"")</f>
        <v/>
      </c>
      <c r="D224" t="str">
        <f>IFERROR(VLOOKUP($A224,#REF!,3,FALSE),"")</f>
        <v/>
      </c>
      <c r="E224" t="str">
        <f>IFERROR(VLOOKUP($A224,#REF!,6,FALSE),"")</f>
        <v/>
      </c>
      <c r="G224" t="str">
        <f>IFERROR(VLOOKUP($A224,#REF!,7,FALSE),"")</f>
        <v/>
      </c>
      <c r="I224" t="str">
        <f>IFERROR(IF(#REF!,ROUND($E224/$G224*100,2),0),"")</f>
        <v/>
      </c>
    </row>
    <row r="225" spans="1:9" x14ac:dyDescent="0.3">
      <c r="A225" t="str">
        <f t="array" ref="A225">IFERROR(INDEX(Data!$C$2:$C$1038, MATCH(0,COUNTIF($A$2:A224, Data!$C$2:$C$1038), 0)),"")</f>
        <v/>
      </c>
      <c r="B225" s="13" t="str">
        <f>IFERROR(HYPERLINK(VLOOKUP($A225,#REF!,12,FALSE),VLOOKUP($A225,#REF!,13,FALSE)),"")</f>
        <v/>
      </c>
      <c r="C225" t="str">
        <f>IFERROR(VLOOKUP($A225,#REF!,2,FALSE),"")</f>
        <v/>
      </c>
      <c r="D225" t="str">
        <f>IFERROR(VLOOKUP($A225,#REF!,3,FALSE),"")</f>
        <v/>
      </c>
      <c r="E225" t="str">
        <f>IFERROR(VLOOKUP($A225,#REF!,6,FALSE),"")</f>
        <v/>
      </c>
      <c r="G225" t="str">
        <f>IFERROR(VLOOKUP($A225,#REF!,7,FALSE),"")</f>
        <v/>
      </c>
      <c r="I225" t="str">
        <f>IFERROR(IF(#REF!,ROUND($E225/$G225*100,2),0),"")</f>
        <v/>
      </c>
    </row>
    <row r="226" spans="1:9" x14ac:dyDescent="0.3">
      <c r="A226" t="str">
        <f t="array" ref="A226">IFERROR(INDEX(Data!$C$2:$C$1038, MATCH(0,COUNTIF($A$2:A225, Data!$C$2:$C$1038), 0)),"")</f>
        <v/>
      </c>
      <c r="B226" s="13" t="str">
        <f>IFERROR(HYPERLINK(VLOOKUP($A226,#REF!,12,FALSE),VLOOKUP($A226,#REF!,13,FALSE)),"")</f>
        <v/>
      </c>
      <c r="C226" t="str">
        <f>IFERROR(VLOOKUP($A226,#REF!,2,FALSE),"")</f>
        <v/>
      </c>
      <c r="D226" t="str">
        <f>IFERROR(VLOOKUP($A226,#REF!,3,FALSE),"")</f>
        <v/>
      </c>
      <c r="E226" t="str">
        <f>IFERROR(VLOOKUP($A226,#REF!,6,FALSE),"")</f>
        <v/>
      </c>
      <c r="G226" t="str">
        <f>IFERROR(VLOOKUP($A226,#REF!,7,FALSE),"")</f>
        <v/>
      </c>
      <c r="I226" t="str">
        <f>IFERROR(IF(#REF!,ROUND($E226/$G226*100,2),0),"")</f>
        <v/>
      </c>
    </row>
    <row r="227" spans="1:9" x14ac:dyDescent="0.3">
      <c r="A227" t="str">
        <f t="array" ref="A227">IFERROR(INDEX(Data!$C$2:$C$1038, MATCH(0,COUNTIF($A$2:A226, Data!$C$2:$C$1038), 0)),"")</f>
        <v/>
      </c>
      <c r="B227" s="13" t="str">
        <f>IFERROR(HYPERLINK(VLOOKUP($A227,#REF!,12,FALSE),VLOOKUP($A227,#REF!,13,FALSE)),"")</f>
        <v/>
      </c>
      <c r="C227" t="str">
        <f>IFERROR(VLOOKUP($A227,#REF!,2,FALSE),"")</f>
        <v/>
      </c>
      <c r="D227" t="str">
        <f>IFERROR(VLOOKUP($A227,#REF!,3,FALSE),"")</f>
        <v/>
      </c>
      <c r="E227" t="str">
        <f>IFERROR(VLOOKUP($A227,#REF!,6,FALSE),"")</f>
        <v/>
      </c>
      <c r="G227" t="str">
        <f>IFERROR(VLOOKUP($A227,#REF!,7,FALSE),"")</f>
        <v/>
      </c>
      <c r="I227" t="str">
        <f>IFERROR(IF(#REF!,ROUND($E227/$G227*100,2),0),"")</f>
        <v/>
      </c>
    </row>
    <row r="228" spans="1:9" x14ac:dyDescent="0.3">
      <c r="A228" t="str">
        <f t="array" ref="A228">IFERROR(INDEX(Data!$C$2:$C$1038, MATCH(0,COUNTIF($A$2:A227, Data!$C$2:$C$1038), 0)),"")</f>
        <v/>
      </c>
      <c r="B228" s="13" t="str">
        <f>IFERROR(HYPERLINK(VLOOKUP($A228,#REF!,12,FALSE),VLOOKUP($A228,#REF!,13,FALSE)),"")</f>
        <v/>
      </c>
      <c r="C228" t="str">
        <f>IFERROR(VLOOKUP($A228,#REF!,2,FALSE),"")</f>
        <v/>
      </c>
      <c r="D228" t="str">
        <f>IFERROR(VLOOKUP($A228,#REF!,3,FALSE),"")</f>
        <v/>
      </c>
      <c r="E228" t="str">
        <f>IFERROR(VLOOKUP($A228,#REF!,6,FALSE),"")</f>
        <v/>
      </c>
      <c r="G228" t="str">
        <f>IFERROR(VLOOKUP($A228,#REF!,7,FALSE),"")</f>
        <v/>
      </c>
      <c r="I228" t="str">
        <f>IFERROR(IF(#REF!,ROUND($E228/$G228*100,2),0),"")</f>
        <v/>
      </c>
    </row>
    <row r="229" spans="1:9" x14ac:dyDescent="0.3">
      <c r="A229" t="str">
        <f t="array" ref="A229">IFERROR(INDEX(Data!$C$2:$C$1038, MATCH(0,COUNTIF($A$2:A228, Data!$C$2:$C$1038), 0)),"")</f>
        <v/>
      </c>
      <c r="B229" s="13" t="str">
        <f>IFERROR(HYPERLINK(VLOOKUP($A229,#REF!,12,FALSE),VLOOKUP($A229,#REF!,13,FALSE)),"")</f>
        <v/>
      </c>
      <c r="C229" t="str">
        <f>IFERROR(VLOOKUP($A229,#REF!,2,FALSE),"")</f>
        <v/>
      </c>
      <c r="D229" t="str">
        <f>IFERROR(VLOOKUP($A229,#REF!,3,FALSE),"")</f>
        <v/>
      </c>
      <c r="E229" t="str">
        <f>IFERROR(VLOOKUP($A229,#REF!,6,FALSE),"")</f>
        <v/>
      </c>
      <c r="G229" t="str">
        <f>IFERROR(VLOOKUP($A229,#REF!,7,FALSE),"")</f>
        <v/>
      </c>
      <c r="I229" t="str">
        <f>IFERROR(IF(#REF!,ROUND($E229/$G229*100,2),0),"")</f>
        <v/>
      </c>
    </row>
    <row r="230" spans="1:9" x14ac:dyDescent="0.3">
      <c r="A230" t="str">
        <f t="array" ref="A230">IFERROR(INDEX(Data!$C$2:$C$1038, MATCH(0,COUNTIF($A$2:A229, Data!$C$2:$C$1038), 0)),"")</f>
        <v/>
      </c>
      <c r="B230" s="13" t="str">
        <f>IFERROR(HYPERLINK(VLOOKUP($A230,#REF!,12,FALSE),VLOOKUP($A230,#REF!,13,FALSE)),"")</f>
        <v/>
      </c>
      <c r="C230" t="str">
        <f>IFERROR(VLOOKUP($A230,#REF!,2,FALSE),"")</f>
        <v/>
      </c>
      <c r="D230" t="str">
        <f>IFERROR(VLOOKUP($A230,#REF!,3,FALSE),"")</f>
        <v/>
      </c>
      <c r="E230" t="str">
        <f>IFERROR(VLOOKUP($A230,#REF!,6,FALSE),"")</f>
        <v/>
      </c>
      <c r="G230" t="str">
        <f>IFERROR(VLOOKUP($A230,#REF!,7,FALSE),"")</f>
        <v/>
      </c>
      <c r="I230" t="str">
        <f>IFERROR(IF(#REF!,ROUND($E230/$G230*100,2),0),"")</f>
        <v/>
      </c>
    </row>
    <row r="231" spans="1:9" x14ac:dyDescent="0.3">
      <c r="A231" t="str">
        <f t="array" ref="A231">IFERROR(INDEX(Data!$C$2:$C$1038, MATCH(0,COUNTIF($A$2:A230, Data!$C$2:$C$1038), 0)),"")</f>
        <v/>
      </c>
      <c r="B231" s="13" t="str">
        <f>IFERROR(HYPERLINK(VLOOKUP($A231,#REF!,12,FALSE),VLOOKUP($A231,#REF!,13,FALSE)),"")</f>
        <v/>
      </c>
      <c r="C231" t="str">
        <f>IFERROR(VLOOKUP($A231,#REF!,2,FALSE),"")</f>
        <v/>
      </c>
      <c r="D231" t="str">
        <f>IFERROR(VLOOKUP($A231,#REF!,3,FALSE),"")</f>
        <v/>
      </c>
      <c r="E231" t="str">
        <f>IFERROR(VLOOKUP($A231,#REF!,6,FALSE),"")</f>
        <v/>
      </c>
      <c r="G231" t="str">
        <f>IFERROR(VLOOKUP($A231,#REF!,7,FALSE),"")</f>
        <v/>
      </c>
      <c r="I231" t="str">
        <f>IFERROR(IF(#REF!,ROUND($E231/$G231*100,2),0),"")</f>
        <v/>
      </c>
    </row>
    <row r="232" spans="1:9" x14ac:dyDescent="0.3">
      <c r="A232" t="str">
        <f t="array" ref="A232">IFERROR(INDEX(Data!$C$2:$C$1038, MATCH(0,COUNTIF($A$2:A231, Data!$C$2:$C$1038), 0)),"")</f>
        <v/>
      </c>
      <c r="B232" s="3"/>
      <c r="C232" t="str">
        <f>IFERROR(VLOOKUP($A232,#REF!,2,FALSE),"")</f>
        <v/>
      </c>
      <c r="D232" t="str">
        <f>IFERROR(VLOOKUP($A232,#REF!,3,FALSE),"")</f>
        <v/>
      </c>
      <c r="E232" t="str">
        <f>IFERROR(VLOOKUP($A232,#REF!,6,FALSE),"")</f>
        <v/>
      </c>
      <c r="G232" t="str">
        <f>IFERROR(VLOOKUP($A232,#REF!,7,FALSE),"")</f>
        <v/>
      </c>
      <c r="I232" t="str">
        <f>IFERROR(IF(#REF!,ROUND($E232/$G232*100,2),0),"")</f>
        <v/>
      </c>
    </row>
    <row r="233" spans="1:9" x14ac:dyDescent="0.3">
      <c r="A233" t="str">
        <f t="array" ref="A233">IFERROR(INDEX(Data!$C$2:$C$1038, MATCH(0,COUNTIF($A$2:A232, Data!$C$2:$C$1038), 0)),"")</f>
        <v/>
      </c>
      <c r="B233" s="3"/>
      <c r="C233" t="str">
        <f>IFERROR(VLOOKUP($A233,#REF!,2,FALSE),"")</f>
        <v/>
      </c>
      <c r="D233" t="str">
        <f>IFERROR(VLOOKUP($A233,#REF!,3,FALSE),"")</f>
        <v/>
      </c>
      <c r="E233" t="str">
        <f>IFERROR(VLOOKUP($A233,#REF!,6,FALSE),"")</f>
        <v/>
      </c>
      <c r="G233" t="str">
        <f>IFERROR(VLOOKUP($A233,#REF!,7,FALSE),"")</f>
        <v/>
      </c>
      <c r="I233" t="str">
        <f>IFERROR(IF(#REF!,ROUND($E233/$G233*100,2),0),"")</f>
        <v/>
      </c>
    </row>
    <row r="234" spans="1:9" x14ac:dyDescent="0.3">
      <c r="A234" t="str">
        <f t="array" ref="A234">IFERROR(INDEX(Data!$C$2:$C$1038, MATCH(0,COUNTIF($A$2:A233, Data!$C$2:$C$1038), 0)),"")</f>
        <v/>
      </c>
      <c r="B234" s="3"/>
      <c r="C234" t="str">
        <f>IFERROR(VLOOKUP($A234,#REF!,2,FALSE),"")</f>
        <v/>
      </c>
      <c r="D234" t="str">
        <f>IFERROR(VLOOKUP($A234,#REF!,3,FALSE),"")</f>
        <v/>
      </c>
      <c r="E234" t="str">
        <f>IFERROR(VLOOKUP($A234,#REF!,6,FALSE),"")</f>
        <v/>
      </c>
      <c r="G234" t="str">
        <f>IFERROR(VLOOKUP($A234,#REF!,7,FALSE),"")</f>
        <v/>
      </c>
      <c r="I234" t="str">
        <f>IFERROR(IF(#REF!,ROUND($E234/$G234*100,2),""),"")</f>
        <v/>
      </c>
    </row>
    <row r="235" spans="1:9" x14ac:dyDescent="0.3">
      <c r="A235" t="str">
        <f t="array" ref="A235">IFERROR(INDEX(Data!$C$2:$C$1038, MATCH(0,COUNTIF($A$2:A234, Data!$C$2:$C$1038), 0)),"")</f>
        <v/>
      </c>
      <c r="B235" s="3"/>
      <c r="C235" t="str">
        <f>IFERROR(VLOOKUP($A235,#REF!,2,FALSE),"")</f>
        <v/>
      </c>
      <c r="D235" t="str">
        <f>IFERROR(VLOOKUP($A235,#REF!,3,FALSE),"")</f>
        <v/>
      </c>
      <c r="E235" t="str">
        <f>IFERROR(VLOOKUP($A235,#REF!,6,FALSE),"")</f>
        <v/>
      </c>
      <c r="G235" t="str">
        <f>IFERROR(VLOOKUP($A235,#REF!,7,FALSE),"")</f>
        <v/>
      </c>
      <c r="I235" t="str">
        <f>IFERROR(IF(#REF!,ROUND($E235/$G235*100,2),""),"")</f>
        <v/>
      </c>
    </row>
    <row r="236" spans="1:9" x14ac:dyDescent="0.3">
      <c r="A236" t="str">
        <f t="array" ref="A236">IFERROR(INDEX(Data!$C$2:$C$1038, MATCH(0,COUNTIF($A$2:A235, Data!$C$2:$C$1038), 0)),"")</f>
        <v/>
      </c>
      <c r="B236" s="3"/>
      <c r="C236" t="str">
        <f>IFERROR(VLOOKUP($A236,#REF!,2,FALSE),"")</f>
        <v/>
      </c>
      <c r="D236" t="str">
        <f>IFERROR(VLOOKUP($A236,#REF!,3,FALSE),"")</f>
        <v/>
      </c>
    </row>
    <row r="237" spans="1:9" x14ac:dyDescent="0.3">
      <c r="A237" t="str">
        <f t="array" ref="A237">IFERROR(INDEX(Data!$C$2:$C$1038, MATCH(0,COUNTIF($A$2:A236, Data!$C$2:$C$1038), 0)),"")</f>
        <v/>
      </c>
      <c r="B237" s="3"/>
      <c r="C237" t="str">
        <f>IFERROR(VLOOKUP($A237,#REF!,2,FALSE),"")</f>
        <v/>
      </c>
      <c r="D237" t="str">
        <f>IFERROR(VLOOKUP($A237,#REF!,3,FALSE),"")</f>
        <v/>
      </c>
    </row>
    <row r="238" spans="1:9" x14ac:dyDescent="0.3">
      <c r="A238" t="str">
        <f t="array" ref="A238">IFERROR(INDEX(Data!$C$2:$C$1038, MATCH(0,COUNTIF($A$2:A237, Data!$C$2:$C$1038), 0)),"")</f>
        <v/>
      </c>
      <c r="B238" s="3"/>
      <c r="C238" t="str">
        <f>IFERROR(VLOOKUP($A238,#REF!,2,FALSE),"")</f>
        <v/>
      </c>
      <c r="D238" t="str">
        <f>IFERROR(VLOOKUP($A238,#REF!,3,FALSE),"")</f>
        <v/>
      </c>
    </row>
    <row r="239" spans="1:9" x14ac:dyDescent="0.3">
      <c r="A239" t="str">
        <f t="array" ref="A239">IFERROR(INDEX(Data!$C$2:$C$1038, MATCH(0,COUNTIF($A$2:A238, Data!$C$2:$C$1038), 0)),"")</f>
        <v/>
      </c>
      <c r="B239" s="3"/>
      <c r="C239" t="str">
        <f>IFERROR(VLOOKUP($A239,#REF!,2,FALSE),"")</f>
        <v/>
      </c>
      <c r="D239" t="str">
        <f>IFERROR(VLOOKUP($A239,#REF!,3,FALSE),"")</f>
        <v/>
      </c>
    </row>
    <row r="240" spans="1:9" x14ac:dyDescent="0.3">
      <c r="A240" t="str">
        <f t="array" ref="A240">IFERROR(INDEX(Data!$C$2:$C$1038, MATCH(0,COUNTIF($A$2:A239, Data!$C$2:$C$1038), 0)),"")</f>
        <v/>
      </c>
      <c r="B240" s="3"/>
      <c r="C240" t="str">
        <f>IFERROR(VLOOKUP($A240,#REF!,2,FALSE),"")</f>
        <v/>
      </c>
      <c r="D240" t="str">
        <f>IFERROR(VLOOKUP($A240,#REF!,3,FALSE),"")</f>
        <v/>
      </c>
    </row>
    <row r="241" spans="1:4" x14ac:dyDescent="0.3">
      <c r="A241" t="str">
        <f t="array" ref="A241">IFERROR(INDEX(Data!$C$2:$C$1038, MATCH(0,COUNTIF($A$2:A240, Data!$C$2:$C$1038), 0)),"")</f>
        <v/>
      </c>
      <c r="B241" s="3"/>
      <c r="C241" t="str">
        <f>IFERROR(VLOOKUP($A241,#REF!,2,FALSE),"")</f>
        <v/>
      </c>
      <c r="D241" t="str">
        <f>IFERROR(VLOOKUP($A241,#REF!,3,FALSE),"")</f>
        <v/>
      </c>
    </row>
    <row r="242" spans="1:4" x14ac:dyDescent="0.3">
      <c r="A242" t="str">
        <f t="array" ref="A242">IFERROR(INDEX(Data!$C$2:$C$1038, MATCH(0,COUNTIF($A$2:A241, Data!$C$2:$C$1038), 0)),"")</f>
        <v/>
      </c>
      <c r="B242" s="3"/>
      <c r="C242" t="str">
        <f>IFERROR(VLOOKUP($A242,#REF!,2,FALSE),"")</f>
        <v/>
      </c>
      <c r="D242" t="str">
        <f>IFERROR(VLOOKUP($A242,#REF!,3,FALSE),"")</f>
        <v/>
      </c>
    </row>
    <row r="243" spans="1:4" x14ac:dyDescent="0.3">
      <c r="A243" t="str">
        <f t="array" ref="A243">IFERROR(INDEX(Data!$C$2:$C$1038, MATCH(0,COUNTIF($A$2:A242, Data!$C$2:$C$1038), 0)),"")</f>
        <v/>
      </c>
      <c r="B243" s="3"/>
      <c r="C243" t="str">
        <f>IFERROR(VLOOKUP($A243,#REF!,2,FALSE),"")</f>
        <v/>
      </c>
      <c r="D243" t="str">
        <f>IFERROR(VLOOKUP($A243,#REF!,3,FALSE),"")</f>
        <v/>
      </c>
    </row>
    <row r="244" spans="1:4" x14ac:dyDescent="0.3">
      <c r="A244" t="str">
        <f t="array" ref="A244">IFERROR(INDEX(Data!$C$2:$C$1038, MATCH(0,COUNTIF($A$2:A243, Data!$C$2:$C$1038), 0)),"")</f>
        <v/>
      </c>
      <c r="B244" s="3"/>
      <c r="C244" t="str">
        <f>IFERROR(VLOOKUP($A244,#REF!,2,FALSE),"")</f>
        <v/>
      </c>
      <c r="D244" t="str">
        <f>IFERROR(VLOOKUP($A244,#REF!,3,FALSE),"")</f>
        <v/>
      </c>
    </row>
    <row r="245" spans="1:4" x14ac:dyDescent="0.3">
      <c r="A245" t="str">
        <f t="array" ref="A245">IFERROR(INDEX(Data!$C$2:$C$1038, MATCH(0,COUNTIF($A$2:A244, Data!$C$2:$C$1038), 0)),"")</f>
        <v/>
      </c>
      <c r="C245" t="str">
        <f>IFERROR(VLOOKUP($A245,#REF!,2,FALSE),"")</f>
        <v/>
      </c>
      <c r="D245" t="str">
        <f>IFERROR(VLOOKUP($A245,#REF!,3,FALSE),"")</f>
        <v/>
      </c>
    </row>
    <row r="246" spans="1:4" x14ac:dyDescent="0.3">
      <c r="A246" t="str">
        <f t="array" ref="A246">IFERROR(INDEX(Data!$C$2:$C$1038, MATCH(0,COUNTIF($A$2:A245, Data!$C$2:$C$1038), 0)),"")</f>
        <v/>
      </c>
    </row>
    <row r="247" spans="1:4" x14ac:dyDescent="0.3">
      <c r="A247" t="str">
        <f t="array" ref="A247">IFERROR(INDEX(Data!$C$2:$C$1038, MATCH(0,COUNTIF($A$2:A246, Data!$C$2:$C$1038), 0)),"")</f>
        <v/>
      </c>
    </row>
    <row r="248" spans="1:4" x14ac:dyDescent="0.3">
      <c r="A248" t="str">
        <f t="array" ref="A248">IFERROR(INDEX(Data!$C$2:$C$1038, MATCH(0,COUNTIF($A$2:A247, Data!$C$2:$C$1038), 0)),"")</f>
        <v/>
      </c>
    </row>
    <row r="249" spans="1:4" x14ac:dyDescent="0.3">
      <c r="A249" t="str">
        <f t="array" ref="A249">IFERROR(INDEX(Data!$C$2:$C$1038, MATCH(0,COUNTIF($A$2:A248, Data!$C$2:$C$1038), 0)),"")</f>
        <v/>
      </c>
    </row>
    <row r="250" spans="1:4" x14ac:dyDescent="0.3">
      <c r="A250" t="str">
        <f t="array" ref="A250">IFERROR(INDEX(Data!$C$2:$C$1038, MATCH(0,COUNTIF($A$2:A249, Data!$C$2:$C$1038), 0)),"")</f>
        <v/>
      </c>
    </row>
    <row r="251" spans="1:4" x14ac:dyDescent="0.3">
      <c r="A251" t="str">
        <f t="array" ref="A251">IFERROR(INDEX(Data!$C$2:$C$1038, MATCH(0,COUNTIF($A$2:A250, Data!$C$2:$C$1038), 0)),"")</f>
        <v/>
      </c>
    </row>
    <row r="252" spans="1:4" x14ac:dyDescent="0.3">
      <c r="A252" t="str">
        <f t="array" ref="A252">IFERROR(INDEX(Data!$C$2:$C$1038, MATCH(0,COUNTIF($A$2:A251, Data!$C$2:$C$1038), 0)),"")</f>
        <v/>
      </c>
    </row>
    <row r="253" spans="1:4" x14ac:dyDescent="0.3">
      <c r="A253" t="str">
        <f t="array" ref="A253">IFERROR(INDEX(Data!$C$2:$C$1038, MATCH(0,COUNTIF($A$2:A252, Data!$C$2:$C$1038), 0)),"")</f>
        <v/>
      </c>
    </row>
    <row r="254" spans="1:4" x14ac:dyDescent="0.3">
      <c r="A254" t="str">
        <f t="array" ref="A254">IFERROR(INDEX(Data!$C$2:$C$1038, MATCH(0,COUNTIF($A$2:A253, Data!$C$2:$C$1038), 0)),"")</f>
        <v/>
      </c>
    </row>
    <row r="255" spans="1:4" x14ac:dyDescent="0.3">
      <c r="A255" t="str">
        <f t="array" ref="A255">IFERROR(INDEX(Data!$C$2:$C$1038, MATCH(0,COUNTIF($A$2:A254, Data!$C$2:$C$1038), 0)),"")</f>
        <v/>
      </c>
    </row>
    <row r="256" spans="1:4" x14ac:dyDescent="0.3">
      <c r="A256" t="str">
        <f t="array" ref="A256">IFERROR(INDEX(Data!$C$2:$C$1038, MATCH(0,COUNTIF($A$2:A255, Data!$C$2:$C$1038), 0)),"")</f>
        <v/>
      </c>
    </row>
    <row r="257" spans="1:1" x14ac:dyDescent="0.3">
      <c r="A257" t="str">
        <f t="array" ref="A257">IFERROR(INDEX(Data!$C$2:$C$1038, MATCH(0,COUNTIF($A$2:A256, Data!$C$2:$C$1038), 0)),"")</f>
        <v/>
      </c>
    </row>
    <row r="258" spans="1:1" x14ac:dyDescent="0.3">
      <c r="A258" t="str">
        <f t="array" ref="A258">IFERROR(INDEX(Data!$C$2:$C$1038, MATCH(0,COUNTIF($A$2:A257, Data!$C$2:$C$1038), 0)),"")</f>
        <v/>
      </c>
    </row>
    <row r="259" spans="1:1" x14ac:dyDescent="0.3">
      <c r="A259" t="str">
        <f t="array" ref="A259">IFERROR(INDEX(Data!$C$2:$C$1038, MATCH(0,COUNTIF($A$2:A258, Data!$C$2:$C$1038), 0)),"")</f>
        <v/>
      </c>
    </row>
    <row r="260" spans="1:1" x14ac:dyDescent="0.3">
      <c r="A260" t="str">
        <f t="array" ref="A260">IFERROR(INDEX(Data!$C$2:$C$1038, MATCH(0,COUNTIF($A$2:A259, Data!$C$2:$C$1038), 0)),"")</f>
        <v/>
      </c>
    </row>
    <row r="261" spans="1:1" x14ac:dyDescent="0.3">
      <c r="A261" t="str">
        <f t="array" ref="A261">IFERROR(INDEX(Data!$C$2:$C$1038, MATCH(0,COUNTIF($A$2:A260, Data!$C$2:$C$1038), 0)),"")</f>
        <v/>
      </c>
    </row>
    <row r="262" spans="1:1" x14ac:dyDescent="0.3">
      <c r="A262" t="str">
        <f t="array" ref="A262">IFERROR(INDEX(Data!$C$2:$C$1038, MATCH(0,COUNTIF($A$2:A261, Data!$C$2:$C$1038), 0)),"")</f>
        <v/>
      </c>
    </row>
    <row r="263" spans="1:1" x14ac:dyDescent="0.3">
      <c r="A263" t="str">
        <f t="array" ref="A263">IFERROR(INDEX(Data!$C$2:$C$1038, MATCH(0,COUNTIF($A$2:A262, Data!$C$2:$C$1038), 0)),"")</f>
        <v/>
      </c>
    </row>
    <row r="264" spans="1:1" x14ac:dyDescent="0.3">
      <c r="A264" t="str">
        <f t="array" ref="A264">IFERROR(INDEX(Data!$C$2:$C$1038, MATCH(0,COUNTIF($A$2:A263, Data!$C$2:$C$1038), 0)),"")</f>
        <v/>
      </c>
    </row>
    <row r="265" spans="1:1" x14ac:dyDescent="0.3">
      <c r="A265" t="str">
        <f t="array" ref="A265">IFERROR(INDEX(Data!$C$2:$C$1038, MATCH(0,COUNTIF($A$2:A264, Data!$C$2:$C$1038), 0)),"")</f>
        <v/>
      </c>
    </row>
    <row r="266" spans="1:1" x14ac:dyDescent="0.3">
      <c r="A266" t="str">
        <f t="array" ref="A266">IFERROR(INDEX(Data!$C$2:$C$1038, MATCH(0,COUNTIF($A$2:A265, Data!$C$2:$C$1038), 0)),"")</f>
        <v/>
      </c>
    </row>
    <row r="267" spans="1:1" x14ac:dyDescent="0.3">
      <c r="A267" t="str">
        <f t="array" ref="A267">IFERROR(INDEX(Data!$C$2:$C$1038, MATCH(0,COUNTIF($A$2:A266, Data!$C$2:$C$1038), 0)),"")</f>
        <v/>
      </c>
    </row>
    <row r="268" spans="1:1" x14ac:dyDescent="0.3">
      <c r="A268" t="str">
        <f t="array" ref="A268">IFERROR(INDEX(Data!$C$2:$C$1038, MATCH(0,COUNTIF($A$2:A267, Data!$C$2:$C$1038), 0)),"")</f>
        <v/>
      </c>
    </row>
  </sheetData>
  <autoFilter ref="A1:K245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2:K31"/>
  <sheetViews>
    <sheetView workbookViewId="0">
      <selection activeCell="F3" sqref="F3"/>
    </sheetView>
  </sheetViews>
  <sheetFormatPr defaultRowHeight="14.4" x14ac:dyDescent="0.3"/>
  <cols>
    <col min="1" max="1" width="37" customWidth="1"/>
    <col min="2" max="2" width="37" style="3" customWidth="1"/>
    <col min="3" max="3" width="13" style="3" customWidth="1"/>
    <col min="4" max="4" width="10.5546875" style="3" customWidth="1"/>
    <col min="5" max="5" width="13" style="3" customWidth="1"/>
    <col min="6" max="6" width="12.33203125" customWidth="1"/>
    <col min="7" max="7" width="22" customWidth="1"/>
    <col min="9" max="11" width="8.88671875" hidden="1" customWidth="1"/>
  </cols>
  <sheetData>
    <row r="2" spans="1:11" s="25" customFormat="1" x14ac:dyDescent="0.3">
      <c r="A2" s="25" t="str">
        <f>"Top (overestimated) "&amp;J2&amp;" Issues &gt;" &amp; I2 &amp; "%"</f>
        <v>Top (overestimated) 10 Issues &gt;110%</v>
      </c>
      <c r="B2" s="26" t="s">
        <v>33</v>
      </c>
      <c r="C2" s="26" t="s">
        <v>2</v>
      </c>
      <c r="D2" s="26" t="s">
        <v>333</v>
      </c>
      <c r="E2" s="26" t="s">
        <v>332</v>
      </c>
      <c r="F2" s="25" t="s">
        <v>12</v>
      </c>
      <c r="G2" s="25" t="s">
        <v>4</v>
      </c>
      <c r="I2" s="25">
        <v>110</v>
      </c>
      <c r="J2" s="25">
        <v>10</v>
      </c>
      <c r="K2" s="25">
        <f>SUMPRODUCT(--(ISNUMBER('Performance By Issue'!$I$3:$I$201)), --('Performance By Issue'!$I$3:$I$201&gt;$I$2))</f>
        <v>9</v>
      </c>
    </row>
    <row r="3" spans="1:11" x14ac:dyDescent="0.3">
      <c r="A3" t="str">
        <f t="array" ref="A3">IF(ISNUMBER($F3),
INDEX('Performance By Issue'!$A$3:$A$201,
SMALL(IF('Performance By Issue'!$I$3:$I$201=$F3,ROW('Performance By Issue'!$A$3:$A$201)-ROW('Performance By Issue'!$A$3)+1),COUNTIF($F$3:F3,F3))),
""
)</f>
        <v>DDH-252</v>
      </c>
      <c r="B3" s="13" t="str">
        <f>IFERROR(HYPERLINK(VLOOKUP($A3,Data!$C$2:$S$1057,12,FALSE),VLOOKUP($A3,Data!$C$2:$S$1057,10,FALSE)),"")</f>
        <v>Can't delete the individual</v>
      </c>
      <c r="C3" s="23" t="str">
        <f>IFERROR(VLOOKUP($A3,Data!$C$2:$D$922,2,FALSE),"")</f>
        <v>Done</v>
      </c>
      <c r="D3">
        <f>IFERROR(VLOOKUP($A3,'Performance By Issue'!$A$3:$I$884,6,FALSE),"")</f>
        <v>1</v>
      </c>
      <c r="E3">
        <f>IFERROR(VLOOKUP($A3,'Performance By Issue'!$A$3:$I$884,7,FALSE),"")</f>
        <v>0.18</v>
      </c>
      <c r="F3">
        <f t="array" ref="F3">IF(ROWS($F$3:F3)&lt;=$K$2,LARGE('Performance By Issue'!$I$3:$I$201,ROWS($F$3:F3)),"")</f>
        <v>555.55999999999995</v>
      </c>
      <c r="G3" t="str">
        <f>IFERROR(VLOOKUP($A3,Data!$C$2:$H$922,4,FALSE),"")</f>
        <v>Igor Shevchenko</v>
      </c>
    </row>
    <row r="4" spans="1:11" ht="28.8" x14ac:dyDescent="0.3">
      <c r="A4" t="str">
        <f t="array" ref="A4">IF(ISNUMBER($F4),
INDEX('Performance By Issue'!$A$3:$A$201,
SMALL(IF('Performance By Issue'!$I$3:$I$201=$F4,ROW('Performance By Issue'!$A$3:$A$201)-ROW('Performance By Issue'!$A$3)+1),COUNTIF($F$3:F4,F4))),
""
)</f>
        <v>DDH-187</v>
      </c>
      <c r="B4" s="13" t="str">
        <f>IFERROR(HYPERLINK(VLOOKUP($A4,Data!$C$2:$S$1057,12,FALSE),VLOOKUP($A4,Data!$C$2:$S$1057,10,FALSE)),"")</f>
        <v>Configure DDH-side web server and deployment</v>
      </c>
      <c r="C4" s="23" t="str">
        <f>IFERROR(VLOOKUP($A4,Data!$C$2:$D$922,2,FALSE),"")</f>
        <v>In Progress</v>
      </c>
      <c r="D4">
        <f>IFERROR(VLOOKUP($A4,'Performance By Issue'!$A$3:$I$884,6,FALSE),"")</f>
        <v>10</v>
      </c>
      <c r="E4">
        <f>IFERROR(VLOOKUP($A4,'Performance By Issue'!$A$3:$I$884,7,FALSE),"")</f>
        <v>3.57</v>
      </c>
      <c r="F4">
        <f t="array" ref="F4">IF(ROWS($F$3:F4)&lt;=$K$2,LARGE('Performance By Issue'!$I$3:$I$201,ROWS($F$3:F4)),"")</f>
        <v>280.11</v>
      </c>
      <c r="G4" t="str">
        <f>IFERROR(VLOOKUP($A4,Data!$C$2:$H$922,4,FALSE),"")</f>
        <v>Joshua Lorenzo</v>
      </c>
    </row>
    <row r="5" spans="1:11" x14ac:dyDescent="0.3">
      <c r="A5" t="str">
        <f t="array" ref="A5">IF(ISNUMBER($F5),
INDEX('Performance By Issue'!$A$3:$A$201,
SMALL(IF('Performance By Issue'!$I$3:$I$201=$F5,ROW('Performance By Issue'!$A$3:$A$201)-ROW('Performance By Issue'!$A$3)+1),COUNTIF($F$3:F5,F5))),
""
)</f>
        <v>DDH-218</v>
      </c>
      <c r="B5" s="13" t="str">
        <f>IFERROR(HYPERLINK(VLOOKUP($A5,Data!$C$2:$S$1057,12,FALSE),VLOOKUP($A5,Data!$C$2:$S$1057,10,FALSE)),"")</f>
        <v>Store Investment Information into DB</v>
      </c>
      <c r="C5" s="23" t="str">
        <f>IFERROR(VLOOKUP($A5,Data!$C$2:$D$922,2,FALSE),"")</f>
        <v>Done</v>
      </c>
      <c r="D5">
        <f>IFERROR(VLOOKUP($A5,'Performance By Issue'!$A$3:$I$884,6,FALSE),"")</f>
        <v>1</v>
      </c>
      <c r="E5">
        <f>IFERROR(VLOOKUP($A5,'Performance By Issue'!$A$3:$I$884,7,FALSE),"")</f>
        <v>0.4</v>
      </c>
      <c r="F5">
        <f t="array" ref="F5">IF(ROWS($F$3:F5)&lt;=$K$2,LARGE('Performance By Issue'!$I$3:$I$201,ROWS($F$3:F5)),"")</f>
        <v>250</v>
      </c>
      <c r="G5" t="str">
        <f>IFERROR(VLOOKUP($A5,Data!$C$2:$H$922,4,FALSE),"")</f>
        <v>Igor Shevchenko</v>
      </c>
    </row>
    <row r="6" spans="1:11" x14ac:dyDescent="0.3">
      <c r="A6" t="str">
        <f t="array" ref="A6">IF(ISNUMBER($F6),
INDEX('Performance By Issue'!$A$3:$A$201,
SMALL(IF('Performance By Issue'!$I$3:$I$201=$F6,ROW('Performance By Issue'!$A$3:$A$201)-ROW('Performance By Issue'!$A$3)+1),COUNTIF($F$3:F6,F6))),
""
)</f>
        <v>DDH-247</v>
      </c>
      <c r="B6" s="13" t="str">
        <f>IFERROR(HYPERLINK(VLOOKUP($A6,Data!$C$2:$S$1057,12,FALSE),VLOOKUP($A6,Data!$C$2:$S$1057,10,FALSE)),"")</f>
        <v>Reorder Individual Details sections</v>
      </c>
      <c r="C6" s="23" t="str">
        <f>IFERROR(VLOOKUP($A6,Data!$C$2:$D$922,2,FALSE),"")</f>
        <v>Done</v>
      </c>
      <c r="D6">
        <f>IFERROR(VLOOKUP($A6,'Performance By Issue'!$A$3:$I$884,6,FALSE),"")</f>
        <v>2</v>
      </c>
      <c r="E6">
        <f>IFERROR(VLOOKUP($A6,'Performance By Issue'!$A$3:$I$884,7,FALSE),"")</f>
        <v>0.95</v>
      </c>
      <c r="F6">
        <f t="array" ref="F6">IF(ROWS($F$3:F6)&lt;=$K$2,LARGE('Performance By Issue'!$I$3:$I$201,ROWS($F$3:F6)),"")</f>
        <v>210.53</v>
      </c>
      <c r="G6" t="str">
        <f>IFERROR(VLOOKUP($A6,Data!$C$2:$H$922,4,FALSE),"")</f>
        <v>Joshua Lorenzo</v>
      </c>
    </row>
    <row r="7" spans="1:11" ht="28.8" x14ac:dyDescent="0.3">
      <c r="A7" t="str">
        <f t="array" ref="A7">IF(ISNUMBER($F7),
INDEX('Performance By Issue'!$A$3:$A$201,
SMALL(IF('Performance By Issue'!$I$3:$I$201=$F7,ROW('Performance By Issue'!$A$3:$A$201)-ROW('Performance By Issue'!$A$3)+1),COUNTIF($F$3:F7,F7))),
""
)</f>
        <v>DDH-253</v>
      </c>
      <c r="B7" s="13" t="str">
        <f>IFERROR(HYPERLINK(VLOOKUP($A7,Data!$C$2:$S$1057,12,FALSE),VLOOKUP($A7,Data!$C$2:$S$1057,10,FALSE)),"")</f>
        <v>Account Information can be completed when no Primary contact is selected</v>
      </c>
      <c r="C7" s="23" t="str">
        <f>IFERROR(VLOOKUP($A7,Data!$C$2:$D$922,2,FALSE),"")</f>
        <v>Done</v>
      </c>
      <c r="D7">
        <f>IFERROR(VLOOKUP($A7,'Performance By Issue'!$A$3:$I$884,6,FALSE),"")</f>
        <v>1.5</v>
      </c>
      <c r="E7">
        <f>IFERROR(VLOOKUP($A7,'Performance By Issue'!$A$3:$I$884,7,FALSE),"")</f>
        <v>0.8</v>
      </c>
      <c r="F7">
        <f t="array" ref="F7">IF(ROWS($F$3:F7)&lt;=$K$2,LARGE('Performance By Issue'!$I$3:$I$201,ROWS($F$3:F7)),"")</f>
        <v>187.5</v>
      </c>
      <c r="G7" t="str">
        <f>IFERROR(VLOOKUP($A7,Data!$C$2:$H$922,4,FALSE),"")</f>
        <v>Igor Shevchenko</v>
      </c>
    </row>
    <row r="8" spans="1:11" x14ac:dyDescent="0.3">
      <c r="A8" t="str">
        <f t="array" ref="A8">IF(ISNUMBER($F8),
INDEX('Performance By Issue'!$A$3:$A$201,
SMALL(IF('Performance By Issue'!$I$3:$I$201=$F8,ROW('Performance By Issue'!$A$3:$A$201)-ROW('Performance By Issue'!$A$3)+1),COUNTIF($F$3:F8,F8))),
""
)</f>
        <v>DDH-146</v>
      </c>
      <c r="B8" s="13" t="str">
        <f>IFERROR(HYPERLINK(VLOOKUP($A8,Data!$C$2:$S$1057,12,FALSE),VLOOKUP($A8,Data!$C$2:$S$1057,10,FALSE)),"")</f>
        <v>Setup the Dev Env DB</v>
      </c>
      <c r="C8" s="23" t="str">
        <f>IFERROR(VLOOKUP($A8,Data!$C$2:$D$922,2,FALSE),"")</f>
        <v>In Progress</v>
      </c>
      <c r="D8">
        <f>IFERROR(VLOOKUP($A8,'Performance By Issue'!$A$3:$I$884,6,FALSE),"")</f>
        <v>5</v>
      </c>
      <c r="E8">
        <f>IFERROR(VLOOKUP($A8,'Performance By Issue'!$A$3:$I$884,7,FALSE),"")</f>
        <v>2.97</v>
      </c>
      <c r="F8">
        <f t="array" ref="F8">IF(ROWS($F$3:F8)&lt;=$K$2,LARGE('Performance By Issue'!$I$3:$I$201,ROWS($F$3:F8)),"")</f>
        <v>168.35</v>
      </c>
      <c r="G8" t="str">
        <f>IFERROR(VLOOKUP($A8,Data!$C$2:$H$922,4,FALSE),"")</f>
        <v>Igor Shevchenko</v>
      </c>
    </row>
    <row r="9" spans="1:11" x14ac:dyDescent="0.3">
      <c r="A9" t="str">
        <f t="array" ref="A9">IF(ISNUMBER($F9),
INDEX('Performance By Issue'!$A$3:$A$201,
SMALL(IF('Performance By Issue'!$I$3:$I$201=$F9,ROW('Performance By Issue'!$A$3:$A$201)-ROW('Performance By Issue'!$A$3)+1),COUNTIF($F$3:F9,F9))),
""
)</f>
        <v>DDH-217</v>
      </c>
      <c r="B9" s="13" t="str">
        <f>IFERROR(HYPERLINK(VLOOKUP($A9,Data!$C$2:$S$1057,12,FALSE),VLOOKUP($A9,Data!$C$2:$S$1057,10,FALSE)),"")</f>
        <v>Store Account Information in the DB</v>
      </c>
      <c r="C9" s="23" t="str">
        <f>IFERROR(VLOOKUP($A9,Data!$C$2:$D$922,2,FALSE),"")</f>
        <v>Done</v>
      </c>
      <c r="D9">
        <f>IFERROR(VLOOKUP($A9,'Performance By Issue'!$A$3:$I$884,6,FALSE),"")</f>
        <v>3</v>
      </c>
      <c r="E9">
        <f>IFERROR(VLOOKUP($A9,'Performance By Issue'!$A$3:$I$884,7,FALSE),"")</f>
        <v>2.4</v>
      </c>
      <c r="F9">
        <f t="array" ref="F9">IF(ROWS($F$3:F9)&lt;=$K$2,LARGE('Performance By Issue'!$I$3:$I$201,ROWS($F$3:F9)),"")</f>
        <v>125</v>
      </c>
      <c r="G9" t="str">
        <f>IFERROR(VLOOKUP($A9,Data!$C$2:$H$922,4,FALSE),"")</f>
        <v>Igor Shevchenko</v>
      </c>
    </row>
    <row r="10" spans="1:11" x14ac:dyDescent="0.3">
      <c r="A10" t="str">
        <f t="array" ref="A10">IF(ISNUMBER($F10),
INDEX('Performance By Issue'!$A$3:$A$201,
SMALL(IF('Performance By Issue'!$I$3:$I$201=$F10,ROW('Performance By Issue'!$A$3:$A$201)-ROW('Performance By Issue'!$A$3)+1),COUNTIF($F$3:F10,F10))),
""
)</f>
        <v>DDH-219</v>
      </c>
      <c r="B10" s="13" t="str">
        <f>IFERROR(HYPERLINK(VLOOKUP($A10,Data!$C$2:$S$1057,12,FALSE),VLOOKUP($A10,Data!$C$2:$S$1057,10,FALSE)),"")</f>
        <v>Store Sole Trader Details in the DB</v>
      </c>
      <c r="C10" s="23" t="str">
        <f>IFERROR(VLOOKUP($A10,Data!$C$2:$D$922,2,FALSE),"")</f>
        <v>Done</v>
      </c>
      <c r="D10">
        <f>IFERROR(VLOOKUP($A10,'Performance By Issue'!$A$3:$I$884,6,FALSE),"")</f>
        <v>1</v>
      </c>
      <c r="E10">
        <f>IFERROR(VLOOKUP($A10,'Performance By Issue'!$A$3:$I$884,7,FALSE),"")</f>
        <v>0.85</v>
      </c>
      <c r="F10">
        <f t="array" ref="F10">IF(ROWS($F$3:F10)&lt;=$K$2,LARGE('Performance By Issue'!$I$3:$I$201,ROWS($F$3:F10)),"")</f>
        <v>117.65</v>
      </c>
      <c r="G10" t="str">
        <f>IFERROR(VLOOKUP($A10,Data!$C$2:$H$922,4,FALSE),"")</f>
        <v>Igor Shevchenko</v>
      </c>
    </row>
    <row r="11" spans="1:11" x14ac:dyDescent="0.3">
      <c r="A11" t="str">
        <f t="array" ref="A11">IF(ISNUMBER($F11),
INDEX('Performance By Issue'!$A$3:$A$201,
SMALL(IF('Performance By Issue'!$I$3:$I$201=$F11,ROW('Performance By Issue'!$A$3:$A$201)-ROW('Performance By Issue'!$A$3)+1),COUNTIF($F$3:F11,F11))),
""
)</f>
        <v>DDH-248</v>
      </c>
      <c r="B11" s="13" t="str">
        <f>IFERROR(HYPERLINK(VLOOKUP($A11,Data!$C$2:$S$1057,12,FALSE),VLOOKUP($A11,Data!$C$2:$S$1057,10,FALSE)),"")</f>
        <v>Increase width of Occupation" dropdown"</v>
      </c>
      <c r="C11" s="23" t="str">
        <f>IFERROR(VLOOKUP($A11,Data!$C$2:$D$922,2,FALSE),"")</f>
        <v>Done</v>
      </c>
      <c r="D11">
        <f>IFERROR(VLOOKUP($A11,'Performance By Issue'!$A$3:$I$884,6,FALSE),"")</f>
        <v>0.5</v>
      </c>
      <c r="E11">
        <f>IFERROR(VLOOKUP($A11,'Performance By Issue'!$A$3:$I$884,7,FALSE),"")</f>
        <v>0.43</v>
      </c>
      <c r="F11">
        <f t="array" ref="F11">IF(ROWS($F$3:F11)&lt;=$K$2,LARGE('Performance By Issue'!$I$3:$I$201,ROWS($F$3:F11)),"")</f>
        <v>116.28</v>
      </c>
      <c r="G11" t="str">
        <f>IFERROR(VLOOKUP($A11,Data!$C$2:$H$922,4,FALSE),"")</f>
        <v>Igor Shevchenko</v>
      </c>
    </row>
    <row r="12" spans="1:11" x14ac:dyDescent="0.3">
      <c r="A12" t="str">
        <f t="array" ref="A12">IF(ISNUMBER($F12),
INDEX('Performance By Issue'!$A$3:$A$201,
SMALL(IF('Performance By Issue'!$I$3:$I$201=$F12,ROW('Performance By Issue'!$A$3:$A$201)-ROW('Performance By Issue'!$A$3)+1),COUNTIF($F$3:F12,F12))),
""
)</f>
        <v/>
      </c>
      <c r="B12" s="13" t="str">
        <f>IFERROR(HYPERLINK(VLOOKUP($A12,Data!$C$2:$S$1057,12,FALSE),VLOOKUP($A12,Data!$C$2:$S$1057,10,FALSE)),"")</f>
        <v/>
      </c>
      <c r="C12" s="23" t="str">
        <f>IFERROR(VLOOKUP($A12,Data!$C$2:$D$922,2,FALSE),"")</f>
        <v/>
      </c>
      <c r="D12" t="str">
        <f>IFERROR(VLOOKUP($A12,'Performance By Issue'!$A$3:$I$884,6,FALSE),"")</f>
        <v/>
      </c>
      <c r="E12" t="str">
        <f>IFERROR(VLOOKUP($A12,'Performance By Issue'!$A$3:$I$884,7,FALSE),"")</f>
        <v/>
      </c>
      <c r="F12" t="str">
        <f t="array" ref="F12">IF(ROWS($F$3:F12)&lt;=$K$2,LARGE('Performance By Issue'!$I$3:$I$201,ROWS($F$3:F12)),"")</f>
        <v/>
      </c>
      <c r="G12" t="str">
        <f>IFERROR(VLOOKUP($A12,Data!$C$2:$H$922,4,FALSE),"")</f>
        <v/>
      </c>
    </row>
    <row r="13" spans="1:11" x14ac:dyDescent="0.3">
      <c r="B13" s="13" t="str">
        <f>IFERROR(HYPERLINK(VLOOKUP($A13,Data!$C$2:$S$1057,12,FALSE),VLOOKUP($A13,Data!$C$2:$S$1057,10,FALSE)),"")</f>
        <v/>
      </c>
      <c r="C13" s="23" t="str">
        <f>IFERROR(VLOOKUP($A13,Data!$C$2:$D$922,2,FALSE),"")</f>
        <v/>
      </c>
      <c r="D13" t="str">
        <f>IFERROR(VLOOKUP($A13,'Performance By Issue'!$A$3:$I$884,6,FALSE),"")</f>
        <v/>
      </c>
      <c r="E13" t="str">
        <f>IFERROR(VLOOKUP($A13,'Performance By Issue'!$A$3:$I$884,7,FALSE),"")</f>
        <v/>
      </c>
      <c r="F13" t="str">
        <f t="array" ref="F13">IF(ROWS($F$3:F13)&lt;=$K$2,LARGE('Performance By Issue'!$I$3:$I$201,ROWS($F$3:F13)),"")</f>
        <v/>
      </c>
      <c r="G13" t="str">
        <f>IFERROR(VLOOKUP($A13,Data!$C$2:$H$922,4,FALSE),"")</f>
        <v/>
      </c>
    </row>
    <row r="14" spans="1:11" x14ac:dyDescent="0.3">
      <c r="B14" s="13" t="str">
        <f>IFERROR(HYPERLINK(VLOOKUP($A14,Data!$C$2:$S$1057,12,FALSE),VLOOKUP($A14,Data!$C$2:$S$1057,10,FALSE)),"")</f>
        <v/>
      </c>
      <c r="C14" s="23" t="str">
        <f>IFERROR(VLOOKUP($A14,Data!$C$2:$D$922,2,FALSE),"")</f>
        <v/>
      </c>
      <c r="D14" t="str">
        <f>IFERROR(VLOOKUP($A14,'Performance By Issue'!$A$3:$I$884,6,FALSE),"")</f>
        <v/>
      </c>
      <c r="E14" t="str">
        <f>IFERROR(VLOOKUP($A14,'Performance By Issue'!$A$3:$I$884,7,FALSE),"")</f>
        <v/>
      </c>
      <c r="G14" t="str">
        <f>IFERROR(VLOOKUP($A14,Data!$C$2:$H$922,4,FALSE),"")</f>
        <v/>
      </c>
    </row>
    <row r="15" spans="1:11" x14ac:dyDescent="0.3">
      <c r="B15" s="13" t="str">
        <f>IFERROR(HYPERLINK(VLOOKUP($A15,Data!$C$2:$S$1057,12,FALSE),VLOOKUP($A15,Data!$C$2:$S$1057,10,FALSE)),"")</f>
        <v/>
      </c>
      <c r="C15" s="23" t="str">
        <f>IFERROR(VLOOKUP($A15,Data!$C$2:$D$922,2,FALSE),"")</f>
        <v/>
      </c>
      <c r="D15" t="str">
        <f>IFERROR(VLOOKUP($A15,'Performance By Issue'!$A$3:$I$884,6,FALSE),"")</f>
        <v/>
      </c>
      <c r="E15" t="str">
        <f>IFERROR(VLOOKUP($A15,'Performance By Issue'!$A$3:$I$884,7,FALSE),"")</f>
        <v/>
      </c>
      <c r="G15" t="str">
        <f>IFERROR(VLOOKUP($A15,Data!$C$2:$H$922,4,FALSE),"")</f>
        <v/>
      </c>
    </row>
    <row r="16" spans="1:11" s="25" customFormat="1" x14ac:dyDescent="0.3">
      <c r="A16" s="25" t="str">
        <f>"Top (underestimated) "&amp;J16&amp;" Issues &lt;=" &amp; I16 &amp; "%"</f>
        <v>Top (underestimated) 10 Issues &lt;=50%</v>
      </c>
      <c r="B16" s="26" t="s">
        <v>33</v>
      </c>
      <c r="C16" s="26" t="s">
        <v>2</v>
      </c>
      <c r="D16" s="19" t="str">
        <f>IFERROR(VLOOKUP($A16,'Performance By Issue'!$A$3:$I$884,6,FALSE),"")</f>
        <v/>
      </c>
      <c r="E16" s="19" t="str">
        <f>IFERROR(VLOOKUP($A16,'Performance By Issue'!$A$3:$I$884,7,FALSE),"")</f>
        <v/>
      </c>
      <c r="F16" s="25" t="s">
        <v>12</v>
      </c>
      <c r="G16" s="25" t="s">
        <v>4</v>
      </c>
      <c r="I16" s="25">
        <v>50</v>
      </c>
      <c r="J16" s="25">
        <v>10</v>
      </c>
      <c r="K16" s="25">
        <f>SUMPRODUCT(--(ISNUMBER('Performance By Issue'!$I$3:$I$201)), --('Performance By Issue'!$I$3:$I$201&lt;=$I$16))</f>
        <v>19</v>
      </c>
    </row>
    <row r="17" spans="1:7" x14ac:dyDescent="0.3">
      <c r="A17" t="str">
        <f t="array" ref="A17">IF(ISNUMBER($F17),
INDEX('Performance By Issue'!$A$3:$A$201,
SMALL(IF('Performance By Issue'!$I$3:$I$201=$F17,ROW('Performance By Issue'!$A$3:$A$201)-ROW('Performance By Issue'!$A$3)+1),COUNTIF($F$17:F17,F17))),
""
)</f>
        <v>DDH-107</v>
      </c>
      <c r="B17" s="13" t="str">
        <f>IFERROR(HYPERLINK(VLOOKUP($A17,Data!$C$2:$S$1057,12,FALSE),VLOOKUP($A17,Data!$C$2:$S$1057,10,FALSE)),"")</f>
        <v>Self Managed Super Fund / Trust</v>
      </c>
      <c r="C17" s="23" t="str">
        <f>IFERROR(VLOOKUP($A17,Data!$C$2:$D$858,2,FALSE),"")</f>
        <v>Done</v>
      </c>
      <c r="D17">
        <f>IFERROR(VLOOKUP($A17,'Performance By Issue'!$A$3:$I$884,6,FALSE),"")</f>
        <v>0</v>
      </c>
      <c r="E17">
        <f>IFERROR(VLOOKUP($A17,'Performance By Issue'!$A$3:$I$884,7,FALSE),"")</f>
        <v>51.13</v>
      </c>
      <c r="F17">
        <f t="array" ref="F17">IF(ROWS($F$17:F17)&lt;=$K$16,SMALL('Performance By Issue'!$I$3:$I$201,ROWS($F$17:F17)),"")</f>
        <v>0</v>
      </c>
      <c r="G17" t="str">
        <f>IFERROR(VLOOKUP($A17,Data!$C$2:$H$858,4,FALSE),"")</f>
        <v>Joel Laudari</v>
      </c>
    </row>
    <row r="18" spans="1:7" x14ac:dyDescent="0.3">
      <c r="A18" t="str">
        <f t="array" ref="A18">IF(ISNUMBER($F18),
INDEX('Performance By Issue'!$A$3:$A$201,
SMALL(IF('Performance By Issue'!$I$3:$I$201=$F18,ROW('Performance By Issue'!$A$3:$A$201)-ROW('Performance By Issue'!$A$3)+1),COUNTIF($F$17:F18,F18))),
""
)</f>
        <v>DDH-81</v>
      </c>
      <c r="B18" s="13" t="str">
        <f>IFERROR(HYPERLINK(VLOOKUP($A18,Data!$C$2:$S$1057,12,FALSE),VLOOKUP($A18,Data!$C$2:$S$1057,10,FALSE)),"")</f>
        <v>Adviser Details</v>
      </c>
      <c r="C18" s="23" t="str">
        <f>IFERROR(VLOOKUP($A18,Data!$C$2:$D$858,2,FALSE),"")</f>
        <v>Done</v>
      </c>
      <c r="D18">
        <f>IFERROR(VLOOKUP($A18,'Performance By Issue'!$A$3:$I$884,6,FALSE),"")</f>
        <v>0</v>
      </c>
      <c r="E18">
        <f>IFERROR(VLOOKUP($A18,'Performance By Issue'!$A$3:$I$884,7,FALSE),"")</f>
        <v>12.85</v>
      </c>
      <c r="F18">
        <f t="array" ref="F18">IF(ROWS($F$17:F18)&lt;=$K$16,SMALL('Performance By Issue'!$I$3:$I$201,ROWS($F$17:F18)),"")</f>
        <v>0</v>
      </c>
      <c r="G18" t="str">
        <f>IFERROR(VLOOKUP($A18,Data!$C$2:$H$858,4,FALSE),"")</f>
        <v>Mathew Grace</v>
      </c>
    </row>
    <row r="19" spans="1:7" x14ac:dyDescent="0.3">
      <c r="A19" t="str">
        <f t="array" ref="A19">IF(ISNUMBER($F19),
INDEX('Performance By Issue'!$A$3:$A$201,
SMALL(IF('Performance By Issue'!$I$3:$I$201=$F19,ROW('Performance By Issue'!$A$3:$A$201)-ROW('Performance By Issue'!$A$3)+1),COUNTIF($F$17:F19,F19))),
""
)</f>
        <v>DDH-79</v>
      </c>
      <c r="B19" s="13" t="str">
        <f>IFERROR(HYPERLINK(VLOOKUP($A19,Data!$C$2:$S$1057,12,FALSE),VLOOKUP($A19,Data!$C$2:$S$1057,10,FALSE)),"")</f>
        <v>Adviser Details</v>
      </c>
      <c r="C19" s="23" t="str">
        <f>IFERROR(VLOOKUP($A19,Data!$C$2:$D$858,2,FALSE),"")</f>
        <v>Done</v>
      </c>
      <c r="D19">
        <f>IFERROR(VLOOKUP($A19,'Performance By Issue'!$A$3:$I$884,6,FALSE),"")</f>
        <v>0</v>
      </c>
      <c r="E19">
        <f>IFERROR(VLOOKUP($A19,'Performance By Issue'!$A$3:$I$884,7,FALSE),"")</f>
        <v>29.97</v>
      </c>
      <c r="F19">
        <f t="array" ref="F19">IF(ROWS($F$17:F19)&lt;=$K$16,SMALL('Performance By Issue'!$I$3:$I$201,ROWS($F$17:F19)),"")</f>
        <v>0</v>
      </c>
      <c r="G19" t="str">
        <f>IFERROR(VLOOKUP($A19,Data!$C$2:$H$858,4,FALSE),"")</f>
        <v>Mathew Grace</v>
      </c>
    </row>
    <row r="20" spans="1:7" x14ac:dyDescent="0.3">
      <c r="A20" t="str">
        <f t="array" ref="A20">IF(ISNUMBER($F20),
INDEX('Performance By Issue'!$A$3:$A$201,
SMALL(IF('Performance By Issue'!$I$3:$I$201=$F20,ROW('Performance By Issue'!$A$3:$A$201)-ROW('Performance By Issue'!$A$3)+1),COUNTIF($F$17:F20,F20))),
""
)</f>
        <v>DDH-96</v>
      </c>
      <c r="B20" s="13" t="str">
        <f>IFERROR(HYPERLINK(VLOOKUP($A20,Data!$C$2:$S$1057,12,FALSE),VLOOKUP($A20,Data!$C$2:$S$1057,10,FALSE)),"")</f>
        <v>Appointing Additional Authorities</v>
      </c>
      <c r="C20" s="23" t="str">
        <f>IFERROR(VLOOKUP($A20,Data!$C$2:$D$858,2,FALSE),"")</f>
        <v>In Progress</v>
      </c>
      <c r="D20">
        <f>IFERROR(VLOOKUP($A20,'Performance By Issue'!$A$3:$I$884,6,FALSE),"")</f>
        <v>0</v>
      </c>
      <c r="E20">
        <f>IFERROR(VLOOKUP($A20,'Performance By Issue'!$A$3:$I$884,7,FALSE),"")</f>
        <v>44.23</v>
      </c>
      <c r="F20">
        <f t="array" ref="F20">IF(ROWS($F$17:F20)&lt;=$K$16,SMALL('Performance By Issue'!$I$3:$I$201,ROWS($F$17:F20)),"")</f>
        <v>0</v>
      </c>
      <c r="G20" t="str">
        <f>IFERROR(VLOOKUP($A20,Data!$C$2:$H$858,4,FALSE),"")</f>
        <v>Joel Laudari</v>
      </c>
    </row>
    <row r="21" spans="1:7" x14ac:dyDescent="0.3">
      <c r="A21" t="str">
        <f t="array" ref="A21">IF(ISNUMBER($F21),
INDEX('Performance By Issue'!$A$3:$A$201,
SMALL(IF('Performance By Issue'!$I$3:$I$201=$F21,ROW('Performance By Issue'!$A$3:$A$201)-ROW('Performance By Issue'!$A$3)+1),COUNTIF($F$17:F21,F21))),
""
)</f>
        <v>DDH-227</v>
      </c>
      <c r="B21" s="13" t="str">
        <f>IFERROR(HYPERLINK(VLOOKUP($A21,Data!$C$2:$S$1057,12,FALSE),VLOOKUP($A21,Data!$C$2:$S$1057,10,FALSE)),"")</f>
        <v>Ongoing issues</v>
      </c>
      <c r="C21" s="23" t="str">
        <f>IFERROR(VLOOKUP($A21,Data!$C$2:$D$858,2,FALSE),"")</f>
        <v>Open</v>
      </c>
      <c r="D21">
        <f>IFERROR(VLOOKUP($A21,'Performance By Issue'!$A$3:$I$884,6,FALSE),"")</f>
        <v>0</v>
      </c>
      <c r="E21">
        <f>IFERROR(VLOOKUP($A21,'Performance By Issue'!$A$3:$I$884,7,FALSE),"")</f>
        <v>71</v>
      </c>
      <c r="F21">
        <f t="array" ref="F21">IF(ROWS($F$17:F21)&lt;=$K$16,SMALL('Performance By Issue'!$I$3:$I$201,ROWS($F$17:F21)),"")</f>
        <v>0</v>
      </c>
      <c r="G21" t="str">
        <f>IFERROR(VLOOKUP($A21,Data!$C$2:$H$858,4,FALSE),"")</f>
        <v>Igor Shevchenko</v>
      </c>
    </row>
    <row r="22" spans="1:7" x14ac:dyDescent="0.3">
      <c r="A22" t="str">
        <f t="array" ref="A22">IF(ISNUMBER($F22),
INDEX('Performance By Issue'!$A$3:$A$201,
SMALL(IF('Performance By Issue'!$I$3:$I$201=$F22,ROW('Performance By Issue'!$A$3:$A$201)-ROW('Performance By Issue'!$A$3)+1),COUNTIF($F$17:F22,F22))),
""
)</f>
        <v>DDH-84</v>
      </c>
      <c r="B22" s="13" t="str">
        <f>IFERROR(HYPERLINK(VLOOKUP($A22,Data!$C$2:$S$1057,12,FALSE),VLOOKUP($A22,Data!$C$2:$S$1057,10,FALSE)),"")</f>
        <v>Individual Details</v>
      </c>
      <c r="C22" s="23" t="str">
        <f>IFERROR(VLOOKUP($A22,Data!$C$2:$D$858,2,FALSE),"")</f>
        <v>Open</v>
      </c>
      <c r="D22">
        <f>IFERROR(VLOOKUP($A22,'Performance By Issue'!$A$3:$I$884,6,FALSE),"")</f>
        <v>0</v>
      </c>
      <c r="E22">
        <f>IFERROR(VLOOKUP($A22,'Performance By Issue'!$A$3:$I$884,7,FALSE),"")</f>
        <v>135.02000000000001</v>
      </c>
      <c r="F22">
        <f t="array" ref="F22">IF(ROWS($F$17:F22)&lt;=$K$16,SMALL('Performance By Issue'!$I$3:$I$201,ROWS($F$17:F22)),"")</f>
        <v>0</v>
      </c>
      <c r="G22" t="str">
        <f>IFERROR(VLOOKUP($A22,Data!$C$2:$H$858,4,FALSE),"")</f>
        <v>Joel Laudari</v>
      </c>
    </row>
    <row r="23" spans="1:7" ht="28.8" x14ac:dyDescent="0.3">
      <c r="A23" t="str">
        <f t="array" ref="A23">IF(ISNUMBER($F23),
INDEX('Performance By Issue'!$A$3:$A$201,
SMALL(IF('Performance By Issue'!$I$3:$I$201=$F23,ROW('Performance By Issue'!$A$3:$A$201)-ROW('Performance By Issue'!$A$3)+1),COUNTIF($F$17:F23,F23))),
""
)</f>
        <v>DDH-191</v>
      </c>
      <c r="B23" s="13" t="str">
        <f>IFERROR(HYPERLINK(VLOOKUP($A23,Data!$C$2:$S$1057,12,FALSE),VLOOKUP($A23,Data!$C$2:$S$1057,10,FALSE)),"")</f>
        <v>The Sole Trader Details information should be stored in DB</v>
      </c>
      <c r="C23" s="23" t="str">
        <f>IFERROR(VLOOKUP($A23,Data!$C$2:$D$858,2,FALSE),"")</f>
        <v>Done</v>
      </c>
      <c r="D23">
        <f>IFERROR(VLOOKUP($A23,'Performance By Issue'!$A$3:$I$884,6,FALSE),"")</f>
        <v>1</v>
      </c>
      <c r="E23">
        <f>IFERROR(VLOOKUP($A23,'Performance By Issue'!$A$3:$I$884,7,FALSE),"")</f>
        <v>9.07</v>
      </c>
      <c r="F23">
        <f t="array" ref="F23">IF(ROWS($F$17:F23)&lt;=$K$16,SMALL('Performance By Issue'!$I$3:$I$201,ROWS($F$17:F23)),"")</f>
        <v>11.03</v>
      </c>
      <c r="G23" t="str">
        <f>IFERROR(VLOOKUP($A23,Data!$C$2:$H$858,4,FALSE),"")</f>
        <v>Igor Shevchenko</v>
      </c>
    </row>
    <row r="24" spans="1:7" ht="28.8" x14ac:dyDescent="0.3">
      <c r="A24" t="str">
        <f t="array" ref="A24">IF(ISNUMBER($F24),
INDEX('Performance By Issue'!$A$3:$A$201,
SMALL(IF('Performance By Issue'!$I$3:$I$201=$F24,ROW('Performance By Issue'!$A$3:$A$201)-ROW('Performance By Issue'!$A$3)+1),COUNTIF($F$17:F24,F24))),
""
)</f>
        <v>DDH-205</v>
      </c>
      <c r="B24" s="13" t="str">
        <f>IFERROR(HYPERLINK(VLOOKUP($A24,Data!$C$2:$S$1057,12,FALSE),VLOOKUP($A24,Data!$C$2:$S$1057,10,FALSE)),"")</f>
        <v>Issuing state should be added when AU driver License" is selected "</v>
      </c>
      <c r="C24" s="23" t="str">
        <f>IFERROR(VLOOKUP($A24,Data!$C$2:$D$858,2,FALSE),"")</f>
        <v>Done</v>
      </c>
      <c r="D24">
        <f>IFERROR(VLOOKUP($A24,'Performance By Issue'!$A$3:$I$884,6,FALSE),"")</f>
        <v>2</v>
      </c>
      <c r="E24">
        <f>IFERROR(VLOOKUP($A24,'Performance By Issue'!$A$3:$I$884,7,FALSE),"")</f>
        <v>12.67</v>
      </c>
      <c r="F24">
        <f t="array" ref="F24">IF(ROWS($F$17:F24)&lt;=$K$16,SMALL('Performance By Issue'!$I$3:$I$201,ROWS($F$17:F24)),"")</f>
        <v>15.79</v>
      </c>
      <c r="G24" t="str">
        <f>IFERROR(VLOOKUP($A24,Data!$C$2:$H$858,4,FALSE),"")</f>
        <v>Igor Shevchenko</v>
      </c>
    </row>
    <row r="25" spans="1:7" x14ac:dyDescent="0.3">
      <c r="A25" t="str">
        <f t="array" ref="A25">IF(ISNUMBER($F25),
INDEX('Performance By Issue'!$A$3:$A$201,
SMALL(IF('Performance By Issue'!$I$3:$I$201=$F25,ROW('Performance By Issue'!$A$3:$A$201)-ROW('Performance By Issue'!$A$3)+1),COUNTIF($F$17:F25,F25))),
""
)</f>
        <v>DDH-209</v>
      </c>
      <c r="B25" s="13" t="str">
        <f>IFERROR(HYPERLINK(VLOOKUP($A25,Data!$C$2:$S$1057,12,FALSE),VLOOKUP($A25,Data!$C$2:$S$1057,10,FALSE)),"")</f>
        <v>Remove Edit" button from person"</v>
      </c>
      <c r="C25" s="23" t="str">
        <f>IFERROR(VLOOKUP($A25,Data!$C$2:$D$858,2,FALSE),"")</f>
        <v>Done</v>
      </c>
      <c r="D25">
        <f>IFERROR(VLOOKUP($A25,'Performance By Issue'!$A$3:$I$884,6,FALSE),"")</f>
        <v>1</v>
      </c>
      <c r="E25">
        <f>IFERROR(VLOOKUP($A25,'Performance By Issue'!$A$3:$I$884,7,FALSE),"")</f>
        <v>4.95</v>
      </c>
      <c r="F25">
        <f t="array" ref="F25">IF(ROWS($F$17:F25)&lt;=$K$16,SMALL('Performance By Issue'!$I$3:$I$201,ROWS($F$17:F25)),"")</f>
        <v>20.2</v>
      </c>
      <c r="G25" t="str">
        <f>IFERROR(VLOOKUP($A25,Data!$C$2:$H$858,4,FALSE),"")</f>
        <v>Igor Shevchenko</v>
      </c>
    </row>
    <row r="26" spans="1:7" x14ac:dyDescent="0.3">
      <c r="A26" t="str">
        <f t="array" ref="A26">IF(ISNUMBER($F26),
INDEX('Performance By Issue'!$A$3:$A$201,
SMALL(IF('Performance By Issue'!$I$3:$I$201=$F26,ROW('Performance By Issue'!$A$3:$A$201)-ROW('Performance By Issue'!$A$3)+1),COUNTIF($F$17:F26,F26))),
""
)</f>
        <v>DDH-226</v>
      </c>
      <c r="B26" s="13" t="str">
        <f>IFERROR(HYPERLINK(VLOOKUP($A26,Data!$C$2:$S$1057,12,FALSE),VLOOKUP($A26,Data!$C$2:$S$1057,10,FALSE)),"")</f>
        <v>Remove ID from input fields</v>
      </c>
      <c r="C26" s="23" t="str">
        <f>IFERROR(VLOOKUP($A26,Data!$C$2:$D$858,2,FALSE),"")</f>
        <v>Done</v>
      </c>
      <c r="D26">
        <f>IFERROR(VLOOKUP($A26,'Performance By Issue'!$A$3:$I$884,6,FALSE),"")</f>
        <v>1</v>
      </c>
      <c r="E26">
        <f>IFERROR(VLOOKUP($A26,'Performance By Issue'!$A$3:$I$884,7,FALSE),"")</f>
        <v>4.67</v>
      </c>
      <c r="F26">
        <f t="array" ref="F26">IF(ROWS($F$17:F26)&lt;=$K$16,SMALL('Performance By Issue'!$I$3:$I$201,ROWS($F$17:F26)),"")</f>
        <v>21.41</v>
      </c>
      <c r="G26" t="str">
        <f>IFERROR(VLOOKUP($A26,Data!$C$2:$H$858,4,FALSE),"")</f>
        <v>Igor Shevchenko</v>
      </c>
    </row>
    <row r="27" spans="1:7" x14ac:dyDescent="0.3">
      <c r="B27" s="13" t="str">
        <f>IFERROR(HYPERLINK(VLOOKUP($A27,Data!$C$2:$S$1057,12,FALSE),VLOOKUP($A27,Data!$C$2:$S$1057,10,FALSE)),"")</f>
        <v/>
      </c>
      <c r="C27" s="23" t="str">
        <f>IFERROR(VLOOKUP($A27,Data!$C$2:$D$858,2,FALSE),"")</f>
        <v/>
      </c>
      <c r="D27" t="str">
        <f>IFERROR(VLOOKUP($A27,'Performance By Issue'!$A$3:$I$884,6,FALSE),"")</f>
        <v/>
      </c>
      <c r="E27" t="str">
        <f>IFERROR(VLOOKUP($A27,'Performance By Issue'!$A$3:$I$884,7,FALSE),"")</f>
        <v/>
      </c>
      <c r="G27" t="str">
        <f>IFERROR(VLOOKUP($A27,Data!$C$2:$H$858,4,FALSE),"")</f>
        <v/>
      </c>
    </row>
    <row r="28" spans="1:7" x14ac:dyDescent="0.3">
      <c r="B28" s="13" t="str">
        <f>IFERROR(HYPERLINK(VLOOKUP($A28,#REF!,12,FALSE),VLOOKUP($A28,#REF!,13,FALSE)),"")</f>
        <v/>
      </c>
      <c r="C28" s="13"/>
      <c r="D28" s="13"/>
      <c r="E28" s="13"/>
    </row>
    <row r="29" spans="1:7" x14ac:dyDescent="0.3">
      <c r="B29" s="13" t="str">
        <f>IFERROR(HYPERLINK(VLOOKUP($A29,#REF!,12,FALSE),VLOOKUP($A29,#REF!,13,FALSE)),"")</f>
        <v/>
      </c>
      <c r="C29" s="13"/>
      <c r="D29" s="13"/>
      <c r="E29" s="13"/>
    </row>
    <row r="30" spans="1:7" x14ac:dyDescent="0.3">
      <c r="B30" s="13" t="str">
        <f>IFERROR(HYPERLINK(VLOOKUP($A30,#REF!,12,FALSE),VLOOKUP($A30,#REF!,13,FALSE)),"")</f>
        <v/>
      </c>
      <c r="C30" s="13"/>
      <c r="D30" s="13"/>
      <c r="E30" s="13"/>
    </row>
    <row r="31" spans="1:7" x14ac:dyDescent="0.3">
      <c r="B31" s="13" t="str">
        <f>IFERROR(HYPERLINK(VLOOKUP($A31,#REF!,12,FALSE),VLOOKUP($A31,#REF!,13,FALSE)),"")</f>
        <v/>
      </c>
      <c r="C31" s="13"/>
      <c r="D31" s="13"/>
      <c r="E31" s="1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2:F27"/>
  <sheetViews>
    <sheetView workbookViewId="0">
      <selection activeCell="A17" sqref="A17"/>
    </sheetView>
  </sheetViews>
  <sheetFormatPr defaultRowHeight="14.4" x14ac:dyDescent="0.3"/>
  <cols>
    <col min="1" max="1" width="37" customWidth="1"/>
    <col min="2" max="2" width="12.33203125" customWidth="1"/>
    <col min="4" max="6" width="8.88671875" hidden="1" customWidth="1"/>
  </cols>
  <sheetData>
    <row r="2" spans="1:6" s="25" customFormat="1" x14ac:dyDescent="0.3">
      <c r="A2" s="25" t="str">
        <f>"Top (underestimated) "&amp;E2&amp;" Users &gt;" &amp; D2 &amp; "%"</f>
        <v>Top (underestimated) 10 Users &gt;110%</v>
      </c>
      <c r="B2" s="25" t="s">
        <v>12</v>
      </c>
      <c r="D2" s="25">
        <v>110</v>
      </c>
      <c r="E2" s="25">
        <v>10</v>
      </c>
      <c r="F2" s="25" t="e">
        <f>MIN(E2,SUMPRODUCT(--(ISNUMBER('Performance By User'!#REF!)), --('Performance By User'!#REF!&gt;$D$2)))</f>
        <v>#REF!</v>
      </c>
    </row>
    <row r="3" spans="1:6" x14ac:dyDescent="0.3">
      <c r="A3" t="str">
        <f t="array" ref="A3">IF(ISNUMBER($B3),
INDEX('Performance By User'!$A$3:$A$201,
SMALL(IF('Performance By User'!#REF!=$B3,ROW('Performance By User'!$A$3:$A$201)-ROW('Performance By User'!$A$3)+1),COUNTIF($B$3:B3,B3))),
""
)</f>
        <v/>
      </c>
      <c r="B3" t="e">
        <f t="array" ref="B3">IF(ROWS($B$3:B3)&lt;=$F$2,LARGE('Performance By User'!#REF!,ROWS($B$3:B3)),"")</f>
        <v>#REF!</v>
      </c>
    </row>
    <row r="4" spans="1:6" x14ac:dyDescent="0.3">
      <c r="A4" t="str">
        <f t="array" ref="A4">IF(ISNUMBER($B4),
INDEX('Performance By User'!$A$3:$A$201,
SMALL(IF('Performance By User'!#REF!=$B4,ROW('Performance By User'!$A$3:$A$201)-ROW('Performance By User'!$A$3)+1),COUNTIF($B$3:B4,B4))),
""
)</f>
        <v/>
      </c>
      <c r="B4" t="e">
        <f t="array" ref="B4">IF(ROWS($B$3:B4)&lt;=$F$2,LARGE('Performance By User'!#REF!,ROWS($B$3:B4)),"")</f>
        <v>#REF!</v>
      </c>
    </row>
    <row r="5" spans="1:6" x14ac:dyDescent="0.3">
      <c r="A5" t="str">
        <f t="array" ref="A5">IF(ISNUMBER($B5),
INDEX('Performance By User'!$A$3:$A$201,
SMALL(IF('Performance By User'!#REF!=$B5,ROW('Performance By User'!$A$3:$A$201)-ROW('Performance By User'!$A$3)+1),COUNTIF($B$3:B5,B5))),
""
)</f>
        <v/>
      </c>
      <c r="B5" t="e">
        <f t="array" ref="B5">IF(ROWS($B$3:B5)&lt;=$F$2,LARGE('Performance By User'!#REF!,ROWS($B$3:B5)),"")</f>
        <v>#REF!</v>
      </c>
    </row>
    <row r="6" spans="1:6" x14ac:dyDescent="0.3">
      <c r="A6" t="str">
        <f t="array" ref="A6">IF(ISNUMBER($B6),
INDEX('Performance By User'!$A$3:$A$201,
SMALL(IF('Performance By User'!#REF!=$B6,ROW('Performance By User'!$A$3:$A$201)-ROW('Performance By User'!$A$3)+1),COUNTIF($B$3:B6,B6))),
""
)</f>
        <v/>
      </c>
      <c r="B6" t="e">
        <f t="array" ref="B6">IF(ROWS($B$3:B6)&lt;=$F$2,LARGE('Performance By User'!#REF!,ROWS($B$3:B6)),"")</f>
        <v>#REF!</v>
      </c>
    </row>
    <row r="7" spans="1:6" x14ac:dyDescent="0.3">
      <c r="A7" t="str">
        <f t="array" ref="A7">IF(ISNUMBER($B7),
INDEX('Performance By User'!$A$3:$A$201,
SMALL(IF('Performance By User'!#REF!=$B7,ROW('Performance By User'!$A$3:$A$201)-ROW('Performance By User'!$A$3)+1),COUNTIF($B$3:B7,B7))),
""
)</f>
        <v/>
      </c>
      <c r="B7" t="e">
        <f t="array" ref="B7">IF(ROWS($B$3:B7)&lt;=$F$2,LARGE('Performance By User'!#REF!,ROWS($B$3:B7)),"")</f>
        <v>#REF!</v>
      </c>
    </row>
    <row r="8" spans="1:6" x14ac:dyDescent="0.3">
      <c r="A8" t="str">
        <f t="array" ref="A8">IF(ISNUMBER($B8),
INDEX('Performance By User'!$A$3:$A$201,
SMALL(IF('Performance By User'!#REF!=$B8,ROW('Performance By User'!$A$3:$A$201)-ROW('Performance By User'!$A$3)+1),COUNTIF($B$3:B8,B8))),
""
)</f>
        <v/>
      </c>
      <c r="B8" t="e">
        <f t="array" ref="B8">IF(ROWS($B$3:B8)&lt;=$F$2,LARGE('Performance By User'!#REF!,ROWS($B$3:B8)),"")</f>
        <v>#REF!</v>
      </c>
    </row>
    <row r="9" spans="1:6" x14ac:dyDescent="0.3">
      <c r="A9" t="str">
        <f t="array" ref="A9">IF(ISNUMBER($B9),
INDEX('Performance By User'!$A$3:$A$201,
SMALL(IF('Performance By User'!#REF!=$B9,ROW('Performance By User'!$A$3:$A$201)-ROW('Performance By User'!$A$3)+1),COUNTIF($B$3:B9,B9))),
""
)</f>
        <v/>
      </c>
      <c r="B9" t="e">
        <f t="array" ref="B9">IF(ROWS($B$3:B9)&lt;=$F$2,LARGE('Performance By User'!#REF!,ROWS($B$3:B9)),"")</f>
        <v>#REF!</v>
      </c>
    </row>
    <row r="10" spans="1:6" x14ac:dyDescent="0.3">
      <c r="A10" t="str">
        <f t="array" ref="A10">IF(ISNUMBER($B10),
INDEX('Performance By User'!$A$3:$A$201,
SMALL(IF('Performance By User'!#REF!=$B10,ROW('Performance By User'!$A$3:$A$201)-ROW('Performance By User'!$A$3)+1),COUNTIF($B$3:B10,B10))),
""
)</f>
        <v/>
      </c>
      <c r="B10" t="e">
        <f t="array" ref="B10">IF(ROWS($B$3:B10)&lt;=$F$2,LARGE('Performance By User'!#REF!,ROWS($B$3:B10)),"")</f>
        <v>#REF!</v>
      </c>
    </row>
    <row r="11" spans="1:6" x14ac:dyDescent="0.3">
      <c r="A11" t="str">
        <f t="array" ref="A11">IF(ISNUMBER($B11),
INDEX('Performance By User'!$A$3:$A$201,
SMALL(IF('Performance By User'!#REF!=$B11,ROW('Performance By User'!$A$3:$A$201)-ROW('Performance By User'!$A$3)+1),COUNTIF($B$3:B11,B11))),
""
)</f>
        <v/>
      </c>
      <c r="B11" t="e">
        <f t="array" ref="B11">IF(ROWS($B$3:B11)&lt;=$F$2,LARGE('Performance By User'!#REF!,ROWS($B$3:B11)),"")</f>
        <v>#REF!</v>
      </c>
    </row>
    <row r="12" spans="1:6" x14ac:dyDescent="0.3">
      <c r="A12" t="str">
        <f t="array" ref="A12">IF(ISNUMBER($B12),
INDEX('Performance By User'!$A$3:$A$201,
SMALL(IF('Performance By User'!#REF!=$B12,ROW('Performance By User'!$A$3:$A$201)-ROW('Performance By User'!$A$3)+1),COUNTIF($B$3:B12,B12))),
""
)</f>
        <v/>
      </c>
      <c r="B12" t="e">
        <f t="array" ref="B12">IF(ROWS($B$3:B12)&lt;=$F$2,LARGE('Performance By User'!#REF!,ROWS($B$3:B12)),"")</f>
        <v>#REF!</v>
      </c>
    </row>
    <row r="13" spans="1:6" x14ac:dyDescent="0.3">
      <c r="A13" t="str">
        <f t="array" ref="A13">IF(ISNUMBER($B13),
INDEX('Performance By User'!$A$3:$A$201,
SMALL(IF('Performance By User'!#REF!=$B13,ROW('Performance By User'!$A$3:$A$201)-ROW('Performance By User'!$A$3)+1),COUNTIF($B$3:B13,B13))),
""
)</f>
        <v/>
      </c>
      <c r="B13" t="e">
        <f t="array" ref="B13">IF(ROWS($B$3:B13)&lt;=$F$2,LARGE('Performance By User'!#REF!,ROWS($B$3:B13)),"")</f>
        <v>#REF!</v>
      </c>
    </row>
    <row r="16" spans="1:6" s="25" customFormat="1" x14ac:dyDescent="0.3">
      <c r="A16" s="25" t="str">
        <f>"Top (overestimated) "&amp;E16&amp;" Users &lt;=" &amp; D16 &amp; "%"</f>
        <v>Top (overestimated) 10 Users &lt;=50%</v>
      </c>
      <c r="B16" s="25" t="s">
        <v>12</v>
      </c>
      <c r="D16" s="25">
        <v>50</v>
      </c>
      <c r="E16" s="25">
        <v>10</v>
      </c>
      <c r="F16" s="25" t="e">
        <f>MIN(E16,SUMPRODUCT(--(ISNUMBER('Performance By User'!#REF!)), --('Performance By User'!#REF!&lt;=$D$16)))</f>
        <v>#REF!</v>
      </c>
    </row>
    <row r="17" spans="1:2" x14ac:dyDescent="0.3">
      <c r="A17" t="str">
        <f t="array" ref="A17">IF(ISNUMBER($B17),
INDEX('Performance By User'!$A$2:$A$201,
SMALL(IF('Performance By User'!#REF!=$B17,ROW('Performance By User'!$A$2:$A$201)-ROW('Performance By User'!$A$2)+1),COUNTIF($B$17:B17,B17))),
""
)</f>
        <v/>
      </c>
      <c r="B17" t="e">
        <f t="array" ref="B17">IF(ROWS($B$17:B17)&lt;=$F$16,SMALL('Performance By User'!#REF!,ROWS($B$17:B17)),"")</f>
        <v>#REF!</v>
      </c>
    </row>
    <row r="18" spans="1:2" x14ac:dyDescent="0.3">
      <c r="A18" t="str">
        <f t="array" ref="A18">IF(ISNUMBER($B18),
INDEX('Performance By User'!$A$2:$A$201,
SMALL(IF('Performance By User'!#REF!=$B18,ROW('Performance By User'!$A$2:$A$201)-ROW('Performance By User'!$A$2)+1),COUNTIF($B$17:B18,B18))),
""
)</f>
        <v/>
      </c>
      <c r="B18" t="e">
        <f t="array" ref="B18">IF(ROWS($B$17:B18)&lt;=$F$16,SMALL('Performance By User'!#REF!,ROWS($B$17:B18)),"")</f>
        <v>#REF!</v>
      </c>
    </row>
    <row r="19" spans="1:2" x14ac:dyDescent="0.3">
      <c r="A19" t="str">
        <f t="array" ref="A19">IF(ISNUMBER($B19),
INDEX('Performance By User'!$A$2:$A$201,
SMALL(IF('Performance By User'!#REF!=$B19,ROW('Performance By User'!$A$2:$A$201)-ROW('Performance By User'!$A$2)+1),COUNTIF($B$17:B19,B19))),
""
)</f>
        <v/>
      </c>
      <c r="B19" t="e">
        <f t="array" ref="B19">IF(ROWS($B$17:B19)&lt;=$F$16,SMALL('Performance By User'!#REF!,ROWS($B$17:B19)),"")</f>
        <v>#REF!</v>
      </c>
    </row>
    <row r="20" spans="1:2" x14ac:dyDescent="0.3">
      <c r="A20" t="str">
        <f t="array" ref="A20">IF(ISNUMBER($B20),
INDEX('Performance By User'!$A$2:$A$201,
SMALL(IF('Performance By User'!#REF!=$B20,ROW('Performance By User'!$A$2:$A$201)-ROW('Performance By User'!$A$2)+1),COUNTIF($B$17:B20,B20))),
""
)</f>
        <v/>
      </c>
      <c r="B20" t="e">
        <f t="array" ref="B20">IF(ROWS($B$17:B20)&lt;=$F$16,SMALL('Performance By User'!#REF!,ROWS($B$17:B20)),"")</f>
        <v>#REF!</v>
      </c>
    </row>
    <row r="21" spans="1:2" x14ac:dyDescent="0.3">
      <c r="A21" t="str">
        <f t="array" ref="A21">IF(ISNUMBER($B21),
INDEX('Performance By User'!$A$2:$A$201,
SMALL(IF('Performance By User'!#REF!=$B21,ROW('Performance By User'!$A$2:$A$201)-ROW('Performance By User'!$A$2)+1),COUNTIF($B$17:B21,B21))),
""
)</f>
        <v/>
      </c>
      <c r="B21" t="e">
        <f t="array" ref="B21">IF(ROWS($B$17:B21)&lt;=$F$16,SMALL('Performance By User'!#REF!,ROWS($B$17:B21)),"")</f>
        <v>#REF!</v>
      </c>
    </row>
    <row r="22" spans="1:2" x14ac:dyDescent="0.3">
      <c r="A22" t="str">
        <f t="array" ref="A22">IF(ISNUMBER($B22),
INDEX('Performance By User'!$A$2:$A$201,
SMALL(IF('Performance By User'!#REF!=$B22,ROW('Performance By User'!$A$2:$A$201)-ROW('Performance By User'!$A$2)+1),COUNTIF($B$17:B22,B22))),
""
)</f>
        <v/>
      </c>
      <c r="B22" t="e">
        <f t="array" ref="B22">IF(ROWS($B$17:B22)&lt;=$F$16,SMALL('Performance By User'!#REF!,ROWS($B$17:B22)),"")</f>
        <v>#REF!</v>
      </c>
    </row>
    <row r="23" spans="1:2" x14ac:dyDescent="0.3">
      <c r="A23" t="str">
        <f t="array" ref="A23">IF(ISNUMBER($B23),
INDEX('Performance By User'!$A$2:$A$201,
SMALL(IF('Performance By User'!#REF!=$B23,ROW('Performance By User'!$A$2:$A$201)-ROW('Performance By User'!$A$2)+1),COUNTIF($B$17:B23,B23))),
""
)</f>
        <v/>
      </c>
      <c r="B23" t="e">
        <f t="array" ref="B23">IF(ROWS($B$17:B23)&lt;=$F$16,SMALL('Performance By User'!#REF!,ROWS($B$17:B23)),"")</f>
        <v>#REF!</v>
      </c>
    </row>
    <row r="24" spans="1:2" x14ac:dyDescent="0.3">
      <c r="A24" t="str">
        <f t="array" ref="A24">IF(ISNUMBER($B24),
INDEX('Performance By User'!$A$2:$A$201,
SMALL(IF('Performance By User'!#REF!=$B24,ROW('Performance By User'!$A$2:$A$201)-ROW('Performance By User'!$A$2)+1),COUNTIF($B$17:B24,B24))),
""
)</f>
        <v/>
      </c>
      <c r="B24" t="e">
        <f t="array" ref="B24">IF(ROWS($B$17:B24)&lt;=$F$16,SMALL('Performance By User'!#REF!,ROWS($B$17:B24)),"")</f>
        <v>#REF!</v>
      </c>
    </row>
    <row r="25" spans="1:2" x14ac:dyDescent="0.3">
      <c r="A25" t="str">
        <f t="array" ref="A25">IF(ISNUMBER($B25),
INDEX('Performance By User'!$A$2:$A$201,
SMALL(IF('Performance By User'!#REF!=$B25,ROW('Performance By User'!$A$2:$A$201)-ROW('Performance By User'!$A$2)+1),COUNTIF($B$17:B25,B25))),
""
)</f>
        <v/>
      </c>
      <c r="B25" t="e">
        <f t="array" ref="B25">IF(ROWS($B$17:B25)&lt;=$F$16,SMALL('Performance By User'!#REF!,ROWS($B$17:B25)),"")</f>
        <v>#REF!</v>
      </c>
    </row>
    <row r="26" spans="1:2" x14ac:dyDescent="0.3">
      <c r="A26" t="str">
        <f t="array" ref="A26">IF(ISNUMBER($B26),
INDEX('Performance By User'!$A$2:$A$201,
SMALL(IF('Performance By User'!#REF!=$B26,ROW('Performance By User'!$A$2:$A$201)-ROW('Performance By User'!$A$2)+1),COUNTIF($B$17:B26,B26))),
""
)</f>
        <v/>
      </c>
      <c r="B26" t="e">
        <f t="array" ref="B26">IF(ROWS($B$17:B26)&lt;=$F$16,SMALL('Performance By User'!#REF!,ROWS($B$17:B26)),"")</f>
        <v>#REF!</v>
      </c>
    </row>
    <row r="27" spans="1:2" x14ac:dyDescent="0.3">
      <c r="A27" t="str">
        <f t="array" ref="A27">IF(ISNUMBER($B27),
INDEX('Performance By User'!$A$2:$A$201,
SMALL(IF('Performance By User'!#REF!=$B27,ROW('Performance By User'!$A$2:$A$201)-ROW('Performance By User'!$A$2)+1),COUNTIF($B$17:B27,B27))),
""
)</f>
        <v/>
      </c>
      <c r="B27" t="e">
        <f t="array" ref="B27">IF(ROWS($B$17:B27)&lt;=$F$16,SMALL('Performance By User'!#REF!,ROWS($B$17:B27)),"")</f>
        <v>#REF!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66FF"/>
  </sheetPr>
  <dimension ref="A1:H361"/>
  <sheetViews>
    <sheetView topLeftCell="C1" workbookViewId="0">
      <selection sqref="A1:B1048576"/>
    </sheetView>
  </sheetViews>
  <sheetFormatPr defaultRowHeight="14.4" x14ac:dyDescent="0.3"/>
  <cols>
    <col min="1" max="1" width="9.109375" hidden="1" customWidth="1"/>
    <col min="2" max="2" width="15" hidden="1" customWidth="1"/>
    <col min="3" max="3" width="15" customWidth="1"/>
    <col min="4" max="4" width="47.109375" style="3" customWidth="1"/>
    <col min="5" max="6" width="21.6640625" customWidth="1"/>
    <col min="7" max="7" width="31.88671875" style="16" customWidth="1"/>
    <col min="8" max="8" width="34" style="16" customWidth="1"/>
  </cols>
  <sheetData>
    <row r="1" spans="1:8" s="25" customFormat="1" x14ac:dyDescent="0.3">
      <c r="A1" s="25" t="s">
        <v>215</v>
      </c>
      <c r="B1" s="25" t="s">
        <v>1</v>
      </c>
      <c r="C1" s="25" t="s">
        <v>1</v>
      </c>
      <c r="D1" s="26" t="s">
        <v>33</v>
      </c>
      <c r="E1" s="25" t="s">
        <v>15</v>
      </c>
      <c r="F1" s="25" t="s">
        <v>214</v>
      </c>
      <c r="G1" s="27" t="s">
        <v>344</v>
      </c>
      <c r="H1" s="27"/>
    </row>
    <row r="2" spans="1:8" x14ac:dyDescent="0.3">
      <c r="A2">
        <f t="array" ref="A2">IFERROR(SMALL(IF(Data!$Q$2:$Q$1064&lt;&gt;0,ROW(Data!$Q$2:$Q$1064),IF(Data!$R$2:$R$1064&lt;&gt;0,ROW(Data!$R$2:$R$1064))),ROW(1:1))-1,"")</f>
        <v>1</v>
      </c>
      <c r="B2" t="str">
        <f>IFERROR(INDEX(Data!$C$2:$C$408,$A2),"")</f>
        <v>DDH-235</v>
      </c>
      <c r="C2" t="str">
        <f t="array" ref="C2">IFERROR(INDEX($B$2:$B$1000, MATCH(0,COUNTIF($C$1:C1, $B$2:$B$1000), 0)),"")</f>
        <v>DDH-235</v>
      </c>
      <c r="D2" s="13" t="str">
        <f>IFERROR(HYPERLINK(VLOOKUP($C2,Data!$C$2:$N$1064,12,FALSE),VLOOKUP($C2,Data!$C$2:$N$1064,10,FALSE)),"")</f>
        <v>Minor improvements</v>
      </c>
      <c r="E2">
        <f>IFERROR(VLOOKUP($C2,Data!$C$2:$M$1064,11,FALSE),"")</f>
        <v>1</v>
      </c>
      <c r="F2">
        <f>IFERROR(VLOOKUP($C2,Data!$C$2:$Q$1064,15,FALSE),"")</f>
        <v>0</v>
      </c>
      <c r="G2" t="str">
        <f>IFERROR(IF(INDEX(Data!$R$2:$R$1057,$A2)=0,"",INDEX(Data!$R$2:$R$1057,$A2)),"")</f>
        <v>Bug found</v>
      </c>
    </row>
    <row r="3" spans="1:8" x14ac:dyDescent="0.3">
      <c r="A3">
        <f t="array" ref="A3">IFERROR(SMALL(IF(Data!$Q$2:$Q$1064&lt;&gt;0,ROW(Data!$Q$2:$Q$1064),IF(Data!$R$2:$R$1064&lt;&gt;0,ROW(Data!$R$2:$R$1064))),ROW(2:2))-1,"")</f>
        <v>2</v>
      </c>
      <c r="B3" t="str">
        <f>IFERROR(INDEX(Data!$C$2:$C$408,$A3),"")</f>
        <v>DDH-235</v>
      </c>
      <c r="C3" t="str">
        <f t="array" ref="C3">IFERROR(INDEX($B$2:$B$1000, MATCH(0,COUNTIF($C$1:C2, $B$2:$B$1000), 0)),"")</f>
        <v>DDH-210</v>
      </c>
      <c r="D3" s="13" t="str">
        <f>IFERROR(HYPERLINK(VLOOKUP($C3,Data!$C$2:$N$1064,12,FALSE),VLOOKUP($C3,Data!$C$2:$N$1064,10,FALSE)),"")</f>
        <v>TFN is available for non-trustee Company</v>
      </c>
      <c r="E3">
        <f>IFERROR(VLOOKUP($C3,Data!$C$2:$M$1064,11,FALSE),"")</f>
        <v>1</v>
      </c>
      <c r="F3">
        <f>IFERROR(VLOOKUP($C3,Data!$C$2:$Q$1064,15,FALSE),"")</f>
        <v>0</v>
      </c>
      <c r="G3"/>
    </row>
    <row r="4" spans="1:8" x14ac:dyDescent="0.3">
      <c r="A4">
        <f t="array" ref="A4">IFERROR(SMALL(IF(Data!$Q$2:$Q$1064&lt;&gt;0,ROW(Data!$Q$2:$Q$1064),IF(Data!$R$2:$R$1064&lt;&gt;0,ROW(Data!$R$2:$R$1064))),ROW(3:3))-1,"")</f>
        <v>11</v>
      </c>
      <c r="B4" t="str">
        <f>IFERROR(INDEX(Data!$C$2:$C$408,$A4),"")</f>
        <v>DDH-210</v>
      </c>
      <c r="C4" t="str">
        <f t="array" ref="C4">IFERROR(INDEX($B$2:$B$1000, MATCH(0,COUNTIF($C$1:C3, $B$2:$B$1000), 0)),"")</f>
        <v>DDH-209</v>
      </c>
      <c r="D4" s="13" t="str">
        <f>IFERROR(HYPERLINK(VLOOKUP($C4,Data!$C$2:$N$1064,12,FALSE),VLOOKUP($C4,Data!$C$2:$N$1064,10,FALSE)),"")</f>
        <v>Remove Edit" button from person"</v>
      </c>
      <c r="E4">
        <f>IFERROR(VLOOKUP($C4,Data!$C$2:$M$1064,11,FALSE),"")</f>
        <v>1</v>
      </c>
      <c r="F4">
        <f>IFERROR(VLOOKUP($C4,Data!$C$2:$Q$1064,15,FALSE),"")</f>
        <v>0</v>
      </c>
      <c r="G4"/>
    </row>
    <row r="5" spans="1:8" x14ac:dyDescent="0.3">
      <c r="A5">
        <f t="array" ref="A5">IFERROR(SMALL(IF(Data!$Q$2:$Q$1064&lt;&gt;0,ROW(Data!$Q$2:$Q$1064),IF(Data!$R$2:$R$1064&lt;&gt;0,ROW(Data!$R$2:$R$1064))),ROW(4:4))-1,"")</f>
        <v>12</v>
      </c>
      <c r="B5" t="str">
        <f>IFERROR(INDEX(Data!$C$2:$C$408,$A5),"")</f>
        <v>DDH-210</v>
      </c>
      <c r="C5" t="str">
        <f t="array" ref="C5">IFERROR(INDEX($B$2:$B$1000, MATCH(0,COUNTIF($C$1:C4, $B$2:$B$1000), 0)),"")</f>
        <v>DDH-107</v>
      </c>
      <c r="D5" s="13" t="str">
        <f>IFERROR(HYPERLINK(VLOOKUP($C5,Data!$C$2:$N$1064,12,FALSE),VLOOKUP($C5,Data!$C$2:$N$1064,10,FALSE)),"")</f>
        <v>Self Managed Super Fund / Trust</v>
      </c>
      <c r="E5">
        <f>IFERROR(VLOOKUP($C5,Data!$C$2:$M$1064,11,FALSE),"")</f>
        <v>2</v>
      </c>
      <c r="F5">
        <f>IFERROR(VLOOKUP($C5,Data!$C$2:$Q$1064,15,FALSE),"")</f>
        <v>0</v>
      </c>
      <c r="G5"/>
    </row>
    <row r="6" spans="1:8" x14ac:dyDescent="0.3">
      <c r="A6">
        <f t="array" ref="A6">IFERROR(SMALL(IF(Data!$Q$2:$Q$1064&lt;&gt;0,ROW(Data!$Q$2:$Q$1064),IF(Data!$R$2:$R$1064&lt;&gt;0,ROW(Data!$R$2:$R$1064))),ROW(5:5))-1,"")</f>
        <v>15</v>
      </c>
      <c r="B6" t="str">
        <f>IFERROR(INDEX(Data!$C$2:$C$408,$A6),"")</f>
        <v>DDH-209</v>
      </c>
      <c r="C6" t="str">
        <f t="array" ref="C6">IFERROR(INDEX($B$2:$B$1000, MATCH(0,COUNTIF($C$1:C5, $B$2:$B$1000), 0)),"")</f>
        <v>DDH-106</v>
      </c>
      <c r="D6" s="13" t="str">
        <f>IFERROR(HYPERLINK(VLOOKUP($C6,Data!$C$2:$N$1064,12,FALSE),VLOOKUP($C6,Data!$C$2:$N$1064,10,FALSE)),"")</f>
        <v>Beneficial Ownership</v>
      </c>
      <c r="E6">
        <f>IFERROR(VLOOKUP($C6,Data!$C$2:$M$1064,11,FALSE),"")</f>
        <v>2</v>
      </c>
      <c r="F6">
        <f>IFERROR(VLOOKUP($C6,Data!$C$2:$Q$1064,15,FALSE),"")</f>
        <v>0</v>
      </c>
      <c r="G6"/>
    </row>
    <row r="7" spans="1:8" x14ac:dyDescent="0.3">
      <c r="A7">
        <f t="array" ref="A7">IFERROR(SMALL(IF(Data!$Q$2:$Q$1064&lt;&gt;0,ROW(Data!$Q$2:$Q$1064),IF(Data!$R$2:$R$1064&lt;&gt;0,ROW(Data!$R$2:$R$1064))),ROW(6:6))-1,"")</f>
        <v>16</v>
      </c>
      <c r="B7" t="str">
        <f>IFERROR(INDEX(Data!$C$2:$C$408,$A7),"")</f>
        <v>DDH-209</v>
      </c>
      <c r="C7" t="str">
        <f t="array" ref="C7">IFERROR(INDEX($B$2:$B$1000, MATCH(0,COUNTIF($C$1:C6, $B$2:$B$1000), 0)),"")</f>
        <v>DDH-204</v>
      </c>
      <c r="D7" s="13" t="str">
        <f>IFERROR(HYPERLINK(VLOOKUP($C7,Data!$C$2:$N$1064,12,FALSE),VLOOKUP($C7,Data!$C$2:$N$1064,10,FALSE)),"")</f>
        <v>TFN Shouldn't be displayed for trustee company</v>
      </c>
      <c r="E7">
        <f>IFERROR(VLOOKUP($C7,Data!$C$2:$M$1064,11,FALSE),"")</f>
        <v>1</v>
      </c>
      <c r="F7">
        <f>IFERROR(VLOOKUP($C7,Data!$C$2:$Q$1064,15,FALSE),"")</f>
        <v>0</v>
      </c>
      <c r="G7"/>
    </row>
    <row r="8" spans="1:8" x14ac:dyDescent="0.3">
      <c r="A8">
        <f t="array" ref="A8">IFERROR(SMALL(IF(Data!$Q$2:$Q$1064&lt;&gt;0,ROW(Data!$Q$2:$Q$1064),IF(Data!$R$2:$R$1064&lt;&gt;0,ROW(Data!$R$2:$R$1064))),ROW(7:7))-1,"")</f>
        <v>20</v>
      </c>
      <c r="B8" t="str">
        <f>IFERROR(INDEX(Data!$C$2:$C$408,$A8),"")</f>
        <v>DDH-107</v>
      </c>
      <c r="C8" t="str">
        <f t="array" ref="C8">IFERROR(INDEX($B$2:$B$1000, MATCH(0,COUNTIF($C$1:C7, $B$2:$B$1000), 0)),"")</f>
        <v>DDH-81</v>
      </c>
      <c r="D8" s="13" t="str">
        <f>IFERROR(HYPERLINK(VLOOKUP($C8,Data!$C$2:$N$1064,12,FALSE),VLOOKUP($C8,Data!$C$2:$N$1064,10,FALSE)),"")</f>
        <v>Adviser Details</v>
      </c>
      <c r="E8">
        <f>IFERROR(VLOOKUP($C8,Data!$C$2:$M$1064,11,FALSE),"")</f>
        <v>3</v>
      </c>
      <c r="F8">
        <f>IFERROR(VLOOKUP($C8,Data!$C$2:$Q$1064,15,FALSE),"")</f>
        <v>1</v>
      </c>
      <c r="G8"/>
    </row>
    <row r="9" spans="1:8" x14ac:dyDescent="0.3">
      <c r="A9">
        <f t="array" ref="A9">IFERROR(SMALL(IF(Data!$Q$2:$Q$1064&lt;&gt;0,ROW(Data!$Q$2:$Q$1064),IF(Data!$R$2:$R$1064&lt;&gt;0,ROW(Data!$R$2:$R$1064))),ROW(8:8))-1,"")</f>
        <v>21</v>
      </c>
      <c r="B9" t="str">
        <f>IFERROR(INDEX(Data!$C$2:$C$408,$A9),"")</f>
        <v>DDH-107</v>
      </c>
      <c r="C9" t="str">
        <f t="array" ref="C9">IFERROR(INDEX($B$2:$B$1000, MATCH(0,COUNTIF($C$1:C8, $B$2:$B$1000), 0)),"")</f>
        <v>DDH-79</v>
      </c>
      <c r="D9" s="13" t="str">
        <f>IFERROR(HYPERLINK(VLOOKUP($C9,Data!$C$2:$N$1064,12,FALSE),VLOOKUP($C9,Data!$C$2:$N$1064,10,FALSE)),"")</f>
        <v>Adviser Details</v>
      </c>
      <c r="E9">
        <f>IFERROR(VLOOKUP($C9,Data!$C$2:$M$1064,11,FALSE),"")</f>
        <v>2</v>
      </c>
      <c r="F9">
        <f>IFERROR(VLOOKUP($C9,Data!$C$2:$Q$1064,15,FALSE),"")</f>
        <v>1</v>
      </c>
      <c r="G9"/>
    </row>
    <row r="10" spans="1:8" x14ac:dyDescent="0.3">
      <c r="A10">
        <f t="array" ref="A10">IFERROR(SMALL(IF(Data!$Q$2:$Q$1064&lt;&gt;0,ROW(Data!$Q$2:$Q$1064),IF(Data!$R$2:$R$1064&lt;&gt;0,ROW(Data!$R$2:$R$1064))),ROW(9:9))-1,"")</f>
        <v>63</v>
      </c>
      <c r="B10" t="str">
        <f>IFERROR(INDEX(Data!$C$2:$C$408,$A10),"")</f>
        <v>DDH-106</v>
      </c>
      <c r="C10" t="str">
        <f t="array" ref="C10">IFERROR(INDEX($B$2:$B$1000, MATCH(0,COUNTIF($C$1:C9, $B$2:$B$1000), 0)),"")</f>
        <v>DDH-245</v>
      </c>
      <c r="D10" s="13" t="str">
        <f>IFERROR(HYPERLINK(VLOOKUP($C10,Data!$C$2:$N$1064,12,FALSE),VLOOKUP($C10,Data!$C$2:$N$1064,10,FALSE)),"")</f>
        <v>Wrong progress counter for Individuals</v>
      </c>
      <c r="E10">
        <f>IFERROR(VLOOKUP($C10,Data!$C$2:$M$1064,11,FALSE),"")</f>
        <v>2</v>
      </c>
      <c r="F10">
        <f>IFERROR(VLOOKUP($C10,Data!$C$2:$Q$1064,15,FALSE),"")</f>
        <v>0</v>
      </c>
      <c r="G10"/>
    </row>
    <row r="11" spans="1:8" x14ac:dyDescent="0.3">
      <c r="A11">
        <f t="array" ref="A11">IFERROR(SMALL(IF(Data!$Q$2:$Q$1064&lt;&gt;0,ROW(Data!$Q$2:$Q$1064),IF(Data!$R$2:$R$1064&lt;&gt;0,ROW(Data!$R$2:$R$1064))),ROW(10:10))-1,"")</f>
        <v>64</v>
      </c>
      <c r="B11" t="str">
        <f>IFERROR(INDEX(Data!$C$2:$C$408,$A11),"")</f>
        <v>DDH-106</v>
      </c>
      <c r="C11" t="str">
        <f t="array" ref="C11">IFERROR(INDEX($B$2:$B$1000, MATCH(0,COUNTIF($C$1:C10, $B$2:$B$1000), 0)),"")</f>
        <v>DDH-96</v>
      </c>
      <c r="D11" s="13" t="str">
        <f>IFERROR(HYPERLINK(VLOOKUP($C11,Data!$C$2:$N$1064,12,FALSE),VLOOKUP($C11,Data!$C$2:$N$1064,10,FALSE)),"")</f>
        <v>Appointing Additional Authorities</v>
      </c>
      <c r="E11">
        <f>IFERROR(VLOOKUP($C11,Data!$C$2:$M$1064,11,FALSE),"")</f>
        <v>2</v>
      </c>
      <c r="F11">
        <f>IFERROR(VLOOKUP($C11,Data!$C$2:$Q$1064,15,FALSE),"")</f>
        <v>1</v>
      </c>
      <c r="G11"/>
    </row>
    <row r="12" spans="1:8" x14ac:dyDescent="0.3">
      <c r="A12">
        <f t="array" ref="A12">IFERROR(SMALL(IF(Data!$Q$2:$Q$1064&lt;&gt;0,ROW(Data!$Q$2:$Q$1064),IF(Data!$R$2:$R$1064&lt;&gt;0,ROW(Data!$R$2:$R$1064))),ROW(11:11))-1,"")</f>
        <v>70</v>
      </c>
      <c r="B12" t="str">
        <f>IFERROR(INDEX(Data!$C$2:$C$408,$A12),"")</f>
        <v>DDH-204</v>
      </c>
      <c r="C12" t="str">
        <f t="array" ref="C12">IFERROR(INDEX($B$2:$B$1000, MATCH(0,COUNTIF($C$1:C11, $B$2:$B$1000), 0)),"")</f>
        <v>DDH-189</v>
      </c>
      <c r="D12" s="13" t="str">
        <f>IFERROR(HYPERLINK(VLOOKUP($C12,Data!$C$2:$N$1064,12,FALSE),VLOOKUP($C12,Data!$C$2:$N$1064,10,FALSE)),"")</f>
        <v>NAV API. Send Transaction</v>
      </c>
      <c r="E12">
        <f>IFERROR(VLOOKUP($C12,Data!$C$2:$M$1064,11,FALSE),"")</f>
        <v>1</v>
      </c>
      <c r="F12">
        <f>IFERROR(VLOOKUP($C12,Data!$C$2:$Q$1064,15,FALSE),"")</f>
        <v>0</v>
      </c>
      <c r="G12"/>
    </row>
    <row r="13" spans="1:8" x14ac:dyDescent="0.3">
      <c r="A13">
        <f t="array" ref="A13">IFERROR(SMALL(IF(Data!$Q$2:$Q$1064&lt;&gt;0,ROW(Data!$Q$2:$Q$1064),IF(Data!$R$2:$R$1064&lt;&gt;0,ROW(Data!$R$2:$R$1064))),ROW(12:12))-1,"")</f>
        <v>71</v>
      </c>
      <c r="B13" t="str">
        <f>IFERROR(INDEX(Data!$C$2:$C$408,$A13),"")</f>
        <v>DDH-204</v>
      </c>
      <c r="C13" t="str">
        <f t="array" ref="C13">IFERROR(INDEX($B$2:$B$1000, MATCH(0,COUNTIF($C$1:C12, $B$2:$B$1000), 0)),"")</f>
        <v>DDH-254</v>
      </c>
      <c r="D13" s="13" t="str">
        <f>IFERROR(HYPERLINK(VLOOKUP($C13,Data!$C$2:$N$1064,12,FALSE),VLOOKUP($C13,Data!$C$2:$N$1064,10,FALSE)),"")</f>
        <v>All created individuals should be available for selection</v>
      </c>
      <c r="E13">
        <f>IFERROR(VLOOKUP($C13,Data!$C$2:$M$1064,11,FALSE),"")</f>
        <v>2</v>
      </c>
      <c r="F13">
        <f>IFERROR(VLOOKUP($C13,Data!$C$2:$Q$1064,15,FALSE),"")</f>
        <v>0</v>
      </c>
      <c r="G13"/>
    </row>
    <row r="14" spans="1:8" x14ac:dyDescent="0.3">
      <c r="A14">
        <f t="array" ref="A14">IFERROR(SMALL(IF(Data!$Q$2:$Q$1064&lt;&gt;0,ROW(Data!$Q$2:$Q$1064),IF(Data!$R$2:$R$1064&lt;&gt;0,ROW(Data!$R$2:$R$1064))),ROW(13:13))-1,"")</f>
        <v>106</v>
      </c>
      <c r="B14" t="str">
        <f>IFERROR(INDEX(Data!$C$2:$C$408,$A14),"")</f>
        <v>DDH-81</v>
      </c>
      <c r="C14" t="str">
        <f t="array" ref="C14">IFERROR(INDEX($B$2:$B$1000, MATCH(0,COUNTIF($C$1:C13, $B$2:$B$1000), 0)),"")</f>
        <v>DDH-260</v>
      </c>
      <c r="D14" s="13" t="str">
        <f>IFERROR(HYPERLINK(VLOOKUP($C14,Data!$C$2:$N$1064,12,FALSE),VLOOKUP($C14,Data!$C$2:$N$1064,10,FALSE)),"")</f>
        <v>Add file for download</v>
      </c>
      <c r="E14">
        <f>IFERROR(VLOOKUP($C14,Data!$C$2:$M$1064,11,FALSE),"")</f>
        <v>1</v>
      </c>
      <c r="F14">
        <f>IFERROR(VLOOKUP($C14,Data!$C$2:$Q$1064,15,FALSE),"")</f>
        <v>0</v>
      </c>
      <c r="G14"/>
    </row>
    <row r="15" spans="1:8" ht="28.8" x14ac:dyDescent="0.3">
      <c r="A15">
        <f t="array" ref="A15">IFERROR(SMALL(IF(Data!$Q$2:$Q$1064&lt;&gt;0,ROW(Data!$Q$2:$Q$1064),IF(Data!$R$2:$R$1064&lt;&gt;0,ROW(Data!$R$2:$R$1064))),ROW(14:14))-1,"")</f>
        <v>107</v>
      </c>
      <c r="B15" t="str">
        <f>IFERROR(INDEX(Data!$C$2:$C$408,$A15),"")</f>
        <v>DDH-79</v>
      </c>
      <c r="C15" t="str">
        <f t="array" ref="C15">IFERROR(INDEX($B$2:$B$1000, MATCH(0,COUNTIF($C$1:C14, $B$2:$B$1000), 0)),"")</f>
        <v>DDH-255</v>
      </c>
      <c r="D15" s="13" t="str">
        <f>IFERROR(HYPERLINK(VLOOKUP($C15,Data!$C$2:$N$1064,12,FALSE),VLOOKUP($C15,Data!$C$2:$N$1064,10,FALSE)),"")</f>
        <v>Appointed Addition Authority: Add standard form for signatory</v>
      </c>
      <c r="E15">
        <f>IFERROR(VLOOKUP($C15,Data!$C$2:$M$1064,11,FALSE),"")</f>
        <v>1</v>
      </c>
      <c r="F15">
        <f>IFERROR(VLOOKUP($C15,Data!$C$2:$Q$1064,15,FALSE),"")</f>
        <v>0</v>
      </c>
      <c r="G15"/>
    </row>
    <row r="16" spans="1:8" x14ac:dyDescent="0.3">
      <c r="A16">
        <f t="array" ref="A16">IFERROR(SMALL(IF(Data!$Q$2:$Q$1064&lt;&gt;0,ROW(Data!$Q$2:$Q$1064),IF(Data!$R$2:$R$1064&lt;&gt;0,ROW(Data!$R$2:$R$1064))),ROW(15:15))-1,"")</f>
        <v>136</v>
      </c>
      <c r="B16" t="str">
        <f>IFERROR(INDEX(Data!$C$2:$C$408,$A16),"")</f>
        <v>DDH-245</v>
      </c>
      <c r="C16" t="str">
        <f t="array" ref="C16">IFERROR(INDEX($B$2:$B$1000, MATCH(0,COUNTIF($C$1:C15, $B$2:$B$1000), 0)),"")</f>
        <v>DDH-227</v>
      </c>
      <c r="D16" s="13" t="str">
        <f>IFERROR(HYPERLINK(VLOOKUP($C16,Data!$C$2:$N$1064,12,FALSE),VLOOKUP($C16,Data!$C$2:$N$1064,10,FALSE)),"")</f>
        <v>Ongoing issues</v>
      </c>
      <c r="E16">
        <f>IFERROR(VLOOKUP($C16,Data!$C$2:$M$1064,11,FALSE),"")</f>
        <v>1</v>
      </c>
      <c r="F16">
        <f>IFERROR(VLOOKUP($C16,Data!$C$2:$Q$1064,15,FALSE),"")</f>
        <v>1</v>
      </c>
      <c r="G16"/>
    </row>
    <row r="17" spans="1:7" x14ac:dyDescent="0.3">
      <c r="A17">
        <f t="array" ref="A17">IFERROR(SMALL(IF(Data!$Q$2:$Q$1064&lt;&gt;0,ROW(Data!$Q$2:$Q$1064),IF(Data!$R$2:$R$1064&lt;&gt;0,ROW(Data!$R$2:$R$1064))),ROW(16:16))-1,"")</f>
        <v>137</v>
      </c>
      <c r="B17" t="str">
        <f>IFERROR(INDEX(Data!$C$2:$C$408,$A17),"")</f>
        <v>DDH-245</v>
      </c>
      <c r="C17" t="str">
        <f t="array" ref="C17">IFERROR(INDEX($B$2:$B$1000, MATCH(0,COUNTIF($C$1:C16, $B$2:$B$1000), 0)),"")</f>
        <v>DDH-256</v>
      </c>
      <c r="D17" s="13" t="str">
        <f>IFERROR(HYPERLINK(VLOOKUP($C17,Data!$C$2:$N$1064,12,FALSE),VLOOKUP($C17,Data!$C$2:$N$1064,10,FALSE)),"")</f>
        <v>Individual form: button renaming</v>
      </c>
      <c r="E17">
        <f>IFERROR(VLOOKUP($C17,Data!$C$2:$M$1064,11,FALSE),"")</f>
        <v>1</v>
      </c>
      <c r="F17">
        <f>IFERROR(VLOOKUP($C17,Data!$C$2:$Q$1064,15,FALSE),"")</f>
        <v>0</v>
      </c>
      <c r="G17"/>
    </row>
    <row r="18" spans="1:7" x14ac:dyDescent="0.3">
      <c r="A18">
        <f t="array" ref="A18">IFERROR(SMALL(IF(Data!$Q$2:$Q$1064&lt;&gt;0,ROW(Data!$Q$2:$Q$1064),IF(Data!$R$2:$R$1064&lt;&gt;0,ROW(Data!$R$2:$R$1064))),ROW(17:17))-1,"")</f>
        <v>161</v>
      </c>
      <c r="B18" t="str">
        <f>IFERROR(INDEX(Data!$C$2:$C$408,$A18),"")</f>
        <v>DDH-96</v>
      </c>
      <c r="C18" t="str">
        <f t="array" ref="C18">IFERROR(INDEX($B$2:$B$1000, MATCH(0,COUNTIF($C$1:C17, $B$2:$B$1000), 0)),"")</f>
        <v>DDH-86</v>
      </c>
      <c r="D18" s="13" t="str">
        <f>IFERROR(HYPERLINK(VLOOKUP($C18,Data!$C$2:$N$1064,12,FALSE),VLOOKUP($C18,Data!$C$2:$N$1064,10,FALSE)),"")</f>
        <v>Individual Details</v>
      </c>
      <c r="E18">
        <f>IFERROR(VLOOKUP($C18,Data!$C$2:$M$1064,11,FALSE),"")</f>
        <v>1</v>
      </c>
      <c r="F18">
        <f>IFERROR(VLOOKUP($C18,Data!$C$2:$Q$1064,15,FALSE),"")</f>
        <v>0</v>
      </c>
      <c r="G18"/>
    </row>
    <row r="19" spans="1:7" x14ac:dyDescent="0.3">
      <c r="A19">
        <f t="array" ref="A19">IFERROR(SMALL(IF(Data!$Q$2:$Q$1064&lt;&gt;0,ROW(Data!$Q$2:$Q$1064),IF(Data!$R$2:$R$1064&lt;&gt;0,ROW(Data!$R$2:$R$1064))),ROW(18:18))-1,"")</f>
        <v>171</v>
      </c>
      <c r="B19" t="str">
        <f>IFERROR(INDEX(Data!$C$2:$C$408,$A19),"")</f>
        <v>DDH-189</v>
      </c>
      <c r="C19" t="str">
        <f t="array" ref="C19">IFERROR(INDEX($B$2:$B$1000, MATCH(0,COUNTIF($C$1:C18, $B$2:$B$1000), 0)),"")</f>
        <v>DDH-84</v>
      </c>
      <c r="D19" s="13" t="str">
        <f>IFERROR(HYPERLINK(VLOOKUP($C19,Data!$C$2:$N$1064,12,FALSE),VLOOKUP($C19,Data!$C$2:$N$1064,10,FALSE)),"")</f>
        <v>Individual Details</v>
      </c>
      <c r="E19">
        <f>IFERROR(VLOOKUP($C19,Data!$C$2:$M$1064,11,FALSE),"")</f>
        <v>4</v>
      </c>
      <c r="F19">
        <f>IFERROR(VLOOKUP($C19,Data!$C$2:$Q$1064,15,FALSE),"")</f>
        <v>1</v>
      </c>
      <c r="G19"/>
    </row>
    <row r="20" spans="1:7" x14ac:dyDescent="0.3">
      <c r="A20">
        <f t="array" ref="A20">IFERROR(SMALL(IF(Data!$Q$2:$Q$1064&lt;&gt;0,ROW(Data!$Q$2:$Q$1064),IF(Data!$R$2:$R$1064&lt;&gt;0,ROW(Data!$R$2:$R$1064))),ROW(19:19))-1,"")</f>
        <v>172</v>
      </c>
      <c r="B20" t="str">
        <f>IFERROR(INDEX(Data!$C$2:$C$408,$A20),"")</f>
        <v>DDH-189</v>
      </c>
      <c r="C20" t="str">
        <f t="array" ref="C20">IFERROR(INDEX($B$2:$B$1000, MATCH(0,COUNTIF($C$1:C19, $B$2:$B$1000), 0)),"")</f>
        <v/>
      </c>
      <c r="D20" s="13" t="str">
        <f>IFERROR(HYPERLINK(VLOOKUP($C20,Data!$C$2:$N$1064,12,FALSE),VLOOKUP($C20,Data!$C$2:$N$1064,10,FALSE)),"")</f>
        <v/>
      </c>
      <c r="E20" t="str">
        <f>IFERROR(VLOOKUP($C20,Data!$C$2:$M$1064,11,FALSE),"")</f>
        <v/>
      </c>
      <c r="F20" t="str">
        <f>IFERROR(VLOOKUP($C20,Data!$C$2:$Q$1064,15,FALSE),"")</f>
        <v/>
      </c>
      <c r="G20"/>
    </row>
    <row r="21" spans="1:7" x14ac:dyDescent="0.3">
      <c r="A21">
        <f t="array" ref="A21">IFERROR(SMALL(IF(Data!$Q$2:$Q$1064&lt;&gt;0,ROW(Data!$Q$2:$Q$1064),IF(Data!$R$2:$R$1064&lt;&gt;0,ROW(Data!$R$2:$R$1064))),ROW(20:20))-1,"")</f>
        <v>173</v>
      </c>
      <c r="B21" t="str">
        <f>IFERROR(INDEX(Data!$C$2:$C$408,$A21),"")</f>
        <v>DDH-254</v>
      </c>
      <c r="C21">
        <f t="array" ref="C21">IFERROR(INDEX($B$2:$B$1000, MATCH(0,COUNTIF($C$1:C20, $B$2:$B$1000), 0)),"")</f>
        <v>0</v>
      </c>
      <c r="D21" s="13" t="str">
        <f>IFERROR(HYPERLINK(VLOOKUP($C21,Data!$C$2:$N$1064,12,FALSE),VLOOKUP($C21,Data!$C$2:$N$1064,10,FALSE)),"")</f>
        <v/>
      </c>
      <c r="E21" t="str">
        <f>IFERROR(VLOOKUP($C21,Data!$C$2:$M$1064,11,FALSE),"")</f>
        <v/>
      </c>
      <c r="F21" t="str">
        <f>IFERROR(VLOOKUP($C21,Data!$C$2:$Q$1064,15,FALSE),"")</f>
        <v/>
      </c>
      <c r="G21"/>
    </row>
    <row r="22" spans="1:7" x14ac:dyDescent="0.3">
      <c r="A22">
        <f t="array" ref="A22">IFERROR(SMALL(IF(Data!$Q$2:$Q$1064&lt;&gt;0,ROW(Data!$Q$2:$Q$1064),IF(Data!$R$2:$R$1064&lt;&gt;0,ROW(Data!$R$2:$R$1064))),ROW(21:21))-1,"")</f>
        <v>174</v>
      </c>
      <c r="B22" t="str">
        <f>IFERROR(INDEX(Data!$C$2:$C$408,$A22),"")</f>
        <v>DDH-254</v>
      </c>
      <c r="C22" t="str">
        <f t="array" ref="C22">IFERROR(INDEX($B$2:$B$1000, MATCH(0,COUNTIF($C$1:C21, $B$2:$B$1000), 0)),"")</f>
        <v/>
      </c>
      <c r="D22" s="13" t="str">
        <f>IFERROR(HYPERLINK(VLOOKUP($C22,Data!$C$2:$N$1064,12,FALSE),VLOOKUP($C22,Data!$C$2:$N$1064,10,FALSE)),"")</f>
        <v/>
      </c>
      <c r="E22" t="str">
        <f>IFERROR(VLOOKUP($C22,Data!$C$2:$M$1064,11,FALSE),"")</f>
        <v/>
      </c>
      <c r="F22" t="str">
        <f>IFERROR(VLOOKUP($C22,Data!$C$2:$Q$1064,15,FALSE),"")</f>
        <v/>
      </c>
      <c r="G22"/>
    </row>
    <row r="23" spans="1:7" x14ac:dyDescent="0.3">
      <c r="A23">
        <f t="array" ref="A23">IFERROR(SMALL(IF(Data!$Q$2:$Q$1064&lt;&gt;0,ROW(Data!$Q$2:$Q$1064),IF(Data!$R$2:$R$1064&lt;&gt;0,ROW(Data!$R$2:$R$1064))),ROW(22:22))-1,"")</f>
        <v>195</v>
      </c>
      <c r="B23" t="str">
        <f>IFERROR(INDEX(Data!$C$2:$C$408,$A23),"")</f>
        <v>DDH-260</v>
      </c>
      <c r="C23" t="str">
        <f t="array" ref="C23">IFERROR(INDEX($B$2:$B$1000, MATCH(0,COUNTIF($C$1:C22, $B$2:$B$1000), 0)),"")</f>
        <v/>
      </c>
      <c r="D23" s="13" t="str">
        <f>IFERROR(HYPERLINK(VLOOKUP($C23,Data!$C$2:$N$1064,12,FALSE),VLOOKUP($C23,Data!$C$2:$N$1064,10,FALSE)),"")</f>
        <v/>
      </c>
      <c r="E23" t="str">
        <f>IFERROR(VLOOKUP($C23,Data!$C$2:$M$1064,11,FALSE),"")</f>
        <v/>
      </c>
      <c r="F23" t="str">
        <f>IFERROR(VLOOKUP($C23,Data!$C$2:$Q$1064,15,FALSE),"")</f>
        <v/>
      </c>
      <c r="G23"/>
    </row>
    <row r="24" spans="1:7" x14ac:dyDescent="0.3">
      <c r="A24">
        <f t="array" ref="A24">IFERROR(SMALL(IF(Data!$Q$2:$Q$1064&lt;&gt;0,ROW(Data!$Q$2:$Q$1064),IF(Data!$R$2:$R$1064&lt;&gt;0,ROW(Data!$R$2:$R$1064))),ROW(23:23))-1,"")</f>
        <v>196</v>
      </c>
      <c r="B24" t="str">
        <f>IFERROR(INDEX(Data!$C$2:$C$408,$A24),"")</f>
        <v>DDH-260</v>
      </c>
      <c r="C24" t="str">
        <f t="array" ref="C24">IFERROR(INDEX($B$2:$B$1000, MATCH(0,COUNTIF($C$1:C23, $B$2:$B$1000), 0)),"")</f>
        <v/>
      </c>
      <c r="D24" s="13" t="str">
        <f>IFERROR(HYPERLINK(VLOOKUP($C24,Data!$C$2:$N$1064,12,FALSE),VLOOKUP($C24,Data!$C$2:$N$1064,10,FALSE)),"")</f>
        <v/>
      </c>
      <c r="E24" t="str">
        <f>IFERROR(VLOOKUP($C24,Data!$C$2:$M$1064,11,FALSE),"")</f>
        <v/>
      </c>
      <c r="F24" t="str">
        <f>IFERROR(VLOOKUP($C24,Data!$C$2:$Q$1064,15,FALSE),"")</f>
        <v/>
      </c>
      <c r="G24"/>
    </row>
    <row r="25" spans="1:7" x14ac:dyDescent="0.3">
      <c r="A25">
        <f t="array" ref="A25">IFERROR(SMALL(IF(Data!$Q$2:$Q$1064&lt;&gt;0,ROW(Data!$Q$2:$Q$1064),IF(Data!$R$2:$R$1064&lt;&gt;0,ROW(Data!$R$2:$R$1064))),ROW(24:24))-1,"")</f>
        <v>197</v>
      </c>
      <c r="B25" t="str">
        <f>IFERROR(INDEX(Data!$C$2:$C$408,$A25),"")</f>
        <v>DDH-255</v>
      </c>
      <c r="C25" t="str">
        <f t="array" ref="C25">IFERROR(INDEX($B$2:$B$1000, MATCH(0,COUNTIF($C$1:C24, $B$2:$B$1000), 0)),"")</f>
        <v/>
      </c>
      <c r="D25" s="13" t="str">
        <f>IFERROR(HYPERLINK(VLOOKUP($C25,Data!$C$2:$N$1064,12,FALSE),VLOOKUP($C25,Data!$C$2:$N$1064,10,FALSE)),"")</f>
        <v/>
      </c>
      <c r="E25" t="str">
        <f>IFERROR(VLOOKUP($C25,Data!$C$2:$M$1064,11,FALSE),"")</f>
        <v/>
      </c>
      <c r="F25" t="str">
        <f>IFERROR(VLOOKUP($C25,Data!$C$2:$Q$1064,15,FALSE),"")</f>
        <v/>
      </c>
      <c r="G25"/>
    </row>
    <row r="26" spans="1:7" x14ac:dyDescent="0.3">
      <c r="A26">
        <f t="array" ref="A26">IFERROR(SMALL(IF(Data!$Q$2:$Q$1064&lt;&gt;0,ROW(Data!$Q$2:$Q$1064),IF(Data!$R$2:$R$1064&lt;&gt;0,ROW(Data!$R$2:$R$1064))),ROW(25:25))-1,"")</f>
        <v>198</v>
      </c>
      <c r="B26" t="str">
        <f>IFERROR(INDEX(Data!$C$2:$C$408,$A26),"")</f>
        <v>DDH-255</v>
      </c>
      <c r="C26" t="str">
        <f t="array" ref="C26">IFERROR(INDEX($B$2:$B$1000, MATCH(0,COUNTIF($C$1:C25, $B$2:$B$1000), 0)),"")</f>
        <v/>
      </c>
      <c r="D26" s="13" t="str">
        <f>IFERROR(HYPERLINK(VLOOKUP($C26,Data!$C$2:$N$1064,12,FALSE),VLOOKUP($C26,Data!$C$2:$N$1064,10,FALSE)),"")</f>
        <v/>
      </c>
      <c r="E26" t="str">
        <f>IFERROR(VLOOKUP($C26,Data!$C$2:$M$1064,11,FALSE),"")</f>
        <v/>
      </c>
      <c r="F26" t="str">
        <f>IFERROR(VLOOKUP($C26,Data!$C$2:$Q$1064,15,FALSE),"")</f>
        <v/>
      </c>
      <c r="G26"/>
    </row>
    <row r="27" spans="1:7" x14ac:dyDescent="0.3">
      <c r="A27">
        <f t="array" ref="A27">IFERROR(SMALL(IF(Data!$Q$2:$Q$1064&lt;&gt;0,ROW(Data!$Q$2:$Q$1064),IF(Data!$R$2:$R$1064&lt;&gt;0,ROW(Data!$R$2:$R$1064))),ROW(26:26))-1,"")</f>
        <v>199</v>
      </c>
      <c r="B27" t="str">
        <f>IFERROR(INDEX(Data!$C$2:$C$408,$A27),"")</f>
        <v>DDH-254</v>
      </c>
      <c r="C27" t="str">
        <f t="array" ref="C27">IFERROR(INDEX($B$2:$B$1000, MATCH(0,COUNTIF($C$1:C26, $B$2:$B$1000), 0)),"")</f>
        <v/>
      </c>
      <c r="D27" s="13" t="str">
        <f>IFERROR(HYPERLINK(VLOOKUP($C27,Data!$C$2:$N$1064,12,FALSE),VLOOKUP($C27,Data!$C$2:$N$1064,10,FALSE)),"")</f>
        <v/>
      </c>
      <c r="E27" t="str">
        <f>IFERROR(VLOOKUP($C27,Data!$C$2:$M$1064,11,FALSE),"")</f>
        <v/>
      </c>
      <c r="F27" t="str">
        <f>IFERROR(VLOOKUP($C27,Data!$C$2:$Q$1064,15,FALSE),"")</f>
        <v/>
      </c>
      <c r="G27" t="str">
        <f>IFERROR(IF(INDEX(Data!$R$2:$R$1057,$A27)=0,"",INDEX(Data!$R$2:$R$1057,$A27)),"")</f>
        <v>Bug found</v>
      </c>
    </row>
    <row r="28" spans="1:7" x14ac:dyDescent="0.3">
      <c r="A28">
        <f t="array" ref="A28">IFERROR(SMALL(IF(Data!$Q$2:$Q$1064&lt;&gt;0,ROW(Data!$Q$2:$Q$1064),IF(Data!$R$2:$R$1064&lt;&gt;0,ROW(Data!$R$2:$R$1064))),ROW(27:27))-1,"")</f>
        <v>200</v>
      </c>
      <c r="B28" t="str">
        <f>IFERROR(INDEX(Data!$C$2:$C$408,$A28),"")</f>
        <v>DDH-254</v>
      </c>
      <c r="C28" t="str">
        <f t="array" ref="C28">IFERROR(INDEX($B$2:$B$1000, MATCH(0,COUNTIF($C$1:C27, $B$2:$B$1000), 0)),"")</f>
        <v/>
      </c>
      <c r="D28" s="13" t="str">
        <f>IFERROR(HYPERLINK(VLOOKUP($C28,Data!$C$2:$N$1064,12,FALSE),VLOOKUP($C28,Data!$C$2:$N$1064,10,FALSE)),"")</f>
        <v/>
      </c>
      <c r="E28" t="str">
        <f>IFERROR(VLOOKUP($C28,Data!$C$2:$M$1064,11,FALSE),"")</f>
        <v/>
      </c>
      <c r="F28" t="str">
        <f>IFERROR(VLOOKUP($C28,Data!$C$2:$Q$1064,15,FALSE),"")</f>
        <v/>
      </c>
      <c r="G28" t="str">
        <f>IFERROR(IF(INDEX(Data!$R$2:$R$1057,$A28)=0,"",INDEX(Data!$R$2:$R$1057,$A28)),"")</f>
        <v/>
      </c>
    </row>
    <row r="29" spans="1:7" x14ac:dyDescent="0.3">
      <c r="A29">
        <f t="array" ref="A29">IFERROR(SMALL(IF(Data!$Q$2:$Q$1064&lt;&gt;0,ROW(Data!$Q$2:$Q$1064),IF(Data!$R$2:$R$1064&lt;&gt;0,ROW(Data!$R$2:$R$1064))),ROW(28:28))-1,"")</f>
        <v>202</v>
      </c>
      <c r="B29" t="str">
        <f>IFERROR(INDEX(Data!$C$2:$C$408,$A29),"")</f>
        <v>DDH-227</v>
      </c>
      <c r="C29" t="str">
        <f t="array" ref="C29">IFERROR(INDEX($B$2:$B$1000, MATCH(0,COUNTIF($C$1:C28, $B$2:$B$1000), 0)),"")</f>
        <v/>
      </c>
      <c r="D29" s="13" t="str">
        <f>IFERROR(HYPERLINK(VLOOKUP($C29,Data!$C$2:$N$1064,12,FALSE),VLOOKUP($C29,Data!$C$2:$N$1064,10,FALSE)),"")</f>
        <v/>
      </c>
      <c r="E29" t="str">
        <f>IFERROR(VLOOKUP($C29,Data!$C$2:$M$1064,11,FALSE),"")</f>
        <v/>
      </c>
      <c r="F29" t="str">
        <f>IFERROR(VLOOKUP($C29,Data!$C$2:$Q$1064,15,FALSE),"")</f>
        <v/>
      </c>
      <c r="G29" t="str">
        <f>IFERROR(IF(INDEX(Data!$R$2:$R$1057,$A29)=0,"",INDEX(Data!$R$2:$R$1057,$A29)),"")</f>
        <v/>
      </c>
    </row>
    <row r="30" spans="1:7" x14ac:dyDescent="0.3">
      <c r="A30">
        <f t="array" ref="A30">IFERROR(SMALL(IF(Data!$Q$2:$Q$1064&lt;&gt;0,ROW(Data!$Q$2:$Q$1064),IF(Data!$R$2:$R$1064&lt;&gt;0,ROW(Data!$R$2:$R$1064))),ROW(29:29))-1,"")</f>
        <v>206</v>
      </c>
      <c r="B30" t="str">
        <f>IFERROR(INDEX(Data!$C$2:$C$408,$A30),"")</f>
        <v>DDH-256</v>
      </c>
      <c r="C30" t="str">
        <f t="array" ref="C30">IFERROR(INDEX($B$2:$B$1000, MATCH(0,COUNTIF($C$1:C29, $B$2:$B$1000), 0)),"")</f>
        <v/>
      </c>
      <c r="D30" s="13" t="str">
        <f>IFERROR(HYPERLINK(VLOOKUP($C30,Data!$C$2:$N$1064,12,FALSE),VLOOKUP($C30,Data!$C$2:$N$1064,10,FALSE)),"")</f>
        <v/>
      </c>
      <c r="E30" t="str">
        <f>IFERROR(VLOOKUP($C30,Data!$C$2:$M$1064,11,FALSE),"")</f>
        <v/>
      </c>
      <c r="F30" t="str">
        <f>IFERROR(VLOOKUP($C30,Data!$C$2:$Q$1064,15,FALSE),"")</f>
        <v/>
      </c>
      <c r="G30" t="str">
        <f>IFERROR(IF(INDEX(Data!$R$2:$R$1057,$A30)=0,"",INDEX(Data!$R$2:$R$1057,$A30)),"")</f>
        <v>Requirement gap</v>
      </c>
    </row>
    <row r="31" spans="1:7" x14ac:dyDescent="0.3">
      <c r="A31">
        <f t="array" ref="A31">IFERROR(SMALL(IF(Data!$Q$2:$Q$1064&lt;&gt;0,ROW(Data!$Q$2:$Q$1064),IF(Data!$R$2:$R$1064&lt;&gt;0,ROW(Data!$R$2:$R$1064))),ROW(30:30))-1,"")</f>
        <v>207</v>
      </c>
      <c r="B31" t="str">
        <f>IFERROR(INDEX(Data!$C$2:$C$408,$A31),"")</f>
        <v>DDH-256</v>
      </c>
      <c r="C31" t="str">
        <f t="array" ref="C31">IFERROR(INDEX($B$2:$B$1000, MATCH(0,COUNTIF($C$1:C30, $B$2:$B$1000), 0)),"")</f>
        <v/>
      </c>
      <c r="D31" s="13" t="str">
        <f>IFERROR(HYPERLINK(VLOOKUP($C31,Data!$C$2:$N$1064,12,FALSE),VLOOKUP($C31,Data!$C$2:$N$1064,10,FALSE)),"")</f>
        <v/>
      </c>
      <c r="E31" t="str">
        <f>IFERROR(VLOOKUP($C31,Data!$C$2:$M$1064,11,FALSE),"")</f>
        <v/>
      </c>
      <c r="F31" t="str">
        <f>IFERROR(VLOOKUP($C31,Data!$C$2:$Q$1064,15,FALSE),"")</f>
        <v/>
      </c>
      <c r="G31" t="str">
        <f>IFERROR(IF(INDEX(Data!$R$2:$R$1057,$A31)=0,"",INDEX(Data!$R$2:$R$1057,$A31)),"")</f>
        <v/>
      </c>
    </row>
    <row r="32" spans="1:7" x14ac:dyDescent="0.3">
      <c r="A32">
        <f t="array" ref="A32">IFERROR(SMALL(IF(Data!$Q$2:$Q$1064&lt;&gt;0,ROW(Data!$Q$2:$Q$1064),IF(Data!$R$2:$R$1064&lt;&gt;0,ROW(Data!$R$2:$R$1064))),ROW(31:31))-1,"")</f>
        <v>210</v>
      </c>
      <c r="B32" t="str">
        <f>IFERROR(INDEX(Data!$C$2:$C$408,$A32),"")</f>
        <v>DDH-86</v>
      </c>
      <c r="C32" t="str">
        <f t="array" ref="C32">IFERROR(INDEX($B$2:$B$1000, MATCH(0,COUNTIF($C$1:C31, $B$2:$B$1000), 0)),"")</f>
        <v/>
      </c>
      <c r="D32" s="13" t="str">
        <f>IFERROR(HYPERLINK(VLOOKUP($C32,Data!$C$2:$N$1064,12,FALSE),VLOOKUP($C32,Data!$C$2:$N$1064,10,FALSE)),"")</f>
        <v/>
      </c>
      <c r="E32" t="str">
        <f>IFERROR(VLOOKUP($C32,Data!$C$2:$M$1064,11,FALSE),"")</f>
        <v/>
      </c>
      <c r="F32" t="str">
        <f>IFERROR(VLOOKUP($C32,Data!$C$2:$Q$1064,15,FALSE),"")</f>
        <v/>
      </c>
      <c r="G32" t="str">
        <f>IFERROR(IF(INDEX(Data!$R$2:$R$1057,$A32)=0,"",INDEX(Data!$R$2:$R$1057,$A32)),"")</f>
        <v>Bug found</v>
      </c>
    </row>
    <row r="33" spans="1:7" x14ac:dyDescent="0.3">
      <c r="A33">
        <f t="array" ref="A33">IFERROR(SMALL(IF(Data!$Q$2:$Q$1064&lt;&gt;0,ROW(Data!$Q$2:$Q$1064),IF(Data!$R$2:$R$1064&lt;&gt;0,ROW(Data!$R$2:$R$1064))),ROW(32:32))-1,"")</f>
        <v>211</v>
      </c>
      <c r="B33" t="str">
        <f>IFERROR(INDEX(Data!$C$2:$C$408,$A33),"")</f>
        <v>DDH-86</v>
      </c>
      <c r="C33" t="str">
        <f t="array" ref="C33">IFERROR(INDEX($B$2:$B$1000, MATCH(0,COUNTIF($C$1:C32, $B$2:$B$1000), 0)),"")</f>
        <v/>
      </c>
      <c r="D33" s="13" t="str">
        <f>IFERROR(HYPERLINK(VLOOKUP($C33,Data!$C$2:$N$1064,12,FALSE),VLOOKUP($C33,Data!$C$2:$N$1064,10,FALSE)),"")</f>
        <v/>
      </c>
      <c r="E33" t="str">
        <f>IFERROR(VLOOKUP($C33,Data!$C$2:$M$1064,11,FALSE),"")</f>
        <v/>
      </c>
      <c r="F33" t="str">
        <f>IFERROR(VLOOKUP($C33,Data!$C$2:$Q$1064,15,FALSE),"")</f>
        <v/>
      </c>
      <c r="G33" t="str">
        <f>IFERROR(IF(INDEX(Data!$R$2:$R$1057,$A33)=0,"",INDEX(Data!$R$2:$R$1057,$A33)),"")</f>
        <v/>
      </c>
    </row>
    <row r="34" spans="1:7" x14ac:dyDescent="0.3">
      <c r="A34">
        <f t="array" ref="A34">IFERROR(SMALL(IF(Data!$Q$2:$Q$1064&lt;&gt;0,ROW(Data!$Q$2:$Q$1064),IF(Data!$R$2:$R$1064&lt;&gt;0,ROW(Data!$R$2:$R$1064))),ROW(33:33))-1,"")</f>
        <v>212</v>
      </c>
      <c r="B34" t="str">
        <f>IFERROR(INDEX(Data!$C$2:$C$408,$A34),"")</f>
        <v>DDH-84</v>
      </c>
      <c r="C34" t="str">
        <f t="array" ref="C34">IFERROR(INDEX($B$2:$B$1000, MATCH(0,COUNTIF($C$1:C33, $B$2:$B$1000), 0)),"")</f>
        <v/>
      </c>
      <c r="D34" s="13" t="str">
        <f>IFERROR(HYPERLINK(VLOOKUP($C34,Data!$C$2:$N$1064,12,FALSE),VLOOKUP($C34,Data!$C$2:$N$1064,10,FALSE)),"")</f>
        <v/>
      </c>
      <c r="E34" t="str">
        <f>IFERROR(VLOOKUP($C34,Data!$C$2:$M$1064,11,FALSE),"")</f>
        <v/>
      </c>
      <c r="F34" t="str">
        <f>IFERROR(VLOOKUP($C34,Data!$C$2:$Q$1064,15,FALSE),"")</f>
        <v/>
      </c>
      <c r="G34" t="str">
        <f>IFERROR(IF(INDEX(Data!$R$2:$R$1057,$A34)=0,"",INDEX(Data!$R$2:$R$1057,$A34)),"")</f>
        <v/>
      </c>
    </row>
    <row r="35" spans="1:7" x14ac:dyDescent="0.3">
      <c r="A35" t="str">
        <f t="array" ref="A35">IFERROR(SMALL(IF(Data!$Q$2:$Q$1064&lt;&gt;0,ROW(Data!$Q$2:$Q$1064),IF(Data!$R$2:$R$1064&lt;&gt;0,ROW(Data!$R$2:$R$1064))),ROW(34:34))-1,"")</f>
        <v/>
      </c>
      <c r="B35" t="str">
        <f>IFERROR(INDEX(Data!$C$2:$C$408,$A35),"")</f>
        <v/>
      </c>
      <c r="C35" t="str">
        <f t="array" ref="C35">IFERROR(INDEX($B$2:$B$1000, MATCH(0,COUNTIF($C$1:C34, $B$2:$B$1000), 0)),"")</f>
        <v/>
      </c>
      <c r="D35" s="13" t="str">
        <f>IFERROR(HYPERLINK(VLOOKUP($C35,Data!$C$2:$N$1064,12,FALSE),VLOOKUP($C35,Data!$C$2:$N$1064,10,FALSE)),"")</f>
        <v/>
      </c>
      <c r="E35" t="str">
        <f>IFERROR(VLOOKUP($C35,Data!$C$2:$M$1064,11,FALSE),"")</f>
        <v/>
      </c>
      <c r="F35" t="str">
        <f>IFERROR(VLOOKUP($C35,Data!$C$2:$Q$1064,15,FALSE),"")</f>
        <v/>
      </c>
      <c r="G35" t="str">
        <f>IFERROR(IF(INDEX(Data!$R$2:$R$1057,$A35)=0,"",INDEX(Data!$R$2:$R$1057,$A35)),"")</f>
        <v/>
      </c>
    </row>
    <row r="36" spans="1:7" x14ac:dyDescent="0.3">
      <c r="A36" t="str">
        <f t="array" ref="A36">IFERROR(SMALL(IF(Data!$Q$2:$Q$1064&lt;&gt;0,ROW(Data!$Q$2:$Q$1064),IF(Data!$R$2:$R$1064&lt;&gt;0,ROW(Data!$R$2:$R$1064))),ROW(35:35))-1,"")</f>
        <v/>
      </c>
      <c r="B36" t="str">
        <f>IFERROR(INDEX(Data!$C$2:$C$408,$A36),"")</f>
        <v/>
      </c>
      <c r="C36" t="str">
        <f t="array" ref="C36">IFERROR(INDEX($B$2:$B$1000, MATCH(0,COUNTIF($C$1:C35, $B$2:$B$1000), 0)),"")</f>
        <v/>
      </c>
      <c r="D36" s="13" t="str">
        <f>IFERROR(HYPERLINK(VLOOKUP($C36,Data!$C$2:$N$1064,12,FALSE),VLOOKUP($C36,Data!$C$2:$N$1064,10,FALSE)),"")</f>
        <v/>
      </c>
      <c r="E36" t="str">
        <f>IFERROR(VLOOKUP($C36,Data!$C$2:$M$1064,11,FALSE),"")</f>
        <v/>
      </c>
      <c r="F36" t="str">
        <f>IFERROR(VLOOKUP($C36,Data!$C$2:$Q$1064,15,FALSE),"")</f>
        <v/>
      </c>
      <c r="G36" t="str">
        <f>IFERROR(IF(INDEX(Data!$R$2:$R$1057,$A36)=0,"",INDEX(Data!$R$2:$R$1057,$A36)),"")</f>
        <v/>
      </c>
    </row>
    <row r="37" spans="1:7" x14ac:dyDescent="0.3">
      <c r="A37" t="str">
        <f t="array" ref="A37">IFERROR(SMALL(IF(Data!$Q$2:$Q$1064&lt;&gt;0,ROW(Data!$Q$2:$Q$1064),IF(Data!$R$2:$R$1064&lt;&gt;0,ROW(Data!$R$2:$R$1064))),ROW(36:36))-1,"")</f>
        <v/>
      </c>
      <c r="B37" t="str">
        <f>IFERROR(INDEX(Data!$C$2:$C$408,$A37),"")</f>
        <v/>
      </c>
      <c r="C37" t="str">
        <f t="array" ref="C37">IFERROR(INDEX($B$2:$B$1000, MATCH(0,COUNTIF($C$1:C36, $B$2:$B$1000), 0)),"")</f>
        <v/>
      </c>
      <c r="D37" s="13" t="str">
        <f>IFERROR(HYPERLINK(VLOOKUP($C37,Data!$C$2:$N$1064,12,FALSE),VLOOKUP($C37,Data!$C$2:$N$1064,10,FALSE)),"")</f>
        <v/>
      </c>
      <c r="E37" t="str">
        <f>IFERROR(VLOOKUP($C37,Data!$C$2:$M$1064,11,FALSE),"")</f>
        <v/>
      </c>
      <c r="F37" t="str">
        <f>IFERROR(VLOOKUP($C37,Data!$C$2:$Q$1064,15,FALSE),"")</f>
        <v/>
      </c>
      <c r="G37" t="str">
        <f>IFERROR(IF(INDEX(Data!$R$2:$R$1057,$A37)=0,"",INDEX(Data!$R$2:$R$1057,$A37)),"")</f>
        <v/>
      </c>
    </row>
    <row r="38" spans="1:7" x14ac:dyDescent="0.3">
      <c r="A38" t="str">
        <f t="array" ref="A38">IFERROR(SMALL(IF(Data!$Q$2:$Q$1064&lt;&gt;0,ROW(Data!$Q$2:$Q$1064),IF(Data!$R$2:$R$1064&lt;&gt;0,ROW(Data!$R$2:$R$1064))),ROW(37:37))-1,"")</f>
        <v/>
      </c>
      <c r="B38" t="str">
        <f>IFERROR(INDEX(Data!$C$2:$C$408,$A38),"")</f>
        <v/>
      </c>
      <c r="C38" t="str">
        <f t="array" ref="C38">IFERROR(INDEX($B$2:$B$1000, MATCH(0,COUNTIF($C$1:C37, $B$2:$B$1000), 0)),"")</f>
        <v/>
      </c>
      <c r="D38" s="13" t="str">
        <f>IFERROR(HYPERLINK(VLOOKUP($C38,Data!$C$2:$N$1064,12,FALSE),VLOOKUP($C38,Data!$C$2:$N$1064,10,FALSE)),"")</f>
        <v/>
      </c>
      <c r="E38" t="str">
        <f>IFERROR(VLOOKUP($C38,Data!$C$2:$M$1064,11,FALSE),"")</f>
        <v/>
      </c>
      <c r="F38" t="str">
        <f>IFERROR(VLOOKUP($C38,Data!$C$2:$Q$1064,15,FALSE),"")</f>
        <v/>
      </c>
      <c r="G38" t="str">
        <f>IFERROR(IF(INDEX(Data!$R$2:$R$1057,$A38)=0,"",INDEX(Data!$R$2:$R$1057,$A38)),"")</f>
        <v/>
      </c>
    </row>
    <row r="39" spans="1:7" x14ac:dyDescent="0.3">
      <c r="A39" t="str">
        <f t="array" ref="A39">IFERROR(SMALL(IF(Data!$Q$2:$Q$1064&lt;&gt;0,ROW(Data!$Q$2:$Q$1064),IF(Data!$R$2:$R$1064&lt;&gt;0,ROW(Data!$R$2:$R$1064))),ROW(38:38))-1,"")</f>
        <v/>
      </c>
      <c r="B39" t="str">
        <f>IFERROR(INDEX(Data!$C$2:$C$408,$A39),"")</f>
        <v/>
      </c>
      <c r="C39" t="str">
        <f t="array" ref="C39">IFERROR(INDEX($B$2:$B$1000, MATCH(0,COUNTIF($C$1:C38, $B$2:$B$1000), 0)),"")</f>
        <v/>
      </c>
      <c r="D39" s="13" t="str">
        <f>IFERROR(HYPERLINK(VLOOKUP($C39,Data!$C$2:$N$1064,12,FALSE),VLOOKUP($C39,Data!$C$2:$N$1064,10,FALSE)),"")</f>
        <v/>
      </c>
      <c r="E39" t="str">
        <f>IFERROR(VLOOKUP($C39,Data!$C$2:$M$1064,11,FALSE),"")</f>
        <v/>
      </c>
      <c r="F39" t="str">
        <f>IFERROR(VLOOKUP($C39,Data!$C$2:$Q$1064,15,FALSE),"")</f>
        <v/>
      </c>
      <c r="G39" t="str">
        <f>IFERROR(IF(INDEX(Data!$R$2:$R$1057,$A39)=0,"",INDEX(Data!$R$2:$R$1057,$A39)),"")</f>
        <v/>
      </c>
    </row>
    <row r="40" spans="1:7" x14ac:dyDescent="0.3">
      <c r="A40" t="str">
        <f t="array" ref="A40">IFERROR(SMALL(IF(Data!$Q$2:$Q$1064&lt;&gt;0,ROW(Data!$Q$2:$Q$1064),IF(Data!$R$2:$R$1064&lt;&gt;0,ROW(Data!$R$2:$R$1064))),ROW(39:39))-1,"")</f>
        <v/>
      </c>
      <c r="B40" t="str">
        <f>IFERROR(INDEX(Data!$C$2:$C$408,$A40),"")</f>
        <v/>
      </c>
      <c r="C40" t="str">
        <f t="array" ref="C40">IFERROR(INDEX($B$2:$B$1000, MATCH(0,COUNTIF($C$1:C39, $B$2:$B$1000), 0)),"")</f>
        <v/>
      </c>
      <c r="D40" s="13" t="str">
        <f>IFERROR(HYPERLINK(VLOOKUP($C40,Data!$C$2:$N$1064,12,FALSE),VLOOKUP($C40,Data!$C$2:$N$1064,10,FALSE)),"")</f>
        <v/>
      </c>
      <c r="E40" t="str">
        <f>IFERROR(VLOOKUP($C40,Data!$C$2:$M$1064,11,FALSE),"")</f>
        <v/>
      </c>
      <c r="F40" t="str">
        <f>IFERROR(VLOOKUP($C40,Data!$C$2:$Q$1064,15,FALSE),"")</f>
        <v/>
      </c>
      <c r="G40" t="str">
        <f>IFERROR(IF(INDEX(Data!$R$2:$R$1057,$A40)=0,"",INDEX(Data!$R$2:$R$1057,$A40)),"")</f>
        <v/>
      </c>
    </row>
    <row r="41" spans="1:7" x14ac:dyDescent="0.3">
      <c r="A41" t="str">
        <f t="array" ref="A41">IFERROR(SMALL(IF(Data!$Q$2:$Q$1064&lt;&gt;0,ROW(Data!$Q$2:$Q$1064),IF(Data!$R$2:$R$1064&lt;&gt;0,ROW(Data!$R$2:$R$1064))),ROW(40:40))-1,"")</f>
        <v/>
      </c>
      <c r="B41" t="str">
        <f>IFERROR(INDEX(Data!$C$2:$C$408,$A41),"")</f>
        <v/>
      </c>
      <c r="C41" t="str">
        <f t="array" ref="C41">IFERROR(INDEX($B$2:$B$1000, MATCH(0,COUNTIF($C$1:C40, $B$2:$B$1000), 0)),"")</f>
        <v/>
      </c>
      <c r="D41" s="13" t="str">
        <f>IFERROR(HYPERLINK(VLOOKUP($C41,Data!$C$2:$N$1064,12,FALSE),VLOOKUP($C41,Data!$C$2:$N$1064,10,FALSE)),"")</f>
        <v/>
      </c>
      <c r="E41" t="str">
        <f>IFERROR(VLOOKUP($C41,Data!$C$2:$M$1064,11,FALSE),"")</f>
        <v/>
      </c>
      <c r="F41" t="str">
        <f>IFERROR(VLOOKUP($C41,Data!$C$2:$Q$1064,15,FALSE),"")</f>
        <v/>
      </c>
      <c r="G41" t="str">
        <f>IFERROR(IF(INDEX(Data!$R$2:$R$1057,$A41)=0,"",INDEX(Data!$R$2:$R$1057,$A41)),"")</f>
        <v/>
      </c>
    </row>
    <row r="42" spans="1:7" x14ac:dyDescent="0.3">
      <c r="A42" t="str">
        <f t="array" ref="A42">IFERROR(SMALL(IF(Data!$Q$2:$Q$1064&lt;&gt;0,ROW(Data!$Q$2:$Q$1064),IF(Data!$R$2:$R$1064&lt;&gt;0,ROW(Data!$R$2:$R$1064))),ROW(41:41))-1,"")</f>
        <v/>
      </c>
      <c r="B42" t="str">
        <f>IFERROR(INDEX(Data!$C$2:$C$408,$A42),"")</f>
        <v/>
      </c>
      <c r="C42" t="str">
        <f t="array" ref="C42">IFERROR(INDEX($B$2:$B$1000, MATCH(0,COUNTIF($C$1:C41, $B$2:$B$1000), 0)),"")</f>
        <v/>
      </c>
      <c r="D42" s="13" t="str">
        <f>IFERROR(HYPERLINK(VLOOKUP($C42,Data!$C$2:$N$1064,12,FALSE),VLOOKUP($C42,Data!$C$2:$N$1064,10,FALSE)),"")</f>
        <v/>
      </c>
      <c r="E42" t="str">
        <f>IFERROR(VLOOKUP($C42,Data!$C$2:$M$1064,11,FALSE),"")</f>
        <v/>
      </c>
      <c r="F42" t="str">
        <f>IFERROR(VLOOKUP($C42,Data!$C$2:$Q$1064,15,FALSE),"")</f>
        <v/>
      </c>
      <c r="G42" t="str">
        <f>IFERROR(IF(INDEX(Data!$R$2:$R$1057,$A42)=0,"",INDEX(Data!$R$2:$R$1057,$A42)),"")</f>
        <v/>
      </c>
    </row>
    <row r="43" spans="1:7" x14ac:dyDescent="0.3">
      <c r="A43" t="str">
        <f t="array" ref="A43">IFERROR(SMALL(IF(Data!$Q$2:$Q$1064&lt;&gt;0,ROW(Data!$Q$2:$Q$1064),IF(Data!$R$2:$R$1064&lt;&gt;0,ROW(Data!$R$2:$R$1064))),ROW(42:42))-1,"")</f>
        <v/>
      </c>
      <c r="B43" t="str">
        <f>IFERROR(INDEX(Data!$C$2:$C$408,$A43),"")</f>
        <v/>
      </c>
      <c r="C43" t="str">
        <f t="array" ref="C43">IFERROR(INDEX($B$2:$B$1000, MATCH(0,COUNTIF($C$1:C42, $B$2:$B$1000), 0)),"")</f>
        <v/>
      </c>
      <c r="D43" s="13" t="str">
        <f>IFERROR(HYPERLINK(VLOOKUP($C43,Data!$C$2:$N$1064,12,FALSE),VLOOKUP($C43,Data!$C$2:$N$1064,10,FALSE)),"")</f>
        <v/>
      </c>
      <c r="E43" t="str">
        <f>IFERROR(VLOOKUP($C43,Data!$C$2:$M$1064,11,FALSE),"")</f>
        <v/>
      </c>
      <c r="F43" t="str">
        <f>IFERROR(VLOOKUP($C43,Data!$C$2:$Q$1064,15,FALSE),"")</f>
        <v/>
      </c>
      <c r="G43" t="str">
        <f>IFERROR(IF(INDEX(Data!$R$2:$R$1057,$A43)=0,"",INDEX(Data!$R$2:$R$1057,$A43)),"")</f>
        <v/>
      </c>
    </row>
    <row r="44" spans="1:7" x14ac:dyDescent="0.3">
      <c r="A44" t="str">
        <f t="array" ref="A44">IFERROR(SMALL(IF(Data!$Q$2:$Q$1064&lt;&gt;0,ROW(Data!$Q$2:$Q$1064),IF(Data!$R$2:$R$1064&lt;&gt;0,ROW(Data!$R$2:$R$1064))),ROW(43:43))-1,"")</f>
        <v/>
      </c>
      <c r="B44" t="str">
        <f>IFERROR(INDEX(Data!$C$2:$C$408,$A44),"")</f>
        <v/>
      </c>
      <c r="C44" t="str">
        <f t="array" ref="C44">IFERROR(INDEX($B$2:$B$1000, MATCH(0,COUNTIF($C$1:C43, $B$2:$B$1000), 0)),"")</f>
        <v/>
      </c>
      <c r="D44" s="13" t="str">
        <f>IFERROR(HYPERLINK(VLOOKUP($C44,Data!$C$2:$N$1064,12,FALSE),VLOOKUP($C44,Data!$C$2:$N$1064,10,FALSE)),"")</f>
        <v/>
      </c>
      <c r="E44" t="str">
        <f>IFERROR(VLOOKUP($C44,Data!$C$2:$M$1064,11,FALSE),"")</f>
        <v/>
      </c>
      <c r="F44" t="str">
        <f>IFERROR(VLOOKUP($C44,Data!$C$2:$Q$1064,15,FALSE),"")</f>
        <v/>
      </c>
      <c r="G44" t="str">
        <f>IFERROR(IF(INDEX(Data!$R$2:$R$1057,$A44)=0,"",INDEX(Data!$R$2:$R$1057,$A44)),"")</f>
        <v/>
      </c>
    </row>
    <row r="45" spans="1:7" x14ac:dyDescent="0.3">
      <c r="A45" t="str">
        <f t="array" ref="A45">IFERROR(SMALL(IF(Data!$Q$2:$Q$1064&lt;&gt;0,ROW(Data!$Q$2:$Q$1064),IF(Data!$R$2:$R$1064&lt;&gt;0,ROW(Data!$R$2:$R$1064))),ROW(44:44))-1,"")</f>
        <v/>
      </c>
      <c r="B45" t="str">
        <f>IFERROR(INDEX(Data!$C$2:$C$408,$A45),"")</f>
        <v/>
      </c>
      <c r="C45" t="str">
        <f t="array" ref="C45">IFERROR(INDEX($B$2:$B$1000, MATCH(0,COUNTIF($C$1:C44, $B$2:$B$1000), 0)),"")</f>
        <v/>
      </c>
      <c r="D45" s="13" t="str">
        <f>IFERROR(HYPERLINK(VLOOKUP($C45,Data!$C$2:$N$1064,12,FALSE),VLOOKUP($C45,Data!$C$2:$N$1064,10,FALSE)),"")</f>
        <v/>
      </c>
      <c r="E45" t="str">
        <f>IFERROR(VLOOKUP($C45,Data!$C$2:$M$1064,11,FALSE),"")</f>
        <v/>
      </c>
      <c r="F45" t="str">
        <f>IFERROR(VLOOKUP($C45,Data!$C$2:$Q$1064,15,FALSE),"")</f>
        <v/>
      </c>
      <c r="G45" t="str">
        <f>IFERROR(IF(INDEX(Data!$R$2:$R$1057,$A45)=0,"",INDEX(Data!$R$2:$R$1057,$A45)),"")</f>
        <v/>
      </c>
    </row>
    <row r="46" spans="1:7" x14ac:dyDescent="0.3">
      <c r="A46" t="str">
        <f t="array" ref="A46">IFERROR(SMALL(IF(Data!$Q$2:$Q$1064&lt;&gt;0,ROW(Data!$Q$2:$Q$1064),IF(Data!$R$2:$R$1064&lt;&gt;0,ROW(Data!$R$2:$R$1064))),ROW(45:45))-1,"")</f>
        <v/>
      </c>
      <c r="B46" t="str">
        <f>IFERROR(INDEX(Data!$C$2:$C$408,$A46),"")</f>
        <v/>
      </c>
      <c r="C46" t="str">
        <f t="array" ref="C46">IFERROR(INDEX($B$2:$B$1000, MATCH(0,COUNTIF($C$1:C45, $B$2:$B$1000), 0)),"")</f>
        <v/>
      </c>
      <c r="D46" s="13" t="str">
        <f>IFERROR(HYPERLINK(VLOOKUP($C46,Data!$C$2:$N$1064,12,FALSE),VLOOKUP($C46,Data!$C$2:$N$1064,10,FALSE)),"")</f>
        <v/>
      </c>
      <c r="E46" t="str">
        <f>IFERROR(VLOOKUP($C46,Data!$C$2:$M$1064,11,FALSE),"")</f>
        <v/>
      </c>
      <c r="F46" t="str">
        <f>IFERROR(VLOOKUP($C46,Data!$C$2:$Q$1064,15,FALSE),"")</f>
        <v/>
      </c>
      <c r="G46" t="str">
        <f>IFERROR(IF(INDEX(Data!$R$2:$R$1057,$A46)=0,"",INDEX(Data!$R$2:$R$1057,$A46)),"")</f>
        <v/>
      </c>
    </row>
    <row r="47" spans="1:7" x14ac:dyDescent="0.3">
      <c r="A47" t="str">
        <f t="array" ref="A47">IFERROR(SMALL(IF(Data!$Q$2:$Q$1064&lt;&gt;0,ROW(Data!$Q$2:$Q$1064),IF(Data!$R$2:$R$1064&lt;&gt;0,ROW(Data!$R$2:$R$1064))),ROW(46:46))-1,"")</f>
        <v/>
      </c>
      <c r="B47" t="str">
        <f>IFERROR(INDEX(Data!$C$2:$C$408,$A47),"")</f>
        <v/>
      </c>
      <c r="C47" t="str">
        <f t="array" ref="C47">IFERROR(INDEX($B$2:$B$1000, MATCH(0,COUNTIF($C$1:C46, $B$2:$B$1000), 0)),"")</f>
        <v/>
      </c>
      <c r="D47" s="13" t="str">
        <f>IFERROR(HYPERLINK(VLOOKUP($C47,Data!$C$2:$N$1064,12,FALSE),VLOOKUP($C47,Data!$C$2:$N$1064,10,FALSE)),"")</f>
        <v/>
      </c>
      <c r="E47" t="str">
        <f>IFERROR(VLOOKUP($C47,Data!$C$2:$M$1064,11,FALSE),"")</f>
        <v/>
      </c>
      <c r="F47" t="str">
        <f>IFERROR(VLOOKUP($C47,Data!$C$2:$Q$1064,15,FALSE),"")</f>
        <v/>
      </c>
      <c r="G47" t="str">
        <f>IFERROR(IF(INDEX(Data!$R$2:$R$1057,$A47)=0,"",INDEX(Data!$R$2:$R$1057,$A47)),"")</f>
        <v/>
      </c>
    </row>
    <row r="48" spans="1:7" x14ac:dyDescent="0.3">
      <c r="A48" t="str">
        <f t="array" ref="A48">IFERROR(SMALL(IF(Data!$Q$2:$Q$1064&lt;&gt;0,ROW(Data!$Q$2:$Q$1064),IF(Data!$R$2:$R$1064&lt;&gt;0,ROW(Data!$R$2:$R$1064))),ROW(47:47))-1,"")</f>
        <v/>
      </c>
      <c r="B48" t="str">
        <f>IFERROR(INDEX(Data!$C$2:$C$408,$A48),"")</f>
        <v/>
      </c>
      <c r="C48" t="str">
        <f t="array" ref="C48">IFERROR(INDEX($B$2:$B$1000, MATCH(0,COUNTIF($C$1:C47, $B$2:$B$1000), 0)),"")</f>
        <v/>
      </c>
      <c r="D48" s="13" t="str">
        <f>IFERROR(HYPERLINK(VLOOKUP($C48,Data!$C$2:$N$1064,12,FALSE),VLOOKUP($C48,Data!$C$2:$N$1064,10,FALSE)),"")</f>
        <v/>
      </c>
      <c r="E48" t="str">
        <f>IFERROR(VLOOKUP($C48,Data!$C$2:$M$1064,11,FALSE),"")</f>
        <v/>
      </c>
      <c r="F48" t="str">
        <f>IFERROR(VLOOKUP($C48,Data!$C$2:$Q$1064,15,FALSE),"")</f>
        <v/>
      </c>
      <c r="G48" t="str">
        <f>IFERROR(IF(INDEX(Data!$R$2:$R$1057,$A48)=0,"",INDEX(Data!$R$2:$R$1057,$A48)),"")</f>
        <v/>
      </c>
    </row>
    <row r="49" spans="1:7" x14ac:dyDescent="0.3">
      <c r="A49" t="str">
        <f t="array" ref="A49">IFERROR(SMALL(IF(Data!$Q$2:$Q$1064&lt;&gt;0,ROW(Data!$Q$2:$Q$1064),IF(Data!$R$2:$R$1064&lt;&gt;0,ROW(Data!$R$2:$R$1064))),ROW(48:48))-1,"")</f>
        <v/>
      </c>
      <c r="B49" t="str">
        <f>IFERROR(INDEX(Data!$C$2:$C$408,$A49),"")</f>
        <v/>
      </c>
      <c r="C49" t="str">
        <f t="array" ref="C49">IFERROR(INDEX($B$2:$B$1000, MATCH(0,COUNTIF($C$1:C48, $B$2:$B$1000), 0)),"")</f>
        <v/>
      </c>
      <c r="D49" s="13" t="str">
        <f>IFERROR(HYPERLINK(VLOOKUP($C49,Data!$C$2:$N$1064,12,FALSE),VLOOKUP($C49,Data!$C$2:$N$1064,10,FALSE)),"")</f>
        <v/>
      </c>
      <c r="E49" t="str">
        <f>IFERROR(VLOOKUP($C49,Data!$C$2:$M$1064,11,FALSE),"")</f>
        <v/>
      </c>
      <c r="F49" t="str">
        <f>IFERROR(VLOOKUP($C49,Data!$C$2:$Q$1064,15,FALSE),"")</f>
        <v/>
      </c>
      <c r="G49" t="str">
        <f>IFERROR(IF(INDEX(Data!$R$2:$R$1057,$A49)=0,"",INDEX(Data!$R$2:$R$1057,$A49)),"")</f>
        <v/>
      </c>
    </row>
    <row r="50" spans="1:7" x14ac:dyDescent="0.3">
      <c r="A50" t="str">
        <f t="array" ref="A50">IFERROR(SMALL(IF(Data!$Q$2:$Q$1064&lt;&gt;0,ROW(Data!$Q$2:$Q$1064),IF(Data!$R$2:$R$1064&lt;&gt;0,ROW(Data!$R$2:$R$1064))),ROW(49:49))-1,"")</f>
        <v/>
      </c>
      <c r="B50" t="str">
        <f>IFERROR(INDEX(Data!$C$2:$C$408,$A50),"")</f>
        <v/>
      </c>
      <c r="C50" t="str">
        <f t="array" ref="C50">IFERROR(INDEX($B$2:$B$1000, MATCH(0,COUNTIF($C$1:C49, $B$2:$B$1000), 0)),"")</f>
        <v/>
      </c>
      <c r="D50" s="13" t="str">
        <f>IFERROR(HYPERLINK(VLOOKUP($C50,Data!$C$2:$N$1064,12,FALSE),VLOOKUP($C50,Data!$C$2:$N$1064,10,FALSE)),"")</f>
        <v/>
      </c>
      <c r="E50" t="str">
        <f>IFERROR(VLOOKUP($C50,Data!$C$2:$M$1064,11,FALSE),"")</f>
        <v/>
      </c>
      <c r="F50" t="str">
        <f>IFERROR(VLOOKUP($C50,Data!$C$2:$Q$1064,15,FALSE),"")</f>
        <v/>
      </c>
      <c r="G50" t="str">
        <f>IFERROR(IF(INDEX(Data!$R$2:$R$1057,$A50)=0,"",INDEX(Data!$R$2:$R$1057,$A50)),"")</f>
        <v/>
      </c>
    </row>
    <row r="51" spans="1:7" x14ac:dyDescent="0.3">
      <c r="A51" t="str">
        <f t="array" ref="A51">IFERROR(SMALL(IF(Data!$Q$2:$Q$1064&lt;&gt;0,ROW(Data!$Q$2:$Q$1064),IF(Data!$R$2:$R$1064&lt;&gt;0,ROW(Data!$R$2:$R$1064))),ROW(50:50))-1,"")</f>
        <v/>
      </c>
      <c r="B51" t="str">
        <f>IFERROR(INDEX(Data!$C$2:$C$408,$A51),"")</f>
        <v/>
      </c>
      <c r="C51" t="str">
        <f t="array" ref="C51">IFERROR(INDEX($B$2:$B$1000, MATCH(0,COUNTIF($C$1:C50, $B$2:$B$1000), 0)),"")</f>
        <v/>
      </c>
      <c r="D51" s="13" t="str">
        <f>IFERROR(HYPERLINK(VLOOKUP($C51,Data!$C$2:$N$1064,12,FALSE),VLOOKUP($C51,Data!$C$2:$N$1064,10,FALSE)),"")</f>
        <v/>
      </c>
      <c r="E51" t="str">
        <f>IFERROR(VLOOKUP($C51,Data!$C$2:$M$1064,11,FALSE),"")</f>
        <v/>
      </c>
      <c r="F51" t="str">
        <f>IFERROR(VLOOKUP($C51,Data!$C$2:$Q$1064,15,FALSE),"")</f>
        <v/>
      </c>
      <c r="G51" t="str">
        <f>IFERROR(IF(INDEX(Data!$R$2:$R$1057,$A51)=0,"",INDEX(Data!$R$2:$R$1057,$A51)),"")</f>
        <v/>
      </c>
    </row>
    <row r="52" spans="1:7" x14ac:dyDescent="0.3">
      <c r="A52" t="str">
        <f t="array" ref="A52">IFERROR(SMALL(IF(Data!$Q$2:$Q$1064&lt;&gt;0,ROW(Data!$Q$2:$Q$1064),IF(Data!$R$2:$R$1064&lt;&gt;0,ROW(Data!$R$2:$R$1064))),ROW(51:51))-1,"")</f>
        <v/>
      </c>
      <c r="B52" t="str">
        <f>IFERROR(INDEX(Data!$C$2:$C$408,$A52),"")</f>
        <v/>
      </c>
      <c r="C52" t="str">
        <f t="array" ref="C52">IFERROR(INDEX($B$2:$B$1000, MATCH(0,COUNTIF($C$1:C51, $B$2:$B$1000), 0)),"")</f>
        <v/>
      </c>
      <c r="D52" s="13" t="str">
        <f>IFERROR(HYPERLINK(VLOOKUP($C52,Data!$C$2:$N$1064,12,FALSE),VLOOKUP($C52,Data!$C$2:$N$1064,10,FALSE)),"")</f>
        <v/>
      </c>
      <c r="E52" t="str">
        <f>IFERROR(VLOOKUP($C52,Data!$C$2:$M$1064,11,FALSE),"")</f>
        <v/>
      </c>
      <c r="F52" t="str">
        <f>IFERROR(VLOOKUP($C52,Data!$C$2:$Q$1064,15,FALSE),"")</f>
        <v/>
      </c>
      <c r="G52" t="str">
        <f>IFERROR(IF(INDEX(Data!$R$2:$R$1057,$A52)=0,"",INDEX(Data!$R$2:$R$1057,$A52)),"")</f>
        <v/>
      </c>
    </row>
    <row r="53" spans="1:7" x14ac:dyDescent="0.3">
      <c r="A53" t="str">
        <f t="array" ref="A53">IFERROR(SMALL(IF(Data!$Q$2:$Q$1064&lt;&gt;0,ROW(Data!$Q$2:$Q$1064),IF(Data!$R$2:$R$1064&lt;&gt;0,ROW(Data!$R$2:$R$1064))),ROW(52:52))-1,"")</f>
        <v/>
      </c>
      <c r="B53" t="str">
        <f>IFERROR(INDEX(Data!$C$2:$C$408,$A53),"")</f>
        <v/>
      </c>
      <c r="C53" t="str">
        <f t="array" ref="C53">IFERROR(INDEX($B$2:$B$1000, MATCH(0,COUNTIF($C$1:C52, $B$2:$B$1000), 0)),"")</f>
        <v/>
      </c>
      <c r="D53" s="13" t="str">
        <f>IFERROR(HYPERLINK(VLOOKUP($C53,Data!$C$2:$N$1064,12,FALSE),VLOOKUP($C53,Data!$C$2:$N$1064,10,FALSE)),"")</f>
        <v/>
      </c>
      <c r="E53" t="str">
        <f>IFERROR(VLOOKUP($C53,Data!$C$2:$M$1064,11,FALSE),"")</f>
        <v/>
      </c>
      <c r="F53" t="str">
        <f>IFERROR(VLOOKUP($C53,Data!$C$2:$Q$1064,15,FALSE),"")</f>
        <v/>
      </c>
      <c r="G53" t="str">
        <f>IFERROR(IF(INDEX(Data!$R$2:$R$1057,$A53)=0,"",INDEX(Data!$R$2:$R$1057,$A53)),"")</f>
        <v/>
      </c>
    </row>
    <row r="54" spans="1:7" x14ac:dyDescent="0.3">
      <c r="A54" t="str">
        <f t="array" ref="A54">IFERROR(SMALL(IF(Data!$Q$2:$Q$1064&lt;&gt;0,ROW(Data!$Q$2:$Q$1064),IF(Data!$R$2:$R$1064&lt;&gt;0,ROW(Data!$R$2:$R$1064))),ROW(53:53))-1,"")</f>
        <v/>
      </c>
      <c r="B54" t="str">
        <f>IFERROR(INDEX(Data!$C$2:$C$408,$A54),"")</f>
        <v/>
      </c>
      <c r="C54" t="str">
        <f t="array" ref="C54">IFERROR(INDEX($B$2:$B$1000, MATCH(0,COUNTIF($C$1:C53, $B$2:$B$1000), 0)),"")</f>
        <v/>
      </c>
      <c r="D54" s="13" t="str">
        <f>IFERROR(HYPERLINK(VLOOKUP($C54,Data!$C$2:$N$1064,12,FALSE),VLOOKUP($C54,Data!$C$2:$N$1064,10,FALSE)),"")</f>
        <v/>
      </c>
      <c r="E54" t="str">
        <f>IFERROR(VLOOKUP($C54,Data!$C$2:$M$1064,11,FALSE),"")</f>
        <v/>
      </c>
      <c r="F54" t="str">
        <f>IFERROR(VLOOKUP($C54,Data!$C$2:$Q$1064,15,FALSE),"")</f>
        <v/>
      </c>
      <c r="G54" t="str">
        <f>IFERROR(IF(INDEX(Data!$R$2:$R$1057,$A54)=0,"",INDEX(Data!$R$2:$R$1057,$A54)),"")</f>
        <v/>
      </c>
    </row>
    <row r="55" spans="1:7" x14ac:dyDescent="0.3">
      <c r="A55" t="str">
        <f t="array" ref="A55">IFERROR(SMALL(IF(Data!$Q$2:$Q$1064&lt;&gt;0,ROW(Data!$Q$2:$Q$1064),IF(Data!$R$2:$R$1064&lt;&gt;0,ROW(Data!$R$2:$R$1064))),ROW(54:54))-1,"")</f>
        <v/>
      </c>
      <c r="B55" t="str">
        <f>IFERROR(INDEX(Data!$C$2:$C$408,$A55),"")</f>
        <v/>
      </c>
      <c r="C55" t="str">
        <f t="array" ref="C55">IFERROR(INDEX($B$2:$B$1000, MATCH(0,COUNTIF($C$1:C54, $B$2:$B$1000), 0)),"")</f>
        <v/>
      </c>
      <c r="D55" s="13" t="str">
        <f>IFERROR(HYPERLINK(VLOOKUP($C55,Data!$C$2:$N$1064,12,FALSE),VLOOKUP($C55,Data!$C$2:$N$1064,10,FALSE)),"")</f>
        <v/>
      </c>
      <c r="E55" t="str">
        <f>IFERROR(VLOOKUP($C55,Data!$C$2:$M$1064,11,FALSE),"")</f>
        <v/>
      </c>
      <c r="F55" t="str">
        <f>IFERROR(VLOOKUP($C55,Data!$C$2:$Q$1064,15,FALSE),"")</f>
        <v/>
      </c>
      <c r="G55" t="str">
        <f>IFERROR(IF(INDEX(Data!$R$2:$R$1057,$A55)=0,"",INDEX(Data!$R$2:$R$1057,$A55)),"")</f>
        <v/>
      </c>
    </row>
    <row r="56" spans="1:7" x14ac:dyDescent="0.3">
      <c r="A56" t="str">
        <f t="array" ref="A56">IFERROR(SMALL(IF(Data!$Q$2:$Q$1064&lt;&gt;0,ROW(Data!$Q$2:$Q$1064),IF(Data!$R$2:$R$1064&lt;&gt;0,ROW(Data!$R$2:$R$1064))),ROW(55:55))-1,"")</f>
        <v/>
      </c>
      <c r="B56" t="str">
        <f>IFERROR(INDEX(Data!$C$2:$C$408,$A56),"")</f>
        <v/>
      </c>
      <c r="C56" t="str">
        <f t="array" ref="C56">IFERROR(INDEX($B$2:$B$1000, MATCH(0,COUNTIF($C$1:C55, $B$2:$B$1000), 0)),"")</f>
        <v/>
      </c>
      <c r="D56" s="13" t="str">
        <f>IFERROR(HYPERLINK(VLOOKUP($C56,Data!$C$2:$N$1064,12,FALSE),VLOOKUP($C56,Data!$C$2:$N$1064,10,FALSE)),"")</f>
        <v/>
      </c>
      <c r="E56" t="str">
        <f>IFERROR(VLOOKUP($C56,Data!$C$2:$M$1064,11,FALSE),"")</f>
        <v/>
      </c>
      <c r="F56" t="str">
        <f>IFERROR(VLOOKUP($C56,Data!$C$2:$Q$1064,15,FALSE),"")</f>
        <v/>
      </c>
      <c r="G56" t="str">
        <f>IFERROR(IF(INDEX(Data!$R$2:$R$1057,$A56)=0,"",INDEX(Data!$R$2:$R$1057,$A56)),"")</f>
        <v/>
      </c>
    </row>
    <row r="57" spans="1:7" x14ac:dyDescent="0.3">
      <c r="A57" t="str">
        <f t="array" ref="A57">IFERROR(SMALL(IF(Data!$Q$2:$Q$1064&lt;&gt;0,ROW(Data!$Q$2:$Q$1064),IF(Data!$R$2:$R$1064&lt;&gt;0,ROW(Data!$R$2:$R$1064))),ROW(56:56))-1,"")</f>
        <v/>
      </c>
      <c r="B57" t="str">
        <f>IFERROR(INDEX(Data!$C$2:$C$408,$A57),"")</f>
        <v/>
      </c>
      <c r="C57" t="str">
        <f t="array" ref="C57">IFERROR(INDEX($B$2:$B$1000, MATCH(0,COUNTIF($C$1:C56, $B$2:$B$1000), 0)),"")</f>
        <v/>
      </c>
      <c r="D57" s="13" t="str">
        <f>IFERROR(HYPERLINK(VLOOKUP($C57,Data!$C$2:$N$1064,12,FALSE),VLOOKUP($C57,Data!$C$2:$N$1064,10,FALSE)),"")</f>
        <v/>
      </c>
      <c r="E57" t="str">
        <f>IFERROR(VLOOKUP($C57,Data!$C$2:$M$1064,11,FALSE),"")</f>
        <v/>
      </c>
      <c r="F57" t="str">
        <f>IFERROR(VLOOKUP($C57,Data!$C$2:$Q$1064,15,FALSE),"")</f>
        <v/>
      </c>
      <c r="G57" t="str">
        <f>IFERROR(IF(INDEX(Data!$R$2:$R$1057,$A57)=0,"",INDEX(Data!$R$2:$R$1057,$A57)),"")</f>
        <v/>
      </c>
    </row>
    <row r="58" spans="1:7" x14ac:dyDescent="0.3">
      <c r="A58" t="str">
        <f t="array" ref="A58">IFERROR(SMALL(IF(Data!$Q$2:$Q$1064&lt;&gt;0,ROW(Data!$Q$2:$Q$1064),IF(Data!$R$2:$R$1064&lt;&gt;0,ROW(Data!$R$2:$R$1064))),ROW(57:57))-1,"")</f>
        <v/>
      </c>
      <c r="B58" t="str">
        <f>IFERROR(INDEX(Data!$C$2:$C$408,$A58),"")</f>
        <v/>
      </c>
      <c r="C58" t="str">
        <f t="array" ref="C58">IFERROR(INDEX($B$2:$B$1000, MATCH(0,COUNTIF($C$1:C57, $B$2:$B$1000), 0)),"")</f>
        <v/>
      </c>
      <c r="D58" s="13" t="str">
        <f>IFERROR(HYPERLINK(VLOOKUP($C58,Data!$C$2:$N$1064,12,FALSE),VLOOKUP($C58,Data!$C$2:$N$1064,10,FALSE)),"")</f>
        <v/>
      </c>
      <c r="E58" t="str">
        <f>IFERROR(VLOOKUP($C58,Data!$C$2:$M$1064,11,FALSE),"")</f>
        <v/>
      </c>
      <c r="F58" t="str">
        <f>IFERROR(VLOOKUP($C58,Data!$C$2:$Q$1064,15,FALSE),"")</f>
        <v/>
      </c>
      <c r="G58" t="str">
        <f>IFERROR(IF(INDEX(Data!$R$2:$R$1057,$A58)=0,"",INDEX(Data!$R$2:$R$1057,$A58)),"")</f>
        <v/>
      </c>
    </row>
    <row r="59" spans="1:7" x14ac:dyDescent="0.3">
      <c r="A59" t="str">
        <f t="array" ref="A59">IFERROR(SMALL(IF(Data!$Q$2:$Q$1064&lt;&gt;0,ROW(Data!$Q$2:$Q$1064),IF(Data!$R$2:$R$1064&lt;&gt;0,ROW(Data!$R$2:$R$1064))),ROW(58:58))-1,"")</f>
        <v/>
      </c>
      <c r="B59" t="str">
        <f>IFERROR(INDEX(Data!$C$2:$C$408,$A59),"")</f>
        <v/>
      </c>
      <c r="C59" t="str">
        <f t="array" ref="C59">IFERROR(INDEX($B$2:$B$1000, MATCH(0,COUNTIF($C$1:C58, $B$2:$B$1000), 0)),"")</f>
        <v/>
      </c>
      <c r="D59" s="13" t="str">
        <f>IFERROR(HYPERLINK(VLOOKUP($C59,Data!$C$2:$N$1064,12,FALSE),VLOOKUP($C59,Data!$C$2:$N$1064,10,FALSE)),"")</f>
        <v/>
      </c>
      <c r="E59" t="str">
        <f>IFERROR(VLOOKUP($C59,Data!$C$2:$M$1064,11,FALSE),"")</f>
        <v/>
      </c>
      <c r="F59" t="str">
        <f>IFERROR(VLOOKUP($C59,Data!$C$2:$Q$1064,15,FALSE),"")</f>
        <v/>
      </c>
      <c r="G59" t="str">
        <f>IFERROR(IF(INDEX(Data!$R$2:$R$1057,$A59)=0,"",INDEX(Data!$R$2:$R$1057,$A59)),"")</f>
        <v/>
      </c>
    </row>
    <row r="60" spans="1:7" x14ac:dyDescent="0.3">
      <c r="A60" t="str">
        <f t="array" ref="A60">IFERROR(SMALL(IF(Data!$Q$2:$Q$1064&lt;&gt;0,ROW(Data!$Q$2:$Q$1064),IF(Data!$R$2:$R$1064&lt;&gt;0,ROW(Data!$R$2:$R$1064))),ROW(59:59))-1,"")</f>
        <v/>
      </c>
      <c r="B60" t="str">
        <f>IFERROR(INDEX(Data!$C$2:$C$408,$A60),"")</f>
        <v/>
      </c>
      <c r="C60" t="str">
        <f t="array" ref="C60">IFERROR(INDEX($B$2:$B$1000, MATCH(0,COUNTIF($C$1:C59, $B$2:$B$1000), 0)),"")</f>
        <v/>
      </c>
      <c r="D60" s="13" t="str">
        <f>IFERROR(HYPERLINK(VLOOKUP($C60,Data!$C$2:$N$1064,12,FALSE),VLOOKUP($C60,Data!$C$2:$N$1064,10,FALSE)),"")</f>
        <v/>
      </c>
      <c r="E60" t="str">
        <f>IFERROR(VLOOKUP($C60,Data!$C$2:$M$1064,11,FALSE),"")</f>
        <v/>
      </c>
      <c r="F60" t="str">
        <f>IFERROR(VLOOKUP($C60,Data!$C$2:$Q$1064,15,FALSE),"")</f>
        <v/>
      </c>
      <c r="G60" t="str">
        <f>IFERROR(IF(INDEX(Data!$R$2:$R$1057,$A60)=0,"",INDEX(Data!$R$2:$R$1057,$A60)),"")</f>
        <v/>
      </c>
    </row>
    <row r="61" spans="1:7" x14ac:dyDescent="0.3">
      <c r="A61" t="str">
        <f t="array" ref="A61">IFERROR(SMALL(IF(Data!$Q$2:$Q$1064&lt;&gt;0,ROW(Data!$Q$2:$Q$1064),IF(Data!$R$2:$R$1064&lt;&gt;0,ROW(Data!$R$2:$R$1064))),ROW(60:60))-1,"")</f>
        <v/>
      </c>
      <c r="B61" t="str">
        <f>IFERROR(INDEX(Data!$C$2:$C$408,$A61),"")</f>
        <v/>
      </c>
      <c r="C61" t="str">
        <f t="array" ref="C61">IFERROR(INDEX($B$2:$B$1000, MATCH(0,COUNTIF($C$1:C60, $B$2:$B$1000), 0)),"")</f>
        <v/>
      </c>
      <c r="D61" s="13" t="str">
        <f>IFERROR(HYPERLINK(VLOOKUP($C61,Data!$C$2:$N$1064,12,FALSE),VLOOKUP($C61,Data!$C$2:$N$1064,10,FALSE)),"")</f>
        <v/>
      </c>
      <c r="E61" t="str">
        <f>IFERROR(VLOOKUP($C61,Data!$C$2:$M$1064,11,FALSE),"")</f>
        <v/>
      </c>
      <c r="F61" t="str">
        <f>IFERROR(VLOOKUP($C61,Data!$C$2:$Q$1064,15,FALSE),"")</f>
        <v/>
      </c>
      <c r="G61" t="str">
        <f>IFERROR(IF(INDEX(Data!$R$2:$R$1057,$A61)=0,"",INDEX(Data!$R$2:$R$1057,$A61)),"")</f>
        <v/>
      </c>
    </row>
    <row r="62" spans="1:7" x14ac:dyDescent="0.3">
      <c r="A62" t="str">
        <f t="array" ref="A62">IFERROR(SMALL(IF(Data!$Q$2:$Q$1064&lt;&gt;0,ROW(Data!$Q$2:$Q$1064),IF(Data!$R$2:$R$1064&lt;&gt;0,ROW(Data!$R$2:$R$1064))),ROW(61:61))-1,"")</f>
        <v/>
      </c>
      <c r="B62" t="str">
        <f>IFERROR(INDEX(Data!$C$2:$C$408,$A62),"")</f>
        <v/>
      </c>
      <c r="C62" t="str">
        <f t="array" ref="C62">IFERROR(INDEX($B$2:$B$1000, MATCH(0,COUNTIF($C$1:C61, $B$2:$B$1000), 0)),"")</f>
        <v/>
      </c>
      <c r="D62" s="13" t="str">
        <f>IFERROR(HYPERLINK(VLOOKUP($C62,Data!$C$2:$N$1064,12,FALSE),VLOOKUP($C62,Data!$C$2:$N$1064,10,FALSE)),"")</f>
        <v/>
      </c>
      <c r="E62" t="str">
        <f>IFERROR(VLOOKUP($C62,Data!$C$2:$M$1064,11,FALSE),"")</f>
        <v/>
      </c>
      <c r="F62" t="str">
        <f>IFERROR(VLOOKUP($C62,Data!$C$2:$Q$1064,15,FALSE),"")</f>
        <v/>
      </c>
      <c r="G62" t="str">
        <f>IFERROR(IF(INDEX(Data!$R$2:$R$1057,$A62)=0,"",INDEX(Data!$R$2:$R$1057,$A62)),"")</f>
        <v/>
      </c>
    </row>
    <row r="63" spans="1:7" x14ac:dyDescent="0.3">
      <c r="A63" t="str">
        <f t="array" ref="A63">IFERROR(SMALL(IF(Data!$Q$2:$Q$1064&lt;&gt;0,ROW(Data!$Q$2:$Q$1064),IF(Data!$R$2:$R$1064&lt;&gt;0,ROW(Data!$R$2:$R$1064))),ROW(62:62))-1,"")</f>
        <v/>
      </c>
      <c r="B63" t="str">
        <f>IFERROR(INDEX(Data!$C$2:$C$408,$A63),"")</f>
        <v/>
      </c>
      <c r="C63" t="str">
        <f t="array" ref="C63">IFERROR(INDEX($B$2:$B$1000, MATCH(0,COUNTIF($C$1:C62, $B$2:$B$1000), 0)),"")</f>
        <v/>
      </c>
      <c r="D63" s="13" t="str">
        <f>IFERROR(HYPERLINK(VLOOKUP($C63,Data!$C$2:$N$1064,12,FALSE),VLOOKUP($C63,Data!$C$2:$N$1064,10,FALSE)),"")</f>
        <v/>
      </c>
      <c r="E63" t="str">
        <f>IFERROR(VLOOKUP($C63,Data!$C$2:$M$1064,11,FALSE),"")</f>
        <v/>
      </c>
      <c r="F63" t="str">
        <f>IFERROR(VLOOKUP($C63,Data!$C$2:$Q$1064,15,FALSE),"")</f>
        <v/>
      </c>
      <c r="G63" t="str">
        <f>IFERROR(IF(INDEX(Data!$R$2:$R$1057,$A63)=0,"",INDEX(Data!$R$2:$R$1057,$A63)),"")</f>
        <v/>
      </c>
    </row>
    <row r="64" spans="1:7" x14ac:dyDescent="0.3">
      <c r="A64" t="str">
        <f t="array" ref="A64">IFERROR(SMALL(IF(Data!$Q$2:$Q$1064&lt;&gt;0,ROW(Data!$Q$2:$Q$1064),IF(Data!$R$2:$R$1064&lt;&gt;0,ROW(Data!$R$2:$R$1064))),ROW(63:63))-1,"")</f>
        <v/>
      </c>
      <c r="B64" t="str">
        <f>IFERROR(INDEX(Data!$C$2:$C$408,$A64),"")</f>
        <v/>
      </c>
      <c r="C64" t="str">
        <f t="array" ref="C64">IFERROR(INDEX($B$2:$B$1000, MATCH(0,COUNTIF($C$1:C63, $B$2:$B$1000), 0)),"")</f>
        <v/>
      </c>
      <c r="D64" s="13" t="str">
        <f>IFERROR(HYPERLINK(VLOOKUP($C64,Data!$C$2:$N$1064,12,FALSE),VLOOKUP($C64,Data!$C$2:$N$1064,10,FALSE)),"")</f>
        <v/>
      </c>
      <c r="E64" t="str">
        <f>IFERROR(VLOOKUP($C64,Data!$C$2:$M$1064,11,FALSE),"")</f>
        <v/>
      </c>
      <c r="F64" t="str">
        <f>IFERROR(VLOOKUP($C64,Data!$C$2:$Q$1064,15,FALSE),"")</f>
        <v/>
      </c>
      <c r="G64" t="str">
        <f>IFERROR(IF(INDEX(Data!$R$2:$R$1057,$A64)=0,"",INDEX(Data!$R$2:$R$1057,$A64)),"")</f>
        <v/>
      </c>
    </row>
    <row r="65" spans="1:7" x14ac:dyDescent="0.3">
      <c r="A65" t="str">
        <f t="array" ref="A65">IFERROR(SMALL(IF(Data!$Q$2:$Q$1064&lt;&gt;0,ROW(Data!$Q$2:$Q$1064),IF(Data!$R$2:$R$1064&lt;&gt;0,ROW(Data!$R$2:$R$1064))),ROW(64:64))-1,"")</f>
        <v/>
      </c>
      <c r="B65" t="str">
        <f>IFERROR(INDEX(Data!$C$2:$C$408,$A65),"")</f>
        <v/>
      </c>
      <c r="C65" t="str">
        <f t="array" ref="C65">IFERROR(INDEX($B$2:$B$1000, MATCH(0,COUNTIF($C$1:C64, $B$2:$B$1000), 0)),"")</f>
        <v/>
      </c>
      <c r="D65" s="13" t="str">
        <f>IFERROR(HYPERLINK(VLOOKUP($C65,Data!$C$2:$N$1064,12,FALSE),VLOOKUP($C65,Data!$C$2:$N$1064,10,FALSE)),"")</f>
        <v/>
      </c>
      <c r="E65" t="str">
        <f>IFERROR(VLOOKUP($C65,Data!$C$2:$M$1064,11,FALSE),"")</f>
        <v/>
      </c>
      <c r="F65" t="str">
        <f>IFERROR(VLOOKUP($C65,Data!$C$2:$Q$1064,15,FALSE),"")</f>
        <v/>
      </c>
      <c r="G65" t="str">
        <f>IFERROR(IF(INDEX(Data!$R$2:$R$1057,$A65)=0,"",INDEX(Data!$R$2:$R$1057,$A65)),"")</f>
        <v/>
      </c>
    </row>
    <row r="66" spans="1:7" x14ac:dyDescent="0.3">
      <c r="A66" t="str">
        <f t="array" ref="A66">IFERROR(SMALL(IF(Data!$Q$2:$Q$1064&lt;&gt;0,ROW(Data!$Q$2:$Q$1064),IF(Data!$R$2:$R$1064&lt;&gt;0,ROW(Data!$R$2:$R$1064))),ROW(65:65))-1,"")</f>
        <v/>
      </c>
      <c r="B66" t="str">
        <f>IFERROR(INDEX(Data!$C$2:$C$408,$A66),"")</f>
        <v/>
      </c>
      <c r="C66" t="str">
        <f t="array" ref="C66">IFERROR(INDEX($B$2:$B$1000, MATCH(0,COUNTIF($C$1:C65, $B$2:$B$1000), 0)),"")</f>
        <v/>
      </c>
      <c r="D66" s="13" t="str">
        <f>IFERROR(HYPERLINK(VLOOKUP($C66,Data!$C$2:$N$1064,12,FALSE),VLOOKUP($C66,Data!$C$2:$N$1064,10,FALSE)),"")</f>
        <v/>
      </c>
      <c r="E66" t="str">
        <f>IFERROR(VLOOKUP($C66,Data!$C$2:$M$1064,11,FALSE),"")</f>
        <v/>
      </c>
      <c r="F66" t="str">
        <f>IFERROR(VLOOKUP($C66,Data!$C$2:$Q$1064,15,FALSE),"")</f>
        <v/>
      </c>
      <c r="G66" t="str">
        <f>IFERROR(IF(INDEX(Data!$R$2:$R$1057,$A66)=0,"",INDEX(Data!$R$2:$R$1057,$A66)),"")</f>
        <v/>
      </c>
    </row>
    <row r="67" spans="1:7" x14ac:dyDescent="0.3">
      <c r="A67" t="str">
        <f t="array" ref="A67">IFERROR(SMALL(IF(Data!$Q$2:$Q$1064&lt;&gt;0,ROW(Data!$Q$2:$Q$1064),IF(Data!$R$2:$R$1064&lt;&gt;0,ROW(Data!$R$2:$R$1064))),ROW(66:66))-1,"")</f>
        <v/>
      </c>
      <c r="B67" t="str">
        <f>IFERROR(INDEX(Data!$C$2:$C$408,$A67),"")</f>
        <v/>
      </c>
      <c r="C67" t="str">
        <f t="array" ref="C67">IFERROR(INDEX($B$2:$B$1000, MATCH(0,COUNTIF($C$1:C66, $B$2:$B$1000), 0)),"")</f>
        <v/>
      </c>
      <c r="D67" s="13" t="str">
        <f>IFERROR(HYPERLINK(VLOOKUP($C67,Data!$C$2:$N$1064,12,FALSE),VLOOKUP($C67,Data!$C$2:$N$1064,10,FALSE)),"")</f>
        <v/>
      </c>
      <c r="E67" t="str">
        <f>IFERROR(VLOOKUP($C67,Data!$C$2:$M$1064,11,FALSE),"")</f>
        <v/>
      </c>
      <c r="F67" t="str">
        <f>IFERROR(VLOOKUP($C67,Data!$C$2:$Q$1064,15,FALSE),"")</f>
        <v/>
      </c>
      <c r="G67" t="str">
        <f>IFERROR(IF(INDEX(Data!$R$2:$R$1057,$A67)=0,"",INDEX(Data!$R$2:$R$1057,$A67)),"")</f>
        <v/>
      </c>
    </row>
    <row r="68" spans="1:7" x14ac:dyDescent="0.3">
      <c r="A68" t="str">
        <f t="array" ref="A68">IFERROR(SMALL(IF(Data!$Q$2:$Q$1064&lt;&gt;0,ROW(Data!$Q$2:$Q$1064),IF(Data!$R$2:$R$1064&lt;&gt;0,ROW(Data!$R$2:$R$1064))),ROW(67:67))-1,"")</f>
        <v/>
      </c>
      <c r="B68" t="str">
        <f>IFERROR(INDEX(Data!$C$2:$C$408,$A68),"")</f>
        <v/>
      </c>
      <c r="C68" t="str">
        <f t="array" ref="C68">IFERROR(INDEX($B$2:$B$1000, MATCH(0,COUNTIF($C$1:C67, $B$2:$B$1000), 0)),"")</f>
        <v/>
      </c>
      <c r="D68" s="13" t="str">
        <f>IFERROR(HYPERLINK(VLOOKUP($C68,Data!$C$2:$N$1064,12,FALSE),VLOOKUP($C68,Data!$C$2:$N$1064,10,FALSE)),"")</f>
        <v/>
      </c>
      <c r="E68" t="str">
        <f>IFERROR(VLOOKUP($C68,Data!$C$2:$M$1064,11,FALSE),"")</f>
        <v/>
      </c>
      <c r="F68" t="str">
        <f>IFERROR(VLOOKUP($C68,Data!$C$2:$Q$1064,15,FALSE),"")</f>
        <v/>
      </c>
      <c r="G68" t="str">
        <f>IFERROR(IF(INDEX(Data!$R$2:$R$1057,$A68)=0,"",INDEX(Data!$R$2:$R$1057,$A68)),"")</f>
        <v/>
      </c>
    </row>
    <row r="69" spans="1:7" x14ac:dyDescent="0.3">
      <c r="A69" t="str">
        <f t="array" ref="A69">IFERROR(SMALL(IF(Data!$Q$2:$Q$1064&lt;&gt;0,ROW(Data!$Q$2:$Q$1064),IF(Data!$R$2:$R$1064&lt;&gt;0,ROW(Data!$R$2:$R$1064))),ROW(68:68))-1,"")</f>
        <v/>
      </c>
      <c r="B69" t="str">
        <f>IFERROR(INDEX(Data!$C$2:$C$408,$A69),"")</f>
        <v/>
      </c>
      <c r="C69" t="str">
        <f t="array" ref="C69">IFERROR(INDEX($B$2:$B$1000, MATCH(0,COUNTIF($C$1:C68, $B$2:$B$1000), 0)),"")</f>
        <v/>
      </c>
      <c r="D69" s="13" t="str">
        <f>IFERROR(HYPERLINK(VLOOKUP($C69,Data!$C$2:$N$1064,12,FALSE),VLOOKUP($C69,Data!$C$2:$N$1064,10,FALSE)),"")</f>
        <v/>
      </c>
      <c r="E69" t="str">
        <f>IFERROR(VLOOKUP($C69,Data!$C$2:$M$1064,11,FALSE),"")</f>
        <v/>
      </c>
      <c r="F69" t="str">
        <f>IFERROR(VLOOKUP($C69,Data!$C$2:$Q$1064,15,FALSE),"")</f>
        <v/>
      </c>
      <c r="G69" t="str">
        <f>IFERROR(IF(INDEX(Data!$R$2:$R$1057,$A69)=0,"",INDEX(Data!$R$2:$R$1057,$A69)),"")</f>
        <v/>
      </c>
    </row>
    <row r="70" spans="1:7" x14ac:dyDescent="0.3">
      <c r="A70" t="str">
        <f t="array" ref="A70">IFERROR(SMALL(IF(Data!$Q$2:$Q$1064&lt;&gt;0,ROW(Data!$Q$2:$Q$1064),IF(Data!$R$2:$R$1064&lt;&gt;0,ROW(Data!$R$2:$R$1064))),ROW(69:69))-1,"")</f>
        <v/>
      </c>
      <c r="B70" t="str">
        <f>IFERROR(INDEX(Data!$C$2:$C$408,$A70),"")</f>
        <v/>
      </c>
      <c r="C70" t="str">
        <f t="array" ref="C70">IFERROR(INDEX($B$2:$B$1000, MATCH(0,COUNTIF($C$1:C69, $B$2:$B$1000), 0)),"")</f>
        <v/>
      </c>
      <c r="D70" s="13" t="str">
        <f>IFERROR(HYPERLINK(VLOOKUP($C70,Data!$C$2:$N$1064,12,FALSE),VLOOKUP($C70,Data!$C$2:$N$1064,10,FALSE)),"")</f>
        <v/>
      </c>
      <c r="E70" t="str">
        <f>IFERROR(VLOOKUP($C70,Data!$C$2:$M$1064,11,FALSE),"")</f>
        <v/>
      </c>
      <c r="F70" t="str">
        <f>IFERROR(VLOOKUP($C70,Data!$C$2:$Q$1064,15,FALSE),"")</f>
        <v/>
      </c>
      <c r="G70" t="str">
        <f>IFERROR(IF(INDEX(Data!$R$2:$R$1057,$A70)=0,"",INDEX(Data!$R$2:$R$1057,$A70)),"")</f>
        <v/>
      </c>
    </row>
    <row r="71" spans="1:7" x14ac:dyDescent="0.3">
      <c r="A71" t="str">
        <f t="array" ref="A71">IFERROR(SMALL(IF(Data!$Q$2:$Q$1064&lt;&gt;0,ROW(Data!$Q$2:$Q$1064),IF(Data!$R$2:$R$1064&lt;&gt;0,ROW(Data!$R$2:$R$1064))),ROW(70:70))-1,"")</f>
        <v/>
      </c>
      <c r="B71" t="str">
        <f>IFERROR(INDEX(Data!$C$2:$C$408,$A71),"")</f>
        <v/>
      </c>
      <c r="C71" t="str">
        <f t="array" ref="C71">IFERROR(INDEX($B$2:$B$1000, MATCH(0,COUNTIF($C$1:C70, $B$2:$B$1000), 0)),"")</f>
        <v/>
      </c>
      <c r="D71" s="13" t="str">
        <f>IFERROR(HYPERLINK(VLOOKUP($C71,Data!$C$2:$N$1064,12,FALSE),VLOOKUP($C71,Data!$C$2:$N$1064,10,FALSE)),"")</f>
        <v/>
      </c>
      <c r="E71" t="str">
        <f>IFERROR(VLOOKUP($C71,Data!$C$2:$M$1064,11,FALSE),"")</f>
        <v/>
      </c>
      <c r="F71" t="str">
        <f>IFERROR(VLOOKUP($C71,Data!$C$2:$Q$1064,15,FALSE),"")</f>
        <v/>
      </c>
      <c r="G71" t="str">
        <f>IFERROR(IF(INDEX(Data!$R$2:$R$1057,$A71)=0,"",INDEX(Data!$R$2:$R$1057,$A71)),"")</f>
        <v/>
      </c>
    </row>
    <row r="72" spans="1:7" x14ac:dyDescent="0.3">
      <c r="A72" t="str">
        <f t="array" ref="A72">IFERROR(SMALL(IF(Data!$Q$2:$Q$1064&lt;&gt;0,ROW(Data!$Q$2:$Q$1064),IF(Data!$R$2:$R$1064&lt;&gt;0,ROW(Data!$R$2:$R$1064))),ROW(71:71))-1,"")</f>
        <v/>
      </c>
      <c r="B72" t="str">
        <f>IFERROR(INDEX(Data!$C$2:$C$408,$A72),"")</f>
        <v/>
      </c>
      <c r="C72" t="str">
        <f t="array" ref="C72">IFERROR(INDEX($B$2:$B$1000, MATCH(0,COUNTIF($C$1:C71, $B$2:$B$1000), 0)),"")</f>
        <v/>
      </c>
      <c r="D72" s="13" t="str">
        <f>IFERROR(HYPERLINK(VLOOKUP($C72,Data!$C$2:$N$1064,12,FALSE),VLOOKUP($C72,Data!$C$2:$N$1064,10,FALSE)),"")</f>
        <v/>
      </c>
      <c r="E72" t="str">
        <f>IFERROR(VLOOKUP($C72,Data!$C$2:$M$1064,11,FALSE),"")</f>
        <v/>
      </c>
      <c r="F72" t="str">
        <f>IFERROR(VLOOKUP($C72,Data!$C$2:$Q$1064,15,FALSE),"")</f>
        <v/>
      </c>
      <c r="G72" t="str">
        <f>IFERROR(IF(INDEX(Data!$R$2:$R$1057,$A72)=0,"",INDEX(Data!$R$2:$R$1057,$A72)),"")</f>
        <v/>
      </c>
    </row>
    <row r="73" spans="1:7" x14ac:dyDescent="0.3">
      <c r="A73" t="str">
        <f t="array" ref="A73">IFERROR(SMALL(IF(Data!$Q$2:$Q$1064&lt;&gt;0,ROW(Data!$Q$2:$Q$1064),IF(Data!$R$2:$R$1064&lt;&gt;0,ROW(Data!$R$2:$R$1064))),ROW(72:72))-1,"")</f>
        <v/>
      </c>
      <c r="B73" t="str">
        <f>IFERROR(INDEX(Data!$C$2:$C$408,$A73),"")</f>
        <v/>
      </c>
      <c r="C73" t="str">
        <f t="array" ref="C73">IFERROR(INDEX($B$2:$B$1000, MATCH(0,COUNTIF($C$1:C72, $B$2:$B$1000), 0)),"")</f>
        <v/>
      </c>
      <c r="D73" s="13" t="str">
        <f>IFERROR(HYPERLINK(VLOOKUP($C73,Data!$C$2:$N$1064,12,FALSE),VLOOKUP($C73,Data!$C$2:$N$1064,10,FALSE)),"")</f>
        <v/>
      </c>
      <c r="E73" t="str">
        <f>IFERROR(VLOOKUP($C73,Data!$C$2:$M$1064,11,FALSE),"")</f>
        <v/>
      </c>
      <c r="F73" t="str">
        <f>IFERROR(VLOOKUP($C73,Data!$C$2:$Q$1064,15,FALSE),"")</f>
        <v/>
      </c>
      <c r="G73" t="str">
        <f>IFERROR(IF(INDEX(Data!$R$2:$R$1057,$A73)=0,"",INDEX(Data!$R$2:$R$1057,$A73)),"")</f>
        <v/>
      </c>
    </row>
    <row r="74" spans="1:7" x14ac:dyDescent="0.3">
      <c r="A74" t="str">
        <f t="array" ref="A74">IFERROR(SMALL(IF(Data!$Q$2:$Q$1064&lt;&gt;0,ROW(Data!$Q$2:$Q$1064),IF(Data!$R$2:$R$1064&lt;&gt;0,ROW(Data!$R$2:$R$1064))),ROW(73:73))-1,"")</f>
        <v/>
      </c>
      <c r="B74" t="str">
        <f>IFERROR(INDEX(Data!$C$2:$C$408,$A74),"")</f>
        <v/>
      </c>
      <c r="C74" t="str">
        <f t="array" ref="C74">IFERROR(INDEX($B$2:$B$1000, MATCH(0,COUNTIF($C$1:C73, $B$2:$B$1000), 0)),"")</f>
        <v/>
      </c>
      <c r="D74" s="13" t="str">
        <f>IFERROR(HYPERLINK(VLOOKUP($C74,Data!$C$2:$N$1064,12,FALSE),VLOOKUP($C74,Data!$C$2:$N$1064,10,FALSE)),"")</f>
        <v/>
      </c>
      <c r="E74" t="str">
        <f>IFERROR(VLOOKUP($C74,Data!$C$2:$M$1064,11,FALSE),"")</f>
        <v/>
      </c>
      <c r="F74" t="str">
        <f>IFERROR(VLOOKUP($C74,Data!$C$2:$Q$1064,15,FALSE),"")</f>
        <v/>
      </c>
      <c r="G74" t="str">
        <f>IFERROR(IF(INDEX(Data!$R$2:$R$1057,$A74)=0,"",INDEX(Data!$R$2:$R$1057,$A74)),"")</f>
        <v/>
      </c>
    </row>
    <row r="75" spans="1:7" x14ac:dyDescent="0.3">
      <c r="A75" t="str">
        <f t="array" ref="A75">IFERROR(SMALL(IF(Data!$Q$2:$Q$1064&lt;&gt;0,ROW(Data!$Q$2:$Q$1064),IF(Data!$R$2:$R$1064&lt;&gt;0,ROW(Data!$R$2:$R$1064))),ROW(74:74))-1,"")</f>
        <v/>
      </c>
      <c r="B75" t="str">
        <f>IFERROR(INDEX(Data!$C$2:$C$408,$A75),"")</f>
        <v/>
      </c>
      <c r="C75" t="str">
        <f t="array" ref="C75">IFERROR(INDEX($B$2:$B$1000, MATCH(0,COUNTIF($C$1:C74, $B$2:$B$1000), 0)),"")</f>
        <v/>
      </c>
      <c r="D75" s="13" t="str">
        <f>IFERROR(HYPERLINK(VLOOKUP($C75,Data!$C$2:$N$1064,12,FALSE),VLOOKUP($C75,Data!$C$2:$N$1064,10,FALSE)),"")</f>
        <v/>
      </c>
      <c r="E75" t="str">
        <f>IFERROR(VLOOKUP($C75,Data!$C$2:$M$1064,11,FALSE),"")</f>
        <v/>
      </c>
      <c r="F75" t="str">
        <f>IFERROR(VLOOKUP($C75,Data!$C$2:$Q$1064,15,FALSE),"")</f>
        <v/>
      </c>
      <c r="G75" t="str">
        <f>IFERROR(IF(INDEX(Data!$R$2:$R$1057,$A75)=0,"",INDEX(Data!$R$2:$R$1057,$A75)),"")</f>
        <v/>
      </c>
    </row>
    <row r="76" spans="1:7" x14ac:dyDescent="0.3">
      <c r="A76" t="str">
        <f t="array" ref="A76">IFERROR(SMALL(IF(Data!$Q$2:$Q$1064&lt;&gt;0,ROW(Data!$Q$2:$Q$1064),IF(Data!$R$2:$R$1064&lt;&gt;0,ROW(Data!$R$2:$R$1064))),ROW(75:75))-1,"")</f>
        <v/>
      </c>
      <c r="B76" t="str">
        <f>IFERROR(INDEX(Data!$C$2:$C$408,$A76),"")</f>
        <v/>
      </c>
      <c r="C76" t="str">
        <f t="array" ref="C76">IFERROR(INDEX($B$2:$B$1000, MATCH(0,COUNTIF($C$1:C75, $B$2:$B$1000), 0)),"")</f>
        <v/>
      </c>
      <c r="D76" s="13" t="str">
        <f>IFERROR(HYPERLINK(VLOOKUP($C76,Data!$C$2:$N$1064,12,FALSE),VLOOKUP($C76,Data!$C$2:$N$1064,10,FALSE)),"")</f>
        <v/>
      </c>
      <c r="E76" t="str">
        <f>IFERROR(VLOOKUP($C76,Data!$C$2:$M$1064,11,FALSE),"")</f>
        <v/>
      </c>
      <c r="F76" t="str">
        <f>IFERROR(VLOOKUP($C76,Data!$C$2:$Q$1064,15,FALSE),"")</f>
        <v/>
      </c>
      <c r="G76" t="str">
        <f>IFERROR(IF(INDEX(Data!$R$2:$R$1057,$A76)=0,"",INDEX(Data!$R$2:$R$1057,$A76)),"")</f>
        <v/>
      </c>
    </row>
    <row r="77" spans="1:7" x14ac:dyDescent="0.3">
      <c r="A77" t="str">
        <f t="array" ref="A77">IFERROR(SMALL(IF(Data!$Q$2:$Q$1064&lt;&gt;0,ROW(Data!$Q$2:$Q$1064),IF(Data!$R$2:$R$1064&lt;&gt;0,ROW(Data!$R$2:$R$1064))),ROW(76:76))-1,"")</f>
        <v/>
      </c>
      <c r="B77" t="str">
        <f>IFERROR(INDEX(Data!$C$2:$C$408,$A77),"")</f>
        <v/>
      </c>
      <c r="C77" t="str">
        <f t="array" ref="C77">IFERROR(INDEX($B$2:$B$1000, MATCH(0,COUNTIF($C$1:C76, $B$2:$B$1000), 0)),"")</f>
        <v/>
      </c>
      <c r="D77" s="13" t="str">
        <f>IFERROR(HYPERLINK(VLOOKUP($C77,Data!$C$2:$N$1064,12,FALSE),VLOOKUP($C77,Data!$C$2:$N$1064,10,FALSE)),"")</f>
        <v/>
      </c>
      <c r="E77" t="str">
        <f>IFERROR(VLOOKUP($C77,Data!$C$2:$M$1064,11,FALSE),"")</f>
        <v/>
      </c>
      <c r="F77" t="str">
        <f>IFERROR(VLOOKUP($C77,Data!$C$2:$Q$1064,15,FALSE),"")</f>
        <v/>
      </c>
      <c r="G77" t="str">
        <f>IFERROR(IF(INDEX(Data!$R$2:$R$1057,$A77)=0,"",INDEX(Data!$R$2:$R$1057,$A77)),"")</f>
        <v/>
      </c>
    </row>
    <row r="78" spans="1:7" x14ac:dyDescent="0.3">
      <c r="A78" t="str">
        <f t="array" ref="A78">IFERROR(SMALL(IF(Data!$Q$2:$Q$1064&lt;&gt;0,ROW(Data!$Q$2:$Q$1064),IF(Data!$R$2:$R$1064&lt;&gt;0,ROW(Data!$R$2:$R$1064))),ROW(77:77))-1,"")</f>
        <v/>
      </c>
      <c r="B78" t="str">
        <f>IFERROR(INDEX(Data!$C$2:$C$408,$A78),"")</f>
        <v/>
      </c>
      <c r="C78" t="str">
        <f t="array" ref="C78">IFERROR(INDEX($B$2:$B$1000, MATCH(0,COUNTIF($C$1:C77, $B$2:$B$1000), 0)),"")</f>
        <v/>
      </c>
      <c r="D78" s="13" t="str">
        <f>IFERROR(HYPERLINK(VLOOKUP($C78,Data!$C$2:$N$1064,12,FALSE),VLOOKUP($C78,Data!$C$2:$N$1064,10,FALSE)),"")</f>
        <v/>
      </c>
      <c r="E78" t="str">
        <f>IFERROR(VLOOKUP($C78,Data!$C$2:$M$1064,11,FALSE),"")</f>
        <v/>
      </c>
      <c r="F78" t="str">
        <f>IFERROR(VLOOKUP($C78,Data!$C$2:$Q$1064,15,FALSE),"")</f>
        <v/>
      </c>
      <c r="G78" t="str">
        <f>IFERROR(IF(INDEX(Data!$R$2:$R$1057,$A78)=0,"",INDEX(Data!$R$2:$R$1057,$A78)),"")</f>
        <v/>
      </c>
    </row>
    <row r="79" spans="1:7" x14ac:dyDescent="0.3">
      <c r="A79" t="str">
        <f t="array" ref="A79">IFERROR(SMALL(IF(Data!$Q$2:$Q$1064&lt;&gt;0,ROW(Data!$Q$2:$Q$1064),IF(Data!$R$2:$R$1064&lt;&gt;0,ROW(Data!$R$2:$R$1064))),ROW(78:78))-1,"")</f>
        <v/>
      </c>
      <c r="B79" t="str">
        <f>IFERROR(INDEX(Data!$C$2:$C$408,$A79),"")</f>
        <v/>
      </c>
      <c r="C79" t="str">
        <f t="array" ref="C79">IFERROR(INDEX($B$2:$B$1000, MATCH(0,COUNTIF($C$1:C78, $B$2:$B$1000), 0)),"")</f>
        <v/>
      </c>
      <c r="D79" s="13" t="str">
        <f>IFERROR(HYPERLINK(VLOOKUP($C79,Data!$C$2:$N$1064,12,FALSE),VLOOKUP($C79,Data!$C$2:$N$1064,10,FALSE)),"")</f>
        <v/>
      </c>
      <c r="E79" t="str">
        <f>IFERROR(VLOOKUP($C79,Data!$C$2:$M$1064,11,FALSE),"")</f>
        <v/>
      </c>
      <c r="F79" t="str">
        <f>IFERROR(VLOOKUP($C79,Data!$C$2:$Q$1064,15,FALSE),"")</f>
        <v/>
      </c>
      <c r="G79" t="str">
        <f>IFERROR(IF(INDEX(Data!$R$2:$R$1057,$A79)=0,"",INDEX(Data!$R$2:$R$1057,$A79)),"")</f>
        <v/>
      </c>
    </row>
    <row r="80" spans="1:7" x14ac:dyDescent="0.3">
      <c r="A80" t="str">
        <f t="array" ref="A80">IFERROR(SMALL(IF(Data!$Q$2:$Q$1064&lt;&gt;0,ROW(Data!$Q$2:$Q$1064),IF(Data!$R$2:$R$1064&lt;&gt;0,ROW(Data!$R$2:$R$1064))),ROW(79:79))-1,"")</f>
        <v/>
      </c>
      <c r="B80" t="str">
        <f>IFERROR(INDEX(Data!$C$2:$C$408,$A80),"")</f>
        <v/>
      </c>
      <c r="C80" t="str">
        <f t="array" ref="C80">IFERROR(INDEX($B$2:$B$1000, MATCH(0,COUNTIF($C$1:C79, $B$2:$B$1000), 0)),"")</f>
        <v/>
      </c>
      <c r="D80" s="13" t="str">
        <f>IFERROR(HYPERLINK(VLOOKUP($C80,Data!$C$2:$N$1064,12,FALSE),VLOOKUP($C80,Data!$C$2:$N$1064,10,FALSE)),"")</f>
        <v/>
      </c>
      <c r="E80" t="str">
        <f>IFERROR(VLOOKUP($C80,Data!$C$2:$M$1064,11,FALSE),"")</f>
        <v/>
      </c>
      <c r="F80" t="str">
        <f>IFERROR(VLOOKUP($C80,Data!$C$2:$Q$1064,15,FALSE),"")</f>
        <v/>
      </c>
      <c r="G80" t="str">
        <f>IFERROR(IF(INDEX(Data!$R$2:$R$1057,$A80)=0,"",INDEX(Data!$R$2:$R$1057,$A80)),"")</f>
        <v/>
      </c>
    </row>
    <row r="81" spans="1:7" x14ac:dyDescent="0.3">
      <c r="A81" t="str">
        <f t="array" ref="A81">IFERROR(SMALL(IF(Data!$Q$2:$Q$1064&lt;&gt;0,ROW(Data!$Q$2:$Q$1064),IF(Data!$R$2:$R$1064&lt;&gt;0,ROW(Data!$R$2:$R$1064))),ROW(80:80))-1,"")</f>
        <v/>
      </c>
      <c r="B81" t="str">
        <f>IFERROR(INDEX(Data!$C$2:$C$408,$A81),"")</f>
        <v/>
      </c>
      <c r="C81" t="str">
        <f t="array" ref="C81">IFERROR(INDEX($B$2:$B$1000, MATCH(0,COUNTIF($C$1:C80, $B$2:$B$1000), 0)),"")</f>
        <v/>
      </c>
      <c r="D81" s="13" t="str">
        <f>IFERROR(HYPERLINK(VLOOKUP($C81,Data!$C$2:$N$1064,12,FALSE),VLOOKUP($C81,Data!$C$2:$N$1064,10,FALSE)),"")</f>
        <v/>
      </c>
      <c r="E81" t="str">
        <f>IFERROR(VLOOKUP($C81,Data!$C$2:$M$1064,11,FALSE),"")</f>
        <v/>
      </c>
      <c r="F81" t="str">
        <f>IFERROR(VLOOKUP($C81,Data!$C$2:$Q$1064,15,FALSE),"")</f>
        <v/>
      </c>
      <c r="G81" t="str">
        <f>IFERROR(IF(INDEX(Data!$R$2:$R$1057,$A81)=0,"",INDEX(Data!$R$2:$R$1057,$A81)),"")</f>
        <v/>
      </c>
    </row>
    <row r="82" spans="1:7" x14ac:dyDescent="0.3">
      <c r="A82" t="str">
        <f t="array" ref="A82">IFERROR(SMALL(IF(Data!$Q$2:$Q$1064&lt;&gt;0,ROW(Data!$Q$2:$Q$1064),IF(Data!$R$2:$R$1064&lt;&gt;0,ROW(Data!$R$2:$R$1064))),ROW(81:81))-1,"")</f>
        <v/>
      </c>
      <c r="B82" t="str">
        <f>IFERROR(INDEX(Data!$C$2:$C$408,$A82),"")</f>
        <v/>
      </c>
      <c r="C82" t="str">
        <f t="array" ref="C82">IFERROR(INDEX($B$2:$B$1000, MATCH(0,COUNTIF($C$1:C81, $B$2:$B$1000), 0)),"")</f>
        <v/>
      </c>
      <c r="D82" s="13" t="str">
        <f>IFERROR(HYPERLINK(VLOOKUP($C82,Data!$C$2:$N$1064,12,FALSE),VLOOKUP($C82,Data!$C$2:$N$1064,10,FALSE)),"")</f>
        <v/>
      </c>
      <c r="E82" t="str">
        <f>IFERROR(VLOOKUP($C82,Data!$C$2:$M$1064,11,FALSE),"")</f>
        <v/>
      </c>
      <c r="F82" t="str">
        <f>IFERROR(VLOOKUP($C82,Data!$C$2:$Q$1064,15,FALSE),"")</f>
        <v/>
      </c>
      <c r="G82" t="str">
        <f>IFERROR(IF(INDEX(Data!$R$2:$R$1057,$A82)=0,"",INDEX(Data!$R$2:$R$1057,$A82)),"")</f>
        <v/>
      </c>
    </row>
    <row r="83" spans="1:7" x14ac:dyDescent="0.3">
      <c r="A83" t="str">
        <f t="array" ref="A83">IFERROR(SMALL(IF(Data!$Q$2:$Q$1064&lt;&gt;0,ROW(Data!$Q$2:$Q$1064),IF(Data!$R$2:$R$1064&lt;&gt;0,ROW(Data!$R$2:$R$1064))),ROW(82:82))-1,"")</f>
        <v/>
      </c>
      <c r="B83" t="str">
        <f>IFERROR(INDEX(Data!$C$2:$C$408,$A83),"")</f>
        <v/>
      </c>
      <c r="C83" t="str">
        <f t="array" ref="C83">IFERROR(INDEX($B$2:$B$1000, MATCH(0,COUNTIF($C$1:C82, $B$2:$B$1000), 0)),"")</f>
        <v/>
      </c>
      <c r="D83" s="13" t="str">
        <f>IFERROR(HYPERLINK(VLOOKUP($C83,Data!$C$2:$N$1064,12,FALSE),VLOOKUP($C83,Data!$C$2:$N$1064,10,FALSE)),"")</f>
        <v/>
      </c>
      <c r="E83" t="str">
        <f>IFERROR(VLOOKUP($C83,Data!$C$2:$M$1064,11,FALSE),"")</f>
        <v/>
      </c>
      <c r="F83" t="str">
        <f>IFERROR(VLOOKUP($C83,Data!$C$2:$Q$1064,15,FALSE),"")</f>
        <v/>
      </c>
      <c r="G83" t="str">
        <f>IFERROR(IF(INDEX(Data!$R$2:$R$1057,$A83)=0,"",INDEX(Data!$R$2:$R$1057,$A83)),"")</f>
        <v/>
      </c>
    </row>
    <row r="84" spans="1:7" x14ac:dyDescent="0.3">
      <c r="A84" t="str">
        <f t="array" ref="A84">IFERROR(SMALL(IF(Data!$Q$2:$Q$1064&lt;&gt;0,ROW(Data!$Q$2:$Q$1064),IF(Data!$R$2:$R$1064&lt;&gt;0,ROW(Data!$R$2:$R$1064))),ROW(83:83))-1,"")</f>
        <v/>
      </c>
      <c r="B84" t="str">
        <f>IFERROR(INDEX(Data!$C$2:$C$408,$A84),"")</f>
        <v/>
      </c>
      <c r="C84" t="str">
        <f t="array" ref="C84">IFERROR(INDEX($B$2:$B$1000, MATCH(0,COUNTIF($C$1:C83, $B$2:$B$1000), 0)),"")</f>
        <v/>
      </c>
      <c r="D84" s="13" t="str">
        <f>IFERROR(HYPERLINK(VLOOKUP($C84,Data!$C$2:$N$1064,12,FALSE),VLOOKUP($C84,Data!$C$2:$N$1064,10,FALSE)),"")</f>
        <v/>
      </c>
      <c r="E84" t="str">
        <f>IFERROR(VLOOKUP($C84,Data!$C$2:$M$1064,11,FALSE),"")</f>
        <v/>
      </c>
      <c r="F84" t="str">
        <f>IFERROR(VLOOKUP($C84,Data!$C$2:$Q$1064,15,FALSE),"")</f>
        <v/>
      </c>
      <c r="G84" t="str">
        <f>IFERROR(IF(INDEX(Data!$R$2:$R$1057,$A84)=0,"",INDEX(Data!$R$2:$R$1057,$A84)),"")</f>
        <v/>
      </c>
    </row>
    <row r="85" spans="1:7" x14ac:dyDescent="0.3">
      <c r="A85" t="str">
        <f t="array" ref="A85">IFERROR(SMALL(IF(Data!$Q$2:$Q$1064&lt;&gt;0,ROW(Data!$Q$2:$Q$1064),IF(Data!$R$2:$R$1064&lt;&gt;0,ROW(Data!$R$2:$R$1064))),ROW(84:84))-1,"")</f>
        <v/>
      </c>
      <c r="B85" t="str">
        <f>IFERROR(INDEX(Data!$C$2:$C$408,$A85),"")</f>
        <v/>
      </c>
      <c r="C85" t="str">
        <f t="array" ref="C85">IFERROR(INDEX($B$2:$B$1000, MATCH(0,COUNTIF($C$1:C84, $B$2:$B$1000), 0)),"")</f>
        <v/>
      </c>
      <c r="D85" s="13" t="str">
        <f>IFERROR(HYPERLINK(VLOOKUP($C85,Data!$C$2:$N$1064,12,FALSE),VLOOKUP($C85,Data!$C$2:$N$1064,10,FALSE)),"")</f>
        <v/>
      </c>
      <c r="E85" t="str">
        <f>IFERROR(VLOOKUP($C85,Data!$C$2:$M$1064,11,FALSE),"")</f>
        <v/>
      </c>
      <c r="F85" t="str">
        <f>IFERROR(VLOOKUP($C85,Data!$C$2:$Q$1064,15,FALSE),"")</f>
        <v/>
      </c>
      <c r="G85" t="str">
        <f>IFERROR(IF(INDEX(Data!$R$2:$R$1057,$A85)=0,"",INDEX(Data!$R$2:$R$1057,$A85)),"")</f>
        <v/>
      </c>
    </row>
    <row r="86" spans="1:7" x14ac:dyDescent="0.3">
      <c r="A86" t="str">
        <f t="array" ref="A86">IFERROR(SMALL(IF(Data!$Q$2:$Q$1064&lt;&gt;0,ROW(Data!$Q$2:$Q$1064),IF(Data!$R$2:$R$1064&lt;&gt;0,ROW(Data!$R$2:$R$1064))),ROW(85:85))-1,"")</f>
        <v/>
      </c>
      <c r="B86" t="str">
        <f>IFERROR(INDEX(Data!$C$2:$C$408,$A86),"")</f>
        <v/>
      </c>
      <c r="C86" t="str">
        <f t="array" ref="C86">IFERROR(INDEX($B$2:$B$1000, MATCH(0,COUNTIF($C$1:C85, $B$2:$B$1000), 0)),"")</f>
        <v/>
      </c>
      <c r="D86" s="13" t="str">
        <f>IFERROR(HYPERLINK(VLOOKUP($C86,Data!$C$2:$N$1064,12,FALSE),VLOOKUP($C86,Data!$C$2:$N$1064,10,FALSE)),"")</f>
        <v/>
      </c>
      <c r="E86" t="str">
        <f>IFERROR(VLOOKUP($C86,Data!$C$2:$M$1064,11,FALSE),"")</f>
        <v/>
      </c>
      <c r="F86" t="str">
        <f>IFERROR(VLOOKUP($C86,Data!$C$2:$Q$1064,15,FALSE),"")</f>
        <v/>
      </c>
      <c r="G86" t="str">
        <f>IFERROR(IF(INDEX(Data!$R$2:$R$1057,$A86)=0,"",INDEX(Data!$R$2:$R$1057,$A86)),"")</f>
        <v/>
      </c>
    </row>
    <row r="87" spans="1:7" x14ac:dyDescent="0.3">
      <c r="A87" t="str">
        <f t="array" ref="A87">IFERROR(SMALL(IF(Data!$Q$2:$Q$1064&lt;&gt;0,ROW(Data!$Q$2:$Q$1064),IF(Data!$R$2:$R$1064&lt;&gt;0,ROW(Data!$R$2:$R$1064))),ROW(86:86))-1,"")</f>
        <v/>
      </c>
      <c r="B87" t="str">
        <f>IFERROR(INDEX(Data!$C$2:$C$408,$A87),"")</f>
        <v/>
      </c>
      <c r="C87" t="str">
        <f t="array" ref="C87">IFERROR(INDEX($B$2:$B$1000, MATCH(0,COUNTIF($C$1:C86, $B$2:$B$1000), 0)),"")</f>
        <v/>
      </c>
      <c r="D87" s="13" t="str">
        <f>IFERROR(HYPERLINK(VLOOKUP($C87,Data!$C$2:$N$1064,12,FALSE),VLOOKUP($C87,Data!$C$2:$N$1064,10,FALSE)),"")</f>
        <v/>
      </c>
      <c r="E87" t="str">
        <f>IFERROR(VLOOKUP($C87,Data!$C$2:$M$1064,11,FALSE),"")</f>
        <v/>
      </c>
      <c r="F87" t="str">
        <f>IFERROR(VLOOKUP($C87,Data!$C$2:$Q$1064,15,FALSE),"")</f>
        <v/>
      </c>
      <c r="G87" t="str">
        <f>IFERROR(IF(INDEX(Data!$R$2:$R$1057,$A87)=0,"",INDEX(Data!$R$2:$R$1057,$A87)),"")</f>
        <v/>
      </c>
    </row>
    <row r="88" spans="1:7" x14ac:dyDescent="0.3">
      <c r="A88" t="str">
        <f t="array" ref="A88">IFERROR(SMALL(IF(Data!$Q$2:$Q$1064&lt;&gt;0,ROW(Data!$Q$2:$Q$1064),IF(Data!$R$2:$R$1064&lt;&gt;0,ROW(Data!$R$2:$R$1064))),ROW(87:87))-1,"")</f>
        <v/>
      </c>
      <c r="B88" t="str">
        <f>IFERROR(INDEX(Data!$C$2:$C$408,$A88),"")</f>
        <v/>
      </c>
      <c r="C88" t="str">
        <f t="array" ref="C88">IFERROR(INDEX($B$2:$B$1000, MATCH(0,COUNTIF($C$1:C87, $B$2:$B$1000), 0)),"")</f>
        <v/>
      </c>
      <c r="D88" s="13" t="str">
        <f>IFERROR(HYPERLINK(VLOOKUP($C88,Data!$C$2:$N$1064,12,FALSE),VLOOKUP($C88,Data!$C$2:$N$1064,10,FALSE)),"")</f>
        <v/>
      </c>
      <c r="E88" t="str">
        <f>IFERROR(VLOOKUP($C88,Data!$C$2:$M$1064,11,FALSE),"")</f>
        <v/>
      </c>
      <c r="F88" t="str">
        <f>IFERROR(VLOOKUP($C88,Data!$C$2:$Q$1064,15,FALSE),"")</f>
        <v/>
      </c>
      <c r="G88" t="str">
        <f>IFERROR(IF(INDEX(Data!$R$2:$R$1057,$A88)=0,"",INDEX(Data!$R$2:$R$1057,$A88)),"")</f>
        <v/>
      </c>
    </row>
    <row r="89" spans="1:7" x14ac:dyDescent="0.3">
      <c r="A89" t="str">
        <f t="array" ref="A89">IFERROR(SMALL(IF(Data!$Q$2:$Q$1064&lt;&gt;0,ROW(Data!$Q$2:$Q$1064),IF(Data!$R$2:$R$1064&lt;&gt;0,ROW(Data!$R$2:$R$1064))),ROW(88:88))-1,"")</f>
        <v/>
      </c>
      <c r="B89" t="str">
        <f>IFERROR(INDEX(Data!$C$2:$C$408,$A89),"")</f>
        <v/>
      </c>
      <c r="C89" t="str">
        <f t="array" ref="C89">IFERROR(INDEX($B$2:$B$1000, MATCH(0,COUNTIF($C$1:C88, $B$2:$B$1000), 0)),"")</f>
        <v/>
      </c>
      <c r="D89" s="13" t="str">
        <f>IFERROR(HYPERLINK(VLOOKUP($C89,Data!$C$2:$N$1064,12,FALSE),VLOOKUP($C89,Data!$C$2:$N$1064,10,FALSE)),"")</f>
        <v/>
      </c>
      <c r="E89" t="str">
        <f>IFERROR(VLOOKUP($C89,Data!$C$2:$M$1064,11,FALSE),"")</f>
        <v/>
      </c>
      <c r="F89" t="str">
        <f>IFERROR(VLOOKUP($C89,Data!$C$2:$Q$1064,15,FALSE),"")</f>
        <v/>
      </c>
      <c r="G89" t="str">
        <f>IFERROR(IF(INDEX(Data!$R$2:$R$1057,$A89)=0,"",INDEX(Data!$R$2:$R$1057,$A89)),"")</f>
        <v/>
      </c>
    </row>
    <row r="90" spans="1:7" x14ac:dyDescent="0.3">
      <c r="A90" t="str">
        <f t="array" ref="A90">IFERROR(SMALL(IF(Data!$Q$2:$Q$1064&lt;&gt;0,ROW(Data!$Q$2:$Q$1064),IF(Data!$R$2:$R$1064&lt;&gt;0,ROW(Data!$R$2:$R$1064))),ROW(89:89))-1,"")</f>
        <v/>
      </c>
      <c r="B90" t="str">
        <f>IFERROR(INDEX(Data!$C$2:$C$408,$A90),"")</f>
        <v/>
      </c>
      <c r="C90" t="str">
        <f t="array" ref="C90">IFERROR(INDEX($B$2:$B$1000, MATCH(0,COUNTIF($C$1:C89, $B$2:$B$1000), 0)),"")</f>
        <v/>
      </c>
      <c r="D90" s="13" t="str">
        <f>IFERROR(HYPERLINK(VLOOKUP($C90,Data!$C$2:$N$1064,12,FALSE),VLOOKUP($C90,Data!$C$2:$N$1064,10,FALSE)),"")</f>
        <v/>
      </c>
      <c r="E90" t="str">
        <f>IFERROR(VLOOKUP($C90,Data!$C$2:$M$1064,11,FALSE),"")</f>
        <v/>
      </c>
      <c r="F90" t="str">
        <f>IFERROR(VLOOKUP($C90,Data!$C$2:$Q$1064,15,FALSE),"")</f>
        <v/>
      </c>
      <c r="G90" t="str">
        <f>IFERROR(IF(INDEX(Data!$R$2:$R$1057,$A90)=0,"",INDEX(Data!$R$2:$R$1057,$A90)),"")</f>
        <v/>
      </c>
    </row>
    <row r="91" spans="1:7" x14ac:dyDescent="0.3">
      <c r="A91" t="str">
        <f t="array" ref="A91">IFERROR(SMALL(IF(Data!$Q$2:$Q$1064&lt;&gt;0,ROW(Data!$Q$2:$Q$1064),IF(Data!$R$2:$R$1064&lt;&gt;0,ROW(Data!$R$2:$R$1064))),ROW(90:90))-1,"")</f>
        <v/>
      </c>
      <c r="B91" t="str">
        <f>IFERROR(INDEX(Data!$C$2:$C$408,$A91),"")</f>
        <v/>
      </c>
      <c r="C91" t="str">
        <f t="array" ref="C91">IFERROR(INDEX($B$2:$B$1000, MATCH(0,COUNTIF($C$1:C90, $B$2:$B$1000), 0)),"")</f>
        <v/>
      </c>
      <c r="D91" s="13" t="str">
        <f>IFERROR(HYPERLINK(VLOOKUP($C91,Data!$C$2:$N$1064,12,FALSE),VLOOKUP($C91,Data!$C$2:$N$1064,10,FALSE)),"")</f>
        <v/>
      </c>
      <c r="E91" t="str">
        <f>IFERROR(VLOOKUP($C91,Data!$C$2:$M$1064,11,FALSE),"")</f>
        <v/>
      </c>
      <c r="F91" t="str">
        <f>IFERROR(VLOOKUP($C91,Data!$C$2:$Q$1064,15,FALSE),"")</f>
        <v/>
      </c>
      <c r="G91" t="str">
        <f>IFERROR(IF(INDEX(Data!$R$2:$R$1057,$A91)=0,"",INDEX(Data!$R$2:$R$1057,$A91)),"")</f>
        <v/>
      </c>
    </row>
    <row r="92" spans="1:7" x14ac:dyDescent="0.3">
      <c r="A92" t="str">
        <f t="array" ref="A92">IFERROR(SMALL(IF(Data!$Q$2:$Q$1064&lt;&gt;0,ROW(Data!$Q$2:$Q$1064),IF(Data!$R$2:$R$1064&lt;&gt;0,ROW(Data!$R$2:$R$1064))),ROW(91:91))-1,"")</f>
        <v/>
      </c>
      <c r="B92" t="str">
        <f>IFERROR(INDEX(Data!$C$2:$C$408,$A92),"")</f>
        <v/>
      </c>
      <c r="C92" t="str">
        <f t="array" ref="C92">IFERROR(INDEX($B$2:$B$1000, MATCH(0,COUNTIF($C$1:C91, $B$2:$B$1000), 0)),"")</f>
        <v/>
      </c>
      <c r="D92" s="13" t="str">
        <f>IFERROR(HYPERLINK(VLOOKUP($C92,Data!$C$2:$N$1064,12,FALSE),VLOOKUP($C92,Data!$C$2:$N$1064,10,FALSE)),"")</f>
        <v/>
      </c>
      <c r="E92" t="str">
        <f>IFERROR(VLOOKUP($C92,Data!$C$2:$M$1064,11,FALSE),"")</f>
        <v/>
      </c>
      <c r="F92" t="str">
        <f>IFERROR(VLOOKUP($C92,Data!$C$2:$Q$1064,15,FALSE),"")</f>
        <v/>
      </c>
      <c r="G92" t="str">
        <f>IFERROR(IF(INDEX(Data!$R$2:$R$1057,$A92)=0,"",INDEX(Data!$R$2:$R$1057,$A92)),"")</f>
        <v/>
      </c>
    </row>
    <row r="93" spans="1:7" x14ac:dyDescent="0.3">
      <c r="A93" t="str">
        <f t="array" ref="A93">IFERROR(SMALL(IF(Data!$Q$2:$Q$1064&lt;&gt;0,ROW(Data!$Q$2:$Q$1064),IF(Data!$R$2:$R$1064&lt;&gt;0,ROW(Data!$R$2:$R$1064))),ROW(92:92))-1,"")</f>
        <v/>
      </c>
      <c r="B93" t="str">
        <f>IFERROR(INDEX(Data!$C$2:$C$408,$A93),"")</f>
        <v/>
      </c>
      <c r="C93" t="str">
        <f t="array" ref="C93">IFERROR(INDEX($B$2:$B$1000, MATCH(0,COUNTIF($C$1:C92, $B$2:$B$1000), 0)),"")</f>
        <v/>
      </c>
      <c r="D93" s="13" t="str">
        <f>IFERROR(HYPERLINK(VLOOKUP($C93,Data!$C$2:$N$1064,12,FALSE),VLOOKUP($C93,Data!$C$2:$N$1064,10,FALSE)),"")</f>
        <v/>
      </c>
      <c r="E93" t="str">
        <f>IFERROR(VLOOKUP($C93,Data!$C$2:$M$1064,11,FALSE),"")</f>
        <v/>
      </c>
      <c r="F93" t="str">
        <f>IFERROR(VLOOKUP($C93,Data!$C$2:$Q$1064,15,FALSE),"")</f>
        <v/>
      </c>
      <c r="G93" t="str">
        <f>IFERROR(IF(INDEX(Data!$R$2:$R$1057,$A93)=0,"",INDEX(Data!$R$2:$R$1057,$A93)),"")</f>
        <v/>
      </c>
    </row>
    <row r="94" spans="1:7" x14ac:dyDescent="0.3">
      <c r="A94" t="str">
        <f t="array" ref="A94">IFERROR(SMALL(IF(Data!$Q$2:$Q$1064&lt;&gt;0,ROW(Data!$Q$2:$Q$1064),IF(Data!$R$2:$R$1064&lt;&gt;0,ROW(Data!$R$2:$R$1064))),ROW(93:93))-1,"")</f>
        <v/>
      </c>
      <c r="B94" t="str">
        <f>IFERROR(INDEX(Data!$C$2:$C$408,$A94),"")</f>
        <v/>
      </c>
      <c r="C94" t="str">
        <f t="array" ref="C94">IFERROR(INDEX($B$2:$B$1000, MATCH(0,COUNTIF($C$1:C93, $B$2:$B$1000), 0)),"")</f>
        <v/>
      </c>
      <c r="D94" s="13" t="str">
        <f>IFERROR(HYPERLINK(VLOOKUP($C94,Data!$C$2:$N$1064,12,FALSE),VLOOKUP($C94,Data!$C$2:$N$1064,10,FALSE)),"")</f>
        <v/>
      </c>
      <c r="E94" t="str">
        <f>IFERROR(VLOOKUP($C94,Data!$C$2:$M$1064,11,FALSE),"")</f>
        <v/>
      </c>
      <c r="F94" t="str">
        <f>IFERROR(VLOOKUP($C94,Data!$C$2:$Q$1064,15,FALSE),"")</f>
        <v/>
      </c>
      <c r="G94" t="str">
        <f>IFERROR(IF(INDEX(Data!$R$2:$R$1057,$A94)=0,"",INDEX(Data!$R$2:$R$1057,$A94)),"")</f>
        <v/>
      </c>
    </row>
    <row r="95" spans="1:7" x14ac:dyDescent="0.3">
      <c r="A95" t="str">
        <f t="array" ref="A95">IFERROR(SMALL(IF(Data!$Q$2:$Q$1064&lt;&gt;0,ROW(Data!$Q$2:$Q$1064),IF(Data!$R$2:$R$1064&lt;&gt;0,ROW(Data!$R$2:$R$1064))),ROW(94:94))-1,"")</f>
        <v/>
      </c>
      <c r="B95" t="str">
        <f>IFERROR(INDEX(Data!$C$2:$C$408,$A95),"")</f>
        <v/>
      </c>
      <c r="C95" t="str">
        <f t="array" ref="C95">IFERROR(INDEX($B$2:$B$1000, MATCH(0,COUNTIF($C$1:C94, $B$2:$B$1000), 0)),"")</f>
        <v/>
      </c>
      <c r="D95" s="13" t="str">
        <f>IFERROR(HYPERLINK(VLOOKUP($C95,Data!$C$2:$N$1064,12,FALSE),VLOOKUP($C95,Data!$C$2:$N$1064,10,FALSE)),"")</f>
        <v/>
      </c>
      <c r="E95" t="str">
        <f>IFERROR(VLOOKUP($C95,Data!$C$2:$M$1064,11,FALSE),"")</f>
        <v/>
      </c>
      <c r="F95" t="str">
        <f>IFERROR(VLOOKUP($C95,Data!$C$2:$Q$1064,15,FALSE),"")</f>
        <v/>
      </c>
      <c r="G95" t="str">
        <f>IFERROR(IF(INDEX(Data!$R$2:$R$1057,$A95)=0,"",INDEX(Data!$R$2:$R$1057,$A95)),"")</f>
        <v/>
      </c>
    </row>
    <row r="96" spans="1:7" x14ac:dyDescent="0.3">
      <c r="A96" t="str">
        <f t="array" ref="A96">IFERROR(SMALL(IF(Data!$Q$2:$Q$1064&lt;&gt;0,ROW(Data!$Q$2:$Q$1064),IF(Data!$R$2:$R$1064&lt;&gt;0,ROW(Data!$R$2:$R$1064))),ROW(95:95))-1,"")</f>
        <v/>
      </c>
      <c r="B96" t="str">
        <f>IFERROR(INDEX(Data!$C$2:$C$408,$A96),"")</f>
        <v/>
      </c>
      <c r="C96" t="str">
        <f t="array" ref="C96">IFERROR(INDEX($B$2:$B$1000, MATCH(0,COUNTIF($C$1:C95, $B$2:$B$1000), 0)),"")</f>
        <v/>
      </c>
      <c r="D96" s="13" t="str">
        <f>IFERROR(HYPERLINK(VLOOKUP($C96,Data!$C$2:$N$1064,12,FALSE),VLOOKUP($C96,Data!$C$2:$N$1064,10,FALSE)),"")</f>
        <v/>
      </c>
      <c r="E96" t="str">
        <f>IFERROR(VLOOKUP($C96,Data!$C$2:$M$1064,11,FALSE),"")</f>
        <v/>
      </c>
      <c r="F96" t="str">
        <f>IFERROR(VLOOKUP($C96,Data!$C$2:$Q$1064,15,FALSE),"")</f>
        <v/>
      </c>
      <c r="G96" t="str">
        <f>IFERROR(IF(INDEX(Data!$R$2:$R$1057,$A96)=0,"",INDEX(Data!$R$2:$R$1057,$A96)),"")</f>
        <v/>
      </c>
    </row>
    <row r="97" spans="1:7" x14ac:dyDescent="0.3">
      <c r="A97" t="str">
        <f t="array" ref="A97">IFERROR(SMALL(IF(Data!$Q$2:$Q$1064&lt;&gt;0,ROW(Data!$Q$2:$Q$1064),IF(Data!$R$2:$R$1064&lt;&gt;0,ROW(Data!$R$2:$R$1064))),ROW(96:96))-1,"")</f>
        <v/>
      </c>
      <c r="B97" t="str">
        <f>IFERROR(INDEX(Data!$C$2:$C$408,$A97),"")</f>
        <v/>
      </c>
      <c r="C97" t="str">
        <f t="array" ref="C97">IFERROR(INDEX($B$2:$B$1000, MATCH(0,COUNTIF($C$1:C96, $B$2:$B$1000), 0)),"")</f>
        <v/>
      </c>
      <c r="D97" s="13" t="str">
        <f>IFERROR(HYPERLINK(VLOOKUP($C97,Data!$C$2:$N$1064,12,FALSE),VLOOKUP($C97,Data!$C$2:$N$1064,10,FALSE)),"")</f>
        <v/>
      </c>
      <c r="E97" t="str">
        <f>IFERROR(VLOOKUP($C97,Data!$C$2:$M$1064,11,FALSE),"")</f>
        <v/>
      </c>
      <c r="F97" t="str">
        <f>IFERROR(VLOOKUP($C97,Data!$C$2:$Q$1064,15,FALSE),"")</f>
        <v/>
      </c>
      <c r="G97" t="str">
        <f>IFERROR(IF(INDEX(Data!$R$2:$R$1057,$A97)=0,"",INDEX(Data!$R$2:$R$1057,$A97)),"")</f>
        <v/>
      </c>
    </row>
    <row r="98" spans="1:7" x14ac:dyDescent="0.3">
      <c r="A98" t="str">
        <f t="array" ref="A98">IFERROR(SMALL(IF(Data!$Q$2:$Q$1064&lt;&gt;0,ROW(Data!$Q$2:$Q$1064),IF(Data!$R$2:$R$1064&lt;&gt;0,ROW(Data!$R$2:$R$1064))),ROW(97:97))-1,"")</f>
        <v/>
      </c>
      <c r="B98" t="str">
        <f>IFERROR(INDEX(Data!$C$2:$C$408,$A98),"")</f>
        <v/>
      </c>
      <c r="C98" t="str">
        <f t="array" ref="C98">IFERROR(INDEX($B$2:$B$1000, MATCH(0,COUNTIF($C$1:C97, $B$2:$B$1000), 0)),"")</f>
        <v/>
      </c>
      <c r="D98" s="13" t="str">
        <f>IFERROR(HYPERLINK(VLOOKUP($C98,Data!$C$2:$N$1064,12,FALSE),VLOOKUP($C98,Data!$C$2:$N$1064,10,FALSE)),"")</f>
        <v/>
      </c>
      <c r="E98" t="str">
        <f>IFERROR(VLOOKUP($C98,Data!$C$2:$M$1064,11,FALSE),"")</f>
        <v/>
      </c>
      <c r="F98" t="str">
        <f>IFERROR(VLOOKUP($C98,Data!$C$2:$Q$1064,15,FALSE),"")</f>
        <v/>
      </c>
      <c r="G98" t="str">
        <f>IFERROR(IF(INDEX(Data!$R$2:$R$1057,$A98)=0,"",INDEX(Data!$R$2:$R$1057,$A98)),"")</f>
        <v/>
      </c>
    </row>
    <row r="99" spans="1:7" x14ac:dyDescent="0.3">
      <c r="A99" t="str">
        <f t="array" ref="A99">IFERROR(SMALL(IF(Data!$Q$2:$Q$1064&lt;&gt;0,ROW(Data!$Q$2:$Q$1064),IF(Data!$R$2:$R$1064&lt;&gt;0,ROW(Data!$R$2:$R$1064))),ROW(98:98))-1,"")</f>
        <v/>
      </c>
      <c r="B99" t="str">
        <f>IFERROR(INDEX(Data!$C$2:$C$408,$A99),"")</f>
        <v/>
      </c>
      <c r="C99" t="str">
        <f t="array" ref="C99">IFERROR(INDEX($B$2:$B$1000, MATCH(0,COUNTIF($C$1:C98, $B$2:$B$1000), 0)),"")</f>
        <v/>
      </c>
      <c r="D99" s="13" t="str">
        <f>IFERROR(HYPERLINK(VLOOKUP($C99,Data!$C$2:$N$1064,12,FALSE),VLOOKUP($C99,Data!$C$2:$N$1064,10,FALSE)),"")</f>
        <v/>
      </c>
      <c r="E99" t="str">
        <f>IFERROR(VLOOKUP($C99,Data!$C$2:$M$1064,11,FALSE),"")</f>
        <v/>
      </c>
      <c r="F99" t="str">
        <f>IFERROR(VLOOKUP($C99,Data!$C$2:$Q$1064,15,FALSE),"")</f>
        <v/>
      </c>
      <c r="G99" t="str">
        <f>IFERROR(IF(INDEX(Data!$R$2:$R$1057,$A99)=0,"",INDEX(Data!$R$2:$R$1057,$A99)),"")</f>
        <v/>
      </c>
    </row>
    <row r="100" spans="1:7" x14ac:dyDescent="0.3">
      <c r="A100" t="str">
        <f t="array" ref="A100">IFERROR(SMALL(IF(Data!$Q$2:$Q$1064&lt;&gt;0,ROW(Data!$Q$2:$Q$1064),IF(Data!$R$2:$R$1064&lt;&gt;0,ROW(Data!$R$2:$R$1064))),ROW(99:99))-1,"")</f>
        <v/>
      </c>
      <c r="B100" t="str">
        <f>IFERROR(INDEX(Data!$C$2:$C$408,$A100),"")</f>
        <v/>
      </c>
      <c r="C100" t="str">
        <f t="array" ref="C100">IFERROR(INDEX($B$2:$B$1000, MATCH(0,COUNTIF($C$1:C99, $B$2:$B$1000), 0)),"")</f>
        <v/>
      </c>
      <c r="D100" s="13" t="str">
        <f>IFERROR(HYPERLINK(VLOOKUP($C100,Data!$C$2:$N$1064,12,FALSE),VLOOKUP($C100,Data!$C$2:$N$1064,10,FALSE)),"")</f>
        <v/>
      </c>
      <c r="E100" t="str">
        <f>IFERROR(VLOOKUP($C100,Data!$C$2:$M$1064,11,FALSE),"")</f>
        <v/>
      </c>
      <c r="F100" t="str">
        <f>IFERROR(VLOOKUP($C100,Data!$C$2:$Q$1064,15,FALSE),"")</f>
        <v/>
      </c>
      <c r="G100" t="str">
        <f>IFERROR(IF(INDEX(Data!$R$2:$R$1057,$A100)=0,"",INDEX(Data!$R$2:$R$1057,$A100)),"")</f>
        <v/>
      </c>
    </row>
    <row r="101" spans="1:7" x14ac:dyDescent="0.3">
      <c r="A101" t="str">
        <f t="array" ref="A101">IFERROR(SMALL(IF(Data!$Q$2:$Q$1064&lt;&gt;0,ROW(Data!$Q$2:$Q$1064),IF(Data!$R$2:$R$1064&lt;&gt;0,ROW(Data!$R$2:$R$1064))),ROW(100:100))-1,"")</f>
        <v/>
      </c>
      <c r="B101" t="str">
        <f>IFERROR(INDEX(Data!$C$2:$C$408,$A101),"")</f>
        <v/>
      </c>
      <c r="C101" t="str">
        <f t="array" ref="C101">IFERROR(INDEX($B$2:$B$1000, MATCH(0,COUNTIF($C$1:C100, $B$2:$B$1000), 0)),"")</f>
        <v/>
      </c>
      <c r="D101" s="13" t="str">
        <f>IFERROR(HYPERLINK(VLOOKUP($C101,Data!$C$2:$N$1064,12,FALSE),VLOOKUP($C101,Data!$C$2:$N$1064,10,FALSE)),"")</f>
        <v/>
      </c>
      <c r="E101" t="str">
        <f>IFERROR(VLOOKUP($C101,Data!$C$2:$M$1064,11,FALSE),"")</f>
        <v/>
      </c>
      <c r="F101" t="str">
        <f>IFERROR(VLOOKUP($C101,Data!$C$2:$Q$1064,15,FALSE),"")</f>
        <v/>
      </c>
      <c r="G101" t="str">
        <f>IFERROR(IF(INDEX(Data!$R$2:$R$1057,$A101)=0,"",INDEX(Data!$R$2:$R$1057,$A101)),"")</f>
        <v/>
      </c>
    </row>
    <row r="102" spans="1:7" x14ac:dyDescent="0.3">
      <c r="A102" t="str">
        <f t="array" ref="A102">IFERROR(SMALL(IF(Data!$Q$2:$Q$1064&lt;&gt;0,ROW(Data!$Q$2:$Q$1064),IF(Data!$R$2:$R$1064&lt;&gt;0,ROW(Data!$R$2:$R$1064))),ROW(101:101))-1,"")</f>
        <v/>
      </c>
      <c r="B102" t="str">
        <f>IFERROR(INDEX(Data!$C$2:$C$408,$A102),"")</f>
        <v/>
      </c>
      <c r="C102" t="str">
        <f t="array" ref="C102">IFERROR(INDEX($B$2:$B$1000, MATCH(0,COUNTIF($C$1:C101, $B$2:$B$1000), 0)),"")</f>
        <v/>
      </c>
      <c r="D102" s="13" t="str">
        <f>IFERROR(HYPERLINK(VLOOKUP($C102,Data!$C$2:$N$1064,12,FALSE),VLOOKUP($C102,Data!$C$2:$N$1064,10,FALSE)),"")</f>
        <v/>
      </c>
      <c r="E102" t="str">
        <f>IFERROR(VLOOKUP($C102,Data!$C$2:$M$1064,11,FALSE),"")</f>
        <v/>
      </c>
      <c r="F102" t="str">
        <f>IFERROR(VLOOKUP($C102,Data!$C$2:$Q$1064,15,FALSE),"")</f>
        <v/>
      </c>
      <c r="G102" t="str">
        <f>IFERROR(IF(INDEX(Data!$R$2:$R$1057,$A102)=0,"",INDEX(Data!$R$2:$R$1057,$A102)),"")</f>
        <v/>
      </c>
    </row>
    <row r="103" spans="1:7" x14ac:dyDescent="0.3">
      <c r="A103" t="str">
        <f t="array" ref="A103">IFERROR(SMALL(IF(Data!$Q$2:$Q$1064&lt;&gt;0,ROW(Data!$Q$2:$Q$1064),IF(Data!$R$2:$R$1064&lt;&gt;0,ROW(Data!$R$2:$R$1064))),ROW(102:102))-1,"")</f>
        <v/>
      </c>
      <c r="B103" t="str">
        <f>IFERROR(INDEX(Data!$C$2:$C$408,$A103),"")</f>
        <v/>
      </c>
      <c r="C103" t="str">
        <f t="array" ref="C103">IFERROR(INDEX($B$2:$B$1000, MATCH(0,COUNTIF($C$1:C102, $B$2:$B$1000), 0)),"")</f>
        <v/>
      </c>
      <c r="D103" s="13" t="str">
        <f>IFERROR(HYPERLINK(VLOOKUP($C103,Data!$C$2:$N$1064,12,FALSE),VLOOKUP($C103,Data!$C$2:$N$1064,10,FALSE)),"")</f>
        <v/>
      </c>
      <c r="E103" t="str">
        <f>IFERROR(VLOOKUP($C103,Data!$C$2:$M$1064,11,FALSE),"")</f>
        <v/>
      </c>
      <c r="F103" t="str">
        <f>IFERROR(VLOOKUP($C103,Data!$C$2:$Q$1064,15,FALSE),"")</f>
        <v/>
      </c>
      <c r="G103" t="str">
        <f>IFERROR(IF(INDEX(Data!$R$2:$R$1057,$A103)=0,"",INDEX(Data!$R$2:$R$1057,$A103)),"")</f>
        <v/>
      </c>
    </row>
    <row r="104" spans="1:7" x14ac:dyDescent="0.3">
      <c r="A104" t="str">
        <f t="array" ref="A104">IFERROR(SMALL(IF(Data!$Q$2:$Q$1064&lt;&gt;0,ROW(Data!$Q$2:$Q$1064),IF(Data!$R$2:$R$1064&lt;&gt;0,ROW(Data!$R$2:$R$1064))),ROW(103:103))-1,"")</f>
        <v/>
      </c>
      <c r="B104" t="str">
        <f>IFERROR(INDEX(Data!$C$2:$C$408,$A104),"")</f>
        <v/>
      </c>
      <c r="C104" t="str">
        <f t="array" ref="C104">IFERROR(INDEX($B$2:$B$1000, MATCH(0,COUNTIF($C$1:C103, $B$2:$B$1000), 0)),"")</f>
        <v/>
      </c>
      <c r="D104" s="13" t="str">
        <f>IFERROR(HYPERLINK(VLOOKUP($C104,Data!$C$2:$N$1064,12,FALSE),VLOOKUP($C104,Data!$C$2:$N$1064,10,FALSE)),"")</f>
        <v/>
      </c>
      <c r="E104" t="str">
        <f>IFERROR(VLOOKUP($C104,Data!$C$2:$M$1064,11,FALSE),"")</f>
        <v/>
      </c>
      <c r="F104" t="str">
        <f>IFERROR(VLOOKUP($C104,Data!$C$2:$Q$1064,15,FALSE),"")</f>
        <v/>
      </c>
      <c r="G104" t="str">
        <f>IFERROR(IF(INDEX(Data!$R$2:$R$1057,$A104)=0,"",INDEX(Data!$R$2:$R$1057,$A104)),"")</f>
        <v/>
      </c>
    </row>
    <row r="105" spans="1:7" x14ac:dyDescent="0.3">
      <c r="A105" t="str">
        <f t="array" ref="A105">IFERROR(SMALL(IF(Data!$Q$2:$Q$1064&lt;&gt;0,ROW(Data!$Q$2:$Q$1064),IF(Data!$R$2:$R$1064&lt;&gt;0,ROW(Data!$R$2:$R$1064))),ROW(104:104))-1,"")</f>
        <v/>
      </c>
      <c r="B105" t="str">
        <f>IFERROR(INDEX(Data!$C$2:$C$408,$A105),"")</f>
        <v/>
      </c>
      <c r="C105" t="str">
        <f t="array" ref="C105">IFERROR(INDEX($B$2:$B$1000, MATCH(0,COUNTIF($C$1:C104, $B$2:$B$1000), 0)),"")</f>
        <v/>
      </c>
      <c r="D105" s="13" t="str">
        <f>IFERROR(HYPERLINK(VLOOKUP($C105,Data!$C$2:$N$1064,12,FALSE),VLOOKUP($C105,Data!$C$2:$N$1064,10,FALSE)),"")</f>
        <v/>
      </c>
      <c r="E105" t="str">
        <f>IFERROR(VLOOKUP($C105,Data!$C$2:$M$1064,11,FALSE),"")</f>
        <v/>
      </c>
      <c r="F105" t="str">
        <f>IFERROR(VLOOKUP($C105,Data!$C$2:$Q$1064,15,FALSE),"")</f>
        <v/>
      </c>
      <c r="G105" t="str">
        <f>IFERROR(IF(INDEX(Data!$R$2:$R$1057,$A105)=0,"",INDEX(Data!$R$2:$R$1057,$A105)),"")</f>
        <v/>
      </c>
    </row>
    <row r="106" spans="1:7" x14ac:dyDescent="0.3">
      <c r="A106" t="str">
        <f t="array" ref="A106">IFERROR(SMALL(IF(Data!$Q$2:$Q$1064&lt;&gt;0,ROW(Data!$Q$2:$Q$1064),IF(Data!$R$2:$R$1064&lt;&gt;0,ROW(Data!$R$2:$R$1064))),ROW(105:105))-1,"")</f>
        <v/>
      </c>
      <c r="B106" t="str">
        <f>IFERROR(INDEX(Data!$C$2:$C$408,$A106),"")</f>
        <v/>
      </c>
      <c r="C106" t="str">
        <f t="array" ref="C106">IFERROR(INDEX($B$2:$B$1000, MATCH(0,COUNTIF($C$1:C105, $B$2:$B$1000), 0)),"")</f>
        <v/>
      </c>
      <c r="D106" s="13" t="str">
        <f>IFERROR(HYPERLINK(VLOOKUP($C106,Data!$C$2:$N$1064,12,FALSE),VLOOKUP($C106,Data!$C$2:$N$1064,10,FALSE)),"")</f>
        <v/>
      </c>
      <c r="E106" t="str">
        <f>IFERROR(VLOOKUP($C106,Data!$C$2:$M$1064,11,FALSE),"")</f>
        <v/>
      </c>
      <c r="F106" t="str">
        <f>IFERROR(VLOOKUP($C106,Data!$C$2:$Q$1064,15,FALSE),"")</f>
        <v/>
      </c>
      <c r="G106" t="str">
        <f>IFERROR(IF(INDEX(Data!$R$2:$R$1057,$A106)=0,"",INDEX(Data!$R$2:$R$1057,$A106)),"")</f>
        <v/>
      </c>
    </row>
    <row r="107" spans="1:7" x14ac:dyDescent="0.3">
      <c r="A107" t="str">
        <f t="array" ref="A107">IFERROR(SMALL(IF(Data!$Q$2:$Q$1064&lt;&gt;0,ROW(Data!$Q$2:$Q$1064),IF(Data!$R$2:$R$1064&lt;&gt;0,ROW(Data!$R$2:$R$1064))),ROW(106:106))-1,"")</f>
        <v/>
      </c>
      <c r="B107" t="str">
        <f>IFERROR(INDEX(Data!$C$2:$C$408,$A107),"")</f>
        <v/>
      </c>
      <c r="C107" t="str">
        <f t="array" ref="C107">IFERROR(INDEX($B$2:$B$1000, MATCH(0,COUNTIF($C$1:C106, $B$2:$B$1000), 0)),"")</f>
        <v/>
      </c>
      <c r="D107" s="13" t="str">
        <f>IFERROR(HYPERLINK(VLOOKUP($C107,Data!$C$2:$N$1064,12,FALSE),VLOOKUP($C107,Data!$C$2:$N$1064,10,FALSE)),"")</f>
        <v/>
      </c>
      <c r="E107" t="str">
        <f>IFERROR(VLOOKUP($C107,Data!$C$2:$M$1064,11,FALSE),"")</f>
        <v/>
      </c>
      <c r="F107" t="str">
        <f>IFERROR(VLOOKUP($C107,Data!$C$2:$Q$1064,15,FALSE),"")</f>
        <v/>
      </c>
      <c r="G107" t="str">
        <f>IFERROR(IF(INDEX(Data!$R$2:$R$1057,$A107)=0,"",INDEX(Data!$R$2:$R$1057,$A107)),"")</f>
        <v/>
      </c>
    </row>
    <row r="108" spans="1:7" x14ac:dyDescent="0.3">
      <c r="A108" t="str">
        <f t="array" ref="A108">IFERROR(SMALL(IF(Data!$Q$2:$Q$1064&lt;&gt;0,ROW(Data!$Q$2:$Q$1064),IF(Data!$R$2:$R$1064&lt;&gt;0,ROW(Data!$R$2:$R$1064))),ROW(107:107))-1,"")</f>
        <v/>
      </c>
      <c r="B108" t="str">
        <f>IFERROR(INDEX(Data!$C$2:$C$408,$A108),"")</f>
        <v/>
      </c>
      <c r="C108" t="str">
        <f t="array" ref="C108">IFERROR(INDEX($B$2:$B$1000, MATCH(0,COUNTIF($C$1:C107, $B$2:$B$1000), 0)),"")</f>
        <v/>
      </c>
      <c r="D108" s="13" t="str">
        <f>IFERROR(HYPERLINK(VLOOKUP($C108,Data!$C$2:$N$1064,12,FALSE),VLOOKUP($C108,Data!$C$2:$N$1064,10,FALSE)),"")</f>
        <v/>
      </c>
      <c r="E108" t="str">
        <f>IFERROR(VLOOKUP($C108,Data!$C$2:$M$1064,11,FALSE),"")</f>
        <v/>
      </c>
      <c r="F108" t="str">
        <f>IFERROR(VLOOKUP($C108,Data!$C$2:$Q$1064,15,FALSE),"")</f>
        <v/>
      </c>
      <c r="G108" t="str">
        <f>IFERROR(IF(INDEX(Data!$R$2:$R$1057,$A108)=0,"",INDEX(Data!$R$2:$R$1057,$A108)),"")</f>
        <v/>
      </c>
    </row>
    <row r="109" spans="1:7" x14ac:dyDescent="0.3">
      <c r="A109" t="str">
        <f t="array" ref="A109">IFERROR(SMALL(IF(Data!$Q$2:$Q$1064&lt;&gt;0,ROW(Data!$Q$2:$Q$1064),IF(Data!$R$2:$R$1064&lt;&gt;0,ROW(Data!$R$2:$R$1064))),ROW(108:108))-1,"")</f>
        <v/>
      </c>
      <c r="B109" t="str">
        <f>IFERROR(INDEX(Data!$C$2:$C$408,$A109),"")</f>
        <v/>
      </c>
      <c r="C109" t="str">
        <f t="array" ref="C109">IFERROR(INDEX($B$2:$B$1000, MATCH(0,COUNTIF($C$1:C108, $B$2:$B$1000), 0)),"")</f>
        <v/>
      </c>
      <c r="D109" s="13" t="str">
        <f>IFERROR(HYPERLINK(VLOOKUP($C109,Data!$C$2:$N$1064,12,FALSE),VLOOKUP($C109,Data!$C$2:$N$1064,10,FALSE)),"")</f>
        <v/>
      </c>
      <c r="E109" t="str">
        <f>IFERROR(VLOOKUP($C109,Data!$C$2:$M$1064,11,FALSE),"")</f>
        <v/>
      </c>
      <c r="F109" t="str">
        <f>IFERROR(VLOOKUP($C109,Data!$C$2:$Q$1064,15,FALSE),"")</f>
        <v/>
      </c>
      <c r="G109" t="str">
        <f>IFERROR(IF(INDEX(Data!$R$2:$R$1057,$A109)=0,"",INDEX(Data!$R$2:$R$1057,$A109)),"")</f>
        <v/>
      </c>
    </row>
    <row r="110" spans="1:7" x14ac:dyDescent="0.3">
      <c r="A110" t="str">
        <f t="array" ref="A110">IFERROR(SMALL(IF(Data!$Q$2:$Q$1064&lt;&gt;0,ROW(Data!$Q$2:$Q$1064),IF(Data!$R$2:$R$1064&lt;&gt;0,ROW(Data!$R$2:$R$1064))),ROW(109:109))-1,"")</f>
        <v/>
      </c>
      <c r="B110" t="str">
        <f>IFERROR(INDEX(Data!$C$2:$C$408,$A110),"")</f>
        <v/>
      </c>
      <c r="C110" t="str">
        <f t="array" ref="C110">IFERROR(INDEX($B$2:$B$1000, MATCH(0,COUNTIF($C$1:C109, $B$2:$B$1000), 0)),"")</f>
        <v/>
      </c>
      <c r="D110" s="13" t="str">
        <f>IFERROR(HYPERLINK(VLOOKUP($C110,Data!$C$2:$N$1064,12,FALSE),VLOOKUP($C110,Data!$C$2:$N$1064,10,FALSE)),"")</f>
        <v/>
      </c>
      <c r="E110" t="str">
        <f>IFERROR(VLOOKUP($C110,Data!$C$2:$M$1064,11,FALSE),"")</f>
        <v/>
      </c>
      <c r="F110" t="str">
        <f>IFERROR(VLOOKUP($C110,Data!$C$2:$Q$1064,15,FALSE),"")</f>
        <v/>
      </c>
      <c r="G110" t="str">
        <f>IFERROR(IF(INDEX(Data!$R$2:$R$1057,$A110)=0,"",INDEX(Data!$R$2:$R$1057,$A110)),"")</f>
        <v/>
      </c>
    </row>
    <row r="111" spans="1:7" x14ac:dyDescent="0.3">
      <c r="A111" t="str">
        <f t="array" ref="A111">IFERROR(SMALL(IF(Data!$Q$2:$Q$1064&lt;&gt;0,ROW(Data!$Q$2:$Q$1064),IF(Data!$R$2:$R$1064&lt;&gt;0,ROW(Data!$R$2:$R$1064))),ROW(110:110))-1,"")</f>
        <v/>
      </c>
      <c r="B111" t="str">
        <f>IFERROR(INDEX(Data!$C$2:$C$408,$A111),"")</f>
        <v/>
      </c>
      <c r="C111" t="str">
        <f t="array" ref="C111">IFERROR(INDEX($B$2:$B$1000, MATCH(0,COUNTIF($C$1:C110, $B$2:$B$1000), 0)),"")</f>
        <v/>
      </c>
      <c r="D111" s="13" t="str">
        <f>IFERROR(HYPERLINK(VLOOKUP($C111,Data!$C$2:$N$1064,12,FALSE),VLOOKUP($C111,Data!$C$2:$N$1064,10,FALSE)),"")</f>
        <v/>
      </c>
      <c r="E111" t="str">
        <f>IFERROR(VLOOKUP($C111,Data!$C$2:$M$1064,11,FALSE),"")</f>
        <v/>
      </c>
      <c r="F111" t="str">
        <f>IFERROR(VLOOKUP($C111,Data!$C$2:$Q$1064,15,FALSE),"")</f>
        <v/>
      </c>
      <c r="G111" t="str">
        <f>IFERROR(IF(INDEX(Data!$R$2:$R$1057,$A111)=0,"",INDEX(Data!$R$2:$R$1057,$A111)),"")</f>
        <v/>
      </c>
    </row>
    <row r="112" spans="1:7" x14ac:dyDescent="0.3">
      <c r="A112" t="str">
        <f t="array" ref="A112">IFERROR(SMALL(IF(Data!$Q$2:$Q$1064&lt;&gt;0,ROW(Data!$Q$2:$Q$1064),IF(Data!$R$2:$R$1064&lt;&gt;0,ROW(Data!$R$2:$R$1064))),ROW(111:111))-1,"")</f>
        <v/>
      </c>
      <c r="B112" t="str">
        <f>IFERROR(INDEX(Data!$C$2:$C$408,$A112),"")</f>
        <v/>
      </c>
      <c r="C112" t="str">
        <f t="array" ref="C112">IFERROR(INDEX($B$2:$B$1000, MATCH(0,COUNTIF($C$1:C111, $B$2:$B$1000), 0)),"")</f>
        <v/>
      </c>
      <c r="D112" s="13" t="str">
        <f>IFERROR(HYPERLINK(VLOOKUP($C112,Data!$C$2:$N$1064,12,FALSE),VLOOKUP($C112,Data!$C$2:$N$1064,10,FALSE)),"")</f>
        <v/>
      </c>
      <c r="E112" t="str">
        <f>IFERROR(VLOOKUP($C112,Data!$C$2:$M$1064,11,FALSE),"")</f>
        <v/>
      </c>
      <c r="F112" t="str">
        <f>IFERROR(VLOOKUP($C112,Data!$C$2:$Q$1064,15,FALSE),"")</f>
        <v/>
      </c>
      <c r="G112" t="str">
        <f>IFERROR(IF(INDEX(Data!$R$2:$R$1057,$A112)=0,"",INDEX(Data!$R$2:$R$1057,$A112)),"")</f>
        <v/>
      </c>
    </row>
    <row r="113" spans="1:7" x14ac:dyDescent="0.3">
      <c r="A113" t="str">
        <f t="array" ref="A113">IFERROR(SMALL(IF(Data!$Q$2:$Q$1064&lt;&gt;0,ROW(Data!$Q$2:$Q$1064),IF(Data!$R$2:$R$1064&lt;&gt;0,ROW(Data!$R$2:$R$1064))),ROW(112:112))-1,"")</f>
        <v/>
      </c>
      <c r="B113" t="str">
        <f>IFERROR(INDEX(Data!$C$2:$C$408,$A113),"")</f>
        <v/>
      </c>
      <c r="C113" t="str">
        <f t="array" ref="C113">IFERROR(INDEX($B$2:$B$1000, MATCH(0,COUNTIF($C$1:C112, $B$2:$B$1000), 0)),"")</f>
        <v/>
      </c>
      <c r="D113" s="13" t="str">
        <f>IFERROR(HYPERLINK(VLOOKUP($C113,Data!$C$2:$N$1064,12,FALSE),VLOOKUP($C113,Data!$C$2:$N$1064,10,FALSE)),"")</f>
        <v/>
      </c>
      <c r="E113" t="str">
        <f>IFERROR(VLOOKUP($C113,Data!$C$2:$M$1064,11,FALSE),"")</f>
        <v/>
      </c>
      <c r="F113" t="str">
        <f>IFERROR(VLOOKUP($C113,Data!$C$2:$Q$1064,15,FALSE),"")</f>
        <v/>
      </c>
      <c r="G113" t="str">
        <f>IFERROR(IF(INDEX(Data!$R$2:$R$1057,$A113)=0,"",INDEX(Data!$R$2:$R$1057,$A113)),"")</f>
        <v/>
      </c>
    </row>
    <row r="114" spans="1:7" x14ac:dyDescent="0.3">
      <c r="A114" t="str">
        <f t="array" ref="A114">IFERROR(SMALL(IF(Data!$Q$2:$Q$1064&lt;&gt;0,ROW(Data!$Q$2:$Q$1064),IF(Data!$R$2:$R$1064&lt;&gt;0,ROW(Data!$R$2:$R$1064))),ROW(113:113))-1,"")</f>
        <v/>
      </c>
      <c r="B114" t="str">
        <f>IFERROR(INDEX(Data!$C$2:$C$408,$A114),"")</f>
        <v/>
      </c>
      <c r="C114" t="str">
        <f t="array" ref="C114">IFERROR(INDEX($B$2:$B$1000, MATCH(0,COUNTIF($C$1:C113, $B$2:$B$1000), 0)),"")</f>
        <v/>
      </c>
      <c r="D114" s="13" t="str">
        <f>IFERROR(HYPERLINK(VLOOKUP($C114,Data!$C$2:$N$1064,12,FALSE),VLOOKUP($C114,Data!$C$2:$N$1064,10,FALSE)),"")</f>
        <v/>
      </c>
      <c r="E114" t="str">
        <f>IFERROR(VLOOKUP($C114,Data!$C$2:$M$1064,11,FALSE),"")</f>
        <v/>
      </c>
      <c r="F114" t="str">
        <f>IFERROR(VLOOKUP($C114,Data!$C$2:$Q$1064,15,FALSE),"")</f>
        <v/>
      </c>
      <c r="G114" t="str">
        <f>IFERROR(IF(INDEX(Data!$R$2:$R$1057,$A114)=0,"",INDEX(Data!$R$2:$R$1057,$A114)),"")</f>
        <v/>
      </c>
    </row>
    <row r="115" spans="1:7" x14ac:dyDescent="0.3">
      <c r="A115" t="str">
        <f t="array" ref="A115">IFERROR(SMALL(IF(Data!$Q$2:$Q$1064&lt;&gt;0,ROW(Data!$Q$2:$Q$1064),IF(Data!$R$2:$R$1064&lt;&gt;0,ROW(Data!$R$2:$R$1064))),ROW(114:114))-1,"")</f>
        <v/>
      </c>
      <c r="B115" t="str">
        <f>IFERROR(INDEX(Data!$C$2:$C$408,$A115),"")</f>
        <v/>
      </c>
      <c r="C115" t="str">
        <f t="array" ref="C115">IFERROR(INDEX($B$2:$B$1000, MATCH(0,COUNTIF($C$1:C114, $B$2:$B$1000), 0)),"")</f>
        <v/>
      </c>
      <c r="D115" s="13" t="str">
        <f>IFERROR(HYPERLINK(VLOOKUP($C115,Data!$C$2:$N$1064,12,FALSE),VLOOKUP($C115,Data!$C$2:$N$1064,10,FALSE)),"")</f>
        <v/>
      </c>
      <c r="E115" t="str">
        <f>IFERROR(VLOOKUP($C115,Data!$C$2:$M$1064,11,FALSE),"")</f>
        <v/>
      </c>
      <c r="F115" t="str">
        <f>IFERROR(VLOOKUP($C115,Data!$C$2:$Q$1064,15,FALSE),"")</f>
        <v/>
      </c>
      <c r="G115" t="str">
        <f>IFERROR(IF(INDEX(Data!$R$2:$R$1057,$A115)=0,"",INDEX(Data!$R$2:$R$1057,$A115)),"")</f>
        <v/>
      </c>
    </row>
    <row r="116" spans="1:7" x14ac:dyDescent="0.3">
      <c r="A116" t="str">
        <f t="array" ref="A116">IFERROR(SMALL(IF(Data!$Q$2:$Q$1064&lt;&gt;0,ROW(Data!$Q$2:$Q$1064),IF(Data!$R$2:$R$1064&lt;&gt;0,ROW(Data!$R$2:$R$1064))),ROW(115:115))-1,"")</f>
        <v/>
      </c>
      <c r="B116" t="str">
        <f>IFERROR(INDEX(Data!$C$2:$C$408,$A116),"")</f>
        <v/>
      </c>
      <c r="C116" t="str">
        <f t="array" ref="C116">IFERROR(INDEX($B$2:$B$1000, MATCH(0,COUNTIF($C$1:C115, $B$2:$B$1000), 0)),"")</f>
        <v/>
      </c>
      <c r="D116" s="13" t="str">
        <f>IFERROR(HYPERLINK(VLOOKUP($C116,Data!$C$2:$N$1064,12,FALSE),VLOOKUP($C116,Data!$C$2:$N$1064,10,FALSE)),"")</f>
        <v/>
      </c>
      <c r="E116" t="str">
        <f>IFERROR(VLOOKUP($C116,Data!$C$2:$M$1064,11,FALSE),"")</f>
        <v/>
      </c>
      <c r="F116" t="str">
        <f>IFERROR(VLOOKUP($C116,Data!$C$2:$Q$1064,15,FALSE),"")</f>
        <v/>
      </c>
      <c r="G116" t="str">
        <f>IFERROR(IF(INDEX(Data!$R$2:$R$1057,$A116)=0,"",INDEX(Data!$R$2:$R$1057,$A116)),"")</f>
        <v/>
      </c>
    </row>
    <row r="117" spans="1:7" x14ac:dyDescent="0.3">
      <c r="A117" t="str">
        <f t="array" ref="A117">IFERROR(SMALL(IF(Data!$Q$2:$Q$1064&lt;&gt;0,ROW(Data!$Q$2:$Q$1064),IF(Data!$R$2:$R$1064&lt;&gt;0,ROW(Data!$R$2:$R$1064))),ROW(116:116))-1,"")</f>
        <v/>
      </c>
      <c r="B117" t="str">
        <f>IFERROR(INDEX(Data!$C$2:$C$408,$A117),"")</f>
        <v/>
      </c>
      <c r="C117" t="str">
        <f t="array" ref="C117">IFERROR(INDEX($B$2:$B$1000, MATCH(0,COUNTIF($C$1:C116, $B$2:$B$1000), 0)),"")</f>
        <v/>
      </c>
      <c r="D117" s="13" t="str">
        <f>IFERROR(HYPERLINK(VLOOKUP($C117,Data!$C$2:$N$1064,12,FALSE),VLOOKUP($C117,Data!$C$2:$N$1064,10,FALSE)),"")</f>
        <v/>
      </c>
      <c r="E117" t="str">
        <f>IFERROR(VLOOKUP($C117,Data!$C$2:$M$1064,11,FALSE),"")</f>
        <v/>
      </c>
      <c r="F117" t="str">
        <f>IFERROR(VLOOKUP($C117,Data!$C$2:$Q$1064,15,FALSE),"")</f>
        <v/>
      </c>
      <c r="G117" t="str">
        <f>IFERROR(IF(INDEX(Data!$R$2:$R$1057,$A117)=0,"",INDEX(Data!$R$2:$R$1057,$A117)),"")</f>
        <v/>
      </c>
    </row>
    <row r="118" spans="1:7" x14ac:dyDescent="0.3">
      <c r="A118" t="str">
        <f t="array" ref="A118">IFERROR(SMALL(IF(Data!$Q$2:$Q$1064&lt;&gt;0,ROW(Data!$Q$2:$Q$1064),IF(Data!$R$2:$R$1064&lt;&gt;0,ROW(Data!$R$2:$R$1064))),ROW(117:117))-1,"")</f>
        <v/>
      </c>
      <c r="B118" t="str">
        <f>IFERROR(INDEX(Data!$C$2:$C$408,$A118),"")</f>
        <v/>
      </c>
      <c r="C118" t="str">
        <f t="array" ref="C118">IFERROR(INDEX($B$2:$B$1000, MATCH(0,COUNTIF($C$1:C117, $B$2:$B$1000), 0)),"")</f>
        <v/>
      </c>
      <c r="D118" s="13" t="str">
        <f>IFERROR(HYPERLINK(VLOOKUP($C118,Data!$C$2:$N$1064,12,FALSE),VLOOKUP($C118,Data!$C$2:$N$1064,10,FALSE)),"")</f>
        <v/>
      </c>
      <c r="E118" t="str">
        <f>IFERROR(VLOOKUP($C118,Data!$C$2:$M$1064,11,FALSE),"")</f>
        <v/>
      </c>
      <c r="F118" t="str">
        <f>IFERROR(VLOOKUP($C118,Data!$C$2:$Q$1064,15,FALSE),"")</f>
        <v/>
      </c>
      <c r="G118" t="str">
        <f>IFERROR(IF(INDEX(Data!$R$2:$R$1057,$A118)=0,"",INDEX(Data!$R$2:$R$1057,$A118)),"")</f>
        <v/>
      </c>
    </row>
    <row r="119" spans="1:7" x14ac:dyDescent="0.3">
      <c r="A119" t="str">
        <f t="array" ref="A119">IFERROR(SMALL(IF(Data!$Q$2:$Q$1064&lt;&gt;0,ROW(Data!$Q$2:$Q$1064),IF(Data!$R$2:$R$1064&lt;&gt;0,ROW(Data!$R$2:$R$1064))),ROW(118:118))-1,"")</f>
        <v/>
      </c>
      <c r="B119" t="str">
        <f>IFERROR(INDEX(Data!$C$2:$C$408,$A119),"")</f>
        <v/>
      </c>
      <c r="C119" t="str">
        <f t="array" ref="C119">IFERROR(INDEX($B$2:$B$1000, MATCH(0,COUNTIF($C$1:C118, $B$2:$B$1000), 0)),"")</f>
        <v/>
      </c>
      <c r="D119" s="13" t="str">
        <f>IFERROR(HYPERLINK(VLOOKUP($C119,Data!$C$2:$N$1064,12,FALSE),VLOOKUP($C119,Data!$C$2:$N$1064,10,FALSE)),"")</f>
        <v/>
      </c>
      <c r="E119" t="str">
        <f>IFERROR(VLOOKUP($C119,Data!$C$2:$M$1064,11,FALSE),"")</f>
        <v/>
      </c>
      <c r="F119" t="str">
        <f>IFERROR(VLOOKUP($C119,Data!$C$2:$Q$1064,15,FALSE),"")</f>
        <v/>
      </c>
      <c r="G119" t="str">
        <f>IFERROR(IF(INDEX(Data!$R$2:$R$1057,$A119)=0,"",INDEX(Data!$R$2:$R$1057,$A119)),"")</f>
        <v/>
      </c>
    </row>
    <row r="120" spans="1:7" x14ac:dyDescent="0.3">
      <c r="A120" t="str">
        <f t="array" ref="A120">IFERROR(SMALL(IF(Data!$Q$2:$Q$1064&lt;&gt;0,ROW(Data!$Q$2:$Q$1064),IF(Data!$R$2:$R$1064&lt;&gt;0,ROW(Data!$R$2:$R$1064))),ROW(119:119))-1,"")</f>
        <v/>
      </c>
      <c r="B120" t="str">
        <f>IFERROR(INDEX(Data!$C$2:$C$408,$A120),"")</f>
        <v/>
      </c>
      <c r="C120" t="str">
        <f t="array" ref="C120">IFERROR(INDEX($B$2:$B$1000, MATCH(0,COUNTIF($C$1:C119, $B$2:$B$1000), 0)),"")</f>
        <v/>
      </c>
      <c r="D120" s="13" t="str">
        <f>IFERROR(HYPERLINK(VLOOKUP($C120,Data!$C$2:$N$1064,12,FALSE),VLOOKUP($C120,Data!$C$2:$N$1064,10,FALSE)),"")</f>
        <v/>
      </c>
      <c r="E120" t="str">
        <f>IFERROR(VLOOKUP($C120,Data!$C$2:$M$1064,11,FALSE),"")</f>
        <v/>
      </c>
      <c r="F120" t="str">
        <f>IFERROR(VLOOKUP($C120,Data!$C$2:$Q$1064,15,FALSE),"")</f>
        <v/>
      </c>
      <c r="G120" t="str">
        <f>IFERROR(IF(INDEX(Data!$R$2:$R$1057,$A120)=0,"",INDEX(Data!$R$2:$R$1057,$A120)),"")</f>
        <v/>
      </c>
    </row>
    <row r="121" spans="1:7" x14ac:dyDescent="0.3">
      <c r="A121" t="str">
        <f t="array" ref="A121">IFERROR(SMALL(IF(Data!$Q$2:$Q$1064&lt;&gt;0,ROW(Data!$Q$2:$Q$1064),IF(Data!$R$2:$R$1064&lt;&gt;0,ROW(Data!$R$2:$R$1064))),ROW(120:120))-1,"")</f>
        <v/>
      </c>
      <c r="B121" t="str">
        <f>IFERROR(INDEX(Data!$C$2:$C$408,$A121),"")</f>
        <v/>
      </c>
      <c r="C121" t="str">
        <f t="array" ref="C121">IFERROR(INDEX($B$2:$B$1000, MATCH(0,COUNTIF($C$1:C120, $B$2:$B$1000), 0)),"")</f>
        <v/>
      </c>
      <c r="D121" s="13" t="str">
        <f>IFERROR(HYPERLINK(VLOOKUP($C121,Data!$C$2:$N$1064,12,FALSE),VLOOKUP($C121,Data!$C$2:$N$1064,10,FALSE)),"")</f>
        <v/>
      </c>
      <c r="E121" t="str">
        <f>IFERROR(VLOOKUP($C121,Data!$C$2:$M$1064,11,FALSE),"")</f>
        <v/>
      </c>
      <c r="F121" t="str">
        <f>IFERROR(VLOOKUP($C121,Data!$C$2:$Q$1064,15,FALSE),"")</f>
        <v/>
      </c>
      <c r="G121" t="str">
        <f>IFERROR(IF(INDEX(Data!$R$2:$R$1057,$A121)=0,"",INDEX(Data!$R$2:$R$1057,$A121)),"")</f>
        <v/>
      </c>
    </row>
    <row r="122" spans="1:7" x14ac:dyDescent="0.3">
      <c r="A122" t="str">
        <f t="array" ref="A122">IFERROR(SMALL(IF(Data!$Q$2:$Q$1064&lt;&gt;0,ROW(Data!$Q$2:$Q$1064),IF(Data!$R$2:$R$1064&lt;&gt;0,ROW(Data!$R$2:$R$1064))),ROW(121:121))-1,"")</f>
        <v/>
      </c>
      <c r="B122" t="str">
        <f>IFERROR(INDEX(Data!$C$2:$C$408,$A122),"")</f>
        <v/>
      </c>
      <c r="C122" t="str">
        <f t="array" ref="C122">IFERROR(INDEX($B$2:$B$1000, MATCH(0,COUNTIF($C$1:C121, $B$2:$B$1000), 0)),"")</f>
        <v/>
      </c>
      <c r="D122" s="13" t="str">
        <f>IFERROR(HYPERLINK(VLOOKUP($C122,Data!$C$2:$N$1064,12,FALSE),VLOOKUP($C122,Data!$C$2:$N$1064,10,FALSE)),"")</f>
        <v/>
      </c>
      <c r="E122" t="str">
        <f>IFERROR(VLOOKUP($C122,Data!$C$2:$M$1064,11,FALSE),"")</f>
        <v/>
      </c>
      <c r="F122" t="str">
        <f>IFERROR(VLOOKUP($C122,Data!$C$2:$Q$1064,15,FALSE),"")</f>
        <v/>
      </c>
      <c r="G122" t="str">
        <f>IFERROR(IF(INDEX(Data!$R$2:$R$1057,$A122)=0,"",INDEX(Data!$R$2:$R$1057,$A122)),"")</f>
        <v/>
      </c>
    </row>
    <row r="123" spans="1:7" x14ac:dyDescent="0.3">
      <c r="A123" t="str">
        <f t="array" ref="A123">IFERROR(SMALL(IF(Data!$Q$2:$Q$1064&lt;&gt;0,ROW(Data!$Q$2:$Q$1064),IF(Data!$R$2:$R$1064&lt;&gt;0,ROW(Data!$R$2:$R$1064))),ROW(122:122))-1,"")</f>
        <v/>
      </c>
      <c r="B123" t="str">
        <f>IFERROR(INDEX(Data!$C$2:$C$408,$A123),"")</f>
        <v/>
      </c>
      <c r="C123" t="str">
        <f t="array" ref="C123">IFERROR(INDEX($B$2:$B$1000, MATCH(0,COUNTIF($C$1:C122, $B$2:$B$1000), 0)),"")</f>
        <v/>
      </c>
      <c r="D123" s="13" t="str">
        <f>IFERROR(HYPERLINK(VLOOKUP($C123,Data!$C$2:$N$1064,12,FALSE),VLOOKUP($C123,Data!$C$2:$N$1064,10,FALSE)),"")</f>
        <v/>
      </c>
      <c r="E123" t="str">
        <f>IFERROR(VLOOKUP($C123,Data!$C$2:$M$1064,11,FALSE),"")</f>
        <v/>
      </c>
      <c r="F123" t="str">
        <f>IFERROR(VLOOKUP($C123,Data!$C$2:$Q$1064,15,FALSE),"")</f>
        <v/>
      </c>
      <c r="G123" t="str">
        <f>IFERROR(IF(INDEX(Data!$R$2:$R$1057,$A123)=0,"",INDEX(Data!$R$2:$R$1057,$A123)),"")</f>
        <v/>
      </c>
    </row>
    <row r="124" spans="1:7" x14ac:dyDescent="0.3">
      <c r="A124" t="str">
        <f t="array" ref="A124">IFERROR(SMALL(IF(Data!$Q$2:$Q$1064&lt;&gt;0,ROW(Data!$Q$2:$Q$1064),IF(Data!$R$2:$R$1064&lt;&gt;0,ROW(Data!$R$2:$R$1064))),ROW(123:123))-1,"")</f>
        <v/>
      </c>
      <c r="B124" t="str">
        <f>IFERROR(INDEX(Data!$C$2:$C$408,$A124),"")</f>
        <v/>
      </c>
      <c r="C124" t="str">
        <f t="array" ref="C124">IFERROR(INDEX($B$2:$B$1000, MATCH(0,COUNTIF($C$1:C123, $B$2:$B$1000), 0)),"")</f>
        <v/>
      </c>
      <c r="D124" s="13" t="str">
        <f>IFERROR(HYPERLINK(VLOOKUP($C124,Data!$C$2:$N$1064,12,FALSE),VLOOKUP($C124,Data!$C$2:$N$1064,10,FALSE)),"")</f>
        <v/>
      </c>
      <c r="E124" t="str">
        <f>IFERROR(VLOOKUP($C124,Data!$C$2:$M$1064,11,FALSE),"")</f>
        <v/>
      </c>
      <c r="F124" t="str">
        <f>IFERROR(VLOOKUP($C124,Data!$C$2:$Q$1064,15,FALSE),"")</f>
        <v/>
      </c>
      <c r="G124" t="str">
        <f>IFERROR(IF(INDEX(Data!$R$2:$R$1057,$A124)=0,"",INDEX(Data!$R$2:$R$1057,$A124)),"")</f>
        <v/>
      </c>
    </row>
    <row r="125" spans="1:7" x14ac:dyDescent="0.3">
      <c r="A125" t="str">
        <f t="array" ref="A125">IFERROR(SMALL(IF(Data!$Q$2:$Q$1064&lt;&gt;0,ROW(Data!$Q$2:$Q$1064),IF(Data!$R$2:$R$1064&lt;&gt;0,ROW(Data!$R$2:$R$1064))),ROW(124:124))-1,"")</f>
        <v/>
      </c>
      <c r="B125" t="str">
        <f>IFERROR(INDEX(Data!$C$2:$C$408,$A125),"")</f>
        <v/>
      </c>
      <c r="C125" t="str">
        <f t="array" ref="C125">IFERROR(INDEX($B$2:$B$1000, MATCH(0,COUNTIF($C$1:C124, $B$2:$B$1000), 0)),"")</f>
        <v/>
      </c>
      <c r="D125" s="13" t="str">
        <f>IFERROR(HYPERLINK(VLOOKUP($C125,Data!$C$2:$N$1064,12,FALSE),VLOOKUP($C125,Data!$C$2:$N$1064,10,FALSE)),"")</f>
        <v/>
      </c>
      <c r="E125" t="str">
        <f>IFERROR(VLOOKUP($C125,Data!$C$2:$M$1064,11,FALSE),"")</f>
        <v/>
      </c>
      <c r="F125" t="str">
        <f>IFERROR(VLOOKUP($C125,Data!$C$2:$Q$1064,15,FALSE),"")</f>
        <v/>
      </c>
      <c r="G125" t="str">
        <f>IFERROR(IF(INDEX(Data!$R$2:$R$1057,$A125)=0,"",INDEX(Data!$R$2:$R$1057,$A125)),"")</f>
        <v/>
      </c>
    </row>
    <row r="126" spans="1:7" x14ac:dyDescent="0.3">
      <c r="A126" t="str">
        <f t="array" ref="A126">IFERROR(SMALL(IF(Data!$Q$2:$Q$1064&lt;&gt;0,ROW(Data!$Q$2:$Q$1064),IF(Data!$R$2:$R$1064&lt;&gt;0,ROW(Data!$R$2:$R$1064))),ROW(125:125))-1,"")</f>
        <v/>
      </c>
      <c r="B126" t="str">
        <f>IFERROR(INDEX(Data!$C$2:$C$408,$A126),"")</f>
        <v/>
      </c>
      <c r="C126" t="str">
        <f t="array" ref="C126">IFERROR(INDEX($B$2:$B$1000, MATCH(0,COUNTIF($C$1:C125, $B$2:$B$1000), 0)),"")</f>
        <v/>
      </c>
      <c r="D126" s="13" t="str">
        <f>IFERROR(HYPERLINK(VLOOKUP($C126,Data!$C$2:$N$1064,12,FALSE),VLOOKUP($C126,Data!$C$2:$N$1064,10,FALSE)),"")</f>
        <v/>
      </c>
      <c r="E126" t="str">
        <f>IFERROR(VLOOKUP($C126,Data!$C$2:$M$1064,11,FALSE),"")</f>
        <v/>
      </c>
      <c r="F126" t="str">
        <f>IFERROR(VLOOKUP($C126,Data!$C$2:$Q$1064,15,FALSE),"")</f>
        <v/>
      </c>
      <c r="G126" t="str">
        <f>IFERROR(IF(INDEX(Data!$R$2:$R$1057,$A126)=0,"",INDEX(Data!$R$2:$R$1057,$A126)),"")</f>
        <v/>
      </c>
    </row>
    <row r="127" spans="1:7" x14ac:dyDescent="0.3">
      <c r="A127" t="str">
        <f t="array" ref="A127">IFERROR(SMALL(IF(Data!$Q$2:$Q$1064&lt;&gt;0,ROW(Data!$Q$2:$Q$1064),IF(Data!$R$2:$R$1064&lt;&gt;0,ROW(Data!$R$2:$R$1064))),ROW(126:126))-1,"")</f>
        <v/>
      </c>
      <c r="B127" t="str">
        <f>IFERROR(INDEX(Data!$C$2:$C$408,$A127),"")</f>
        <v/>
      </c>
      <c r="C127" t="str">
        <f t="array" ref="C127">IFERROR(INDEX($B$2:$B$1000, MATCH(0,COUNTIF($C$1:C126, $B$2:$B$1000), 0)),"")</f>
        <v/>
      </c>
      <c r="D127" s="13" t="str">
        <f>IFERROR(HYPERLINK(VLOOKUP($C127,Data!$C$2:$N$1064,12,FALSE),VLOOKUP($C127,Data!$C$2:$N$1064,10,FALSE)),"")</f>
        <v/>
      </c>
      <c r="E127" t="str">
        <f>IFERROR(VLOOKUP($C127,Data!$C$2:$M$1064,11,FALSE),"")</f>
        <v/>
      </c>
      <c r="F127" t="str">
        <f>IFERROR(VLOOKUP($C127,Data!$C$2:$Q$1064,15,FALSE),"")</f>
        <v/>
      </c>
      <c r="G127" t="str">
        <f>IFERROR(IF(INDEX(Data!$R$2:$R$1057,$A127)=0,"",INDEX(Data!$R$2:$R$1057,$A127)),"")</f>
        <v/>
      </c>
    </row>
    <row r="128" spans="1:7" x14ac:dyDescent="0.3">
      <c r="A128" t="str">
        <f t="array" ref="A128">IFERROR(SMALL(IF(Data!$Q$2:$Q$1064&lt;&gt;0,ROW(Data!$Q$2:$Q$1064),IF(Data!$R$2:$R$1064&lt;&gt;0,ROW(Data!$R$2:$R$1064))),ROW(127:127))-1,"")</f>
        <v/>
      </c>
      <c r="B128" t="str">
        <f>IFERROR(INDEX(Data!$C$2:$C$408,$A128),"")</f>
        <v/>
      </c>
      <c r="C128" t="str">
        <f t="array" ref="C128">IFERROR(INDEX($B$2:$B$1000, MATCH(0,COUNTIF($C$1:C127, $B$2:$B$1000), 0)),"")</f>
        <v/>
      </c>
      <c r="D128" s="13" t="str">
        <f>IFERROR(HYPERLINK(VLOOKUP($C128,Data!$C$2:$N$1064,12,FALSE),VLOOKUP($C128,Data!$C$2:$N$1064,10,FALSE)),"")</f>
        <v/>
      </c>
      <c r="E128" t="str">
        <f>IFERROR(VLOOKUP($C128,Data!$C$2:$M$1064,11,FALSE),"")</f>
        <v/>
      </c>
      <c r="F128" t="str">
        <f>IFERROR(VLOOKUP($C128,Data!$C$2:$Q$1064,15,FALSE),"")</f>
        <v/>
      </c>
      <c r="G128" t="str">
        <f>IFERROR(IF(INDEX(Data!$R$2:$R$1057,$A128)=0,"",INDEX(Data!$R$2:$R$1057,$A128)),"")</f>
        <v/>
      </c>
    </row>
    <row r="129" spans="1:7" x14ac:dyDescent="0.3">
      <c r="A129" t="str">
        <f t="array" ref="A129">IFERROR(SMALL(IF(Data!$Q$2:$Q$1064&lt;&gt;0,ROW(Data!$Q$2:$Q$1064),IF(Data!$R$2:$R$1064&lt;&gt;0,ROW(Data!$R$2:$R$1064))),ROW(128:128))-1,"")</f>
        <v/>
      </c>
      <c r="B129" t="str">
        <f>IFERROR(INDEX(Data!$C$2:$C$408,$A129),"")</f>
        <v/>
      </c>
      <c r="C129" t="str">
        <f t="array" ref="C129">IFERROR(INDEX($B$2:$B$1000, MATCH(0,COUNTIF($C$1:C128, $B$2:$B$1000), 0)),"")</f>
        <v/>
      </c>
      <c r="D129" s="13" t="str">
        <f>IFERROR(HYPERLINK(VLOOKUP($C129,Data!$C$2:$N$1064,12,FALSE),VLOOKUP($C129,Data!$C$2:$N$1064,10,FALSE)),"")</f>
        <v/>
      </c>
      <c r="E129" t="str">
        <f>IFERROR(VLOOKUP($C129,Data!$C$2:$M$1064,11,FALSE),"")</f>
        <v/>
      </c>
      <c r="F129" t="str">
        <f>IFERROR(VLOOKUP($C129,Data!$C$2:$Q$1064,15,FALSE),"")</f>
        <v/>
      </c>
      <c r="G129" t="str">
        <f>IFERROR(IF(INDEX(Data!$R$2:$R$1057,$A129)=0,"",INDEX(Data!$R$2:$R$1057,$A129)),"")</f>
        <v/>
      </c>
    </row>
    <row r="130" spans="1:7" x14ac:dyDescent="0.3">
      <c r="A130" t="str">
        <f t="array" ref="A130">IFERROR(SMALL(IF(Data!$Q$2:$Q$1064&lt;&gt;0,ROW(Data!$Q$2:$Q$1064),IF(Data!$R$2:$R$1064&lt;&gt;0,ROW(Data!$R$2:$R$1064))),ROW(129:129))-1,"")</f>
        <v/>
      </c>
      <c r="B130" t="str">
        <f>IFERROR(INDEX(Data!$C$2:$C$408,$A130),"")</f>
        <v/>
      </c>
      <c r="C130" t="str">
        <f t="array" ref="C130">IFERROR(INDEX($B$2:$B$1000, MATCH(0,COUNTIF($C$1:C129, $B$2:$B$1000), 0)),"")</f>
        <v/>
      </c>
      <c r="D130" s="13" t="str">
        <f>IFERROR(HYPERLINK(VLOOKUP($C130,Data!$C$2:$N$1064,12,FALSE),VLOOKUP($C130,Data!$C$2:$N$1064,10,FALSE)),"")</f>
        <v/>
      </c>
      <c r="E130" t="str">
        <f>IFERROR(VLOOKUP($C130,Data!$C$2:$M$1064,11,FALSE),"")</f>
        <v/>
      </c>
      <c r="F130" t="str">
        <f>IFERROR(VLOOKUP($C130,Data!$C$2:$Q$1064,15,FALSE),"")</f>
        <v/>
      </c>
      <c r="G130" t="str">
        <f>IFERROR(IF(INDEX(Data!$R$2:$R$1057,$A130)=0,"",INDEX(Data!$R$2:$R$1057,$A130)),"")</f>
        <v/>
      </c>
    </row>
    <row r="131" spans="1:7" x14ac:dyDescent="0.3">
      <c r="A131" t="str">
        <f t="array" ref="A131">IFERROR(SMALL(IF(Data!$Q$2:$Q$1064&lt;&gt;0,ROW(Data!$Q$2:$Q$1064),IF(Data!$R$2:$R$1064&lt;&gt;0,ROW(Data!$R$2:$R$1064))),ROW(130:130))-1,"")</f>
        <v/>
      </c>
      <c r="B131" t="str">
        <f>IFERROR(INDEX(Data!$C$2:$C$408,$A131),"")</f>
        <v/>
      </c>
      <c r="C131" t="str">
        <f t="array" ref="C131">IFERROR(INDEX($B$2:$B$1000, MATCH(0,COUNTIF($C$1:C130, $B$2:$B$1000), 0)),"")</f>
        <v/>
      </c>
      <c r="D131" s="13" t="str">
        <f>IFERROR(HYPERLINK(VLOOKUP($C131,Data!$C$2:$N$1064,12,FALSE),VLOOKUP($C131,Data!$C$2:$N$1064,10,FALSE)),"")</f>
        <v/>
      </c>
      <c r="E131" t="str">
        <f>IFERROR(VLOOKUP($C131,Data!$C$2:$M$1064,11,FALSE),"")</f>
        <v/>
      </c>
      <c r="F131" t="str">
        <f>IFERROR(VLOOKUP($C131,Data!$C$2:$Q$1064,15,FALSE),"")</f>
        <v/>
      </c>
      <c r="G131" t="str">
        <f>IFERROR(IF(INDEX(Data!$R$2:$R$1057,$A131)=0,"",INDEX(Data!$R$2:$R$1057,$A131)),"")</f>
        <v/>
      </c>
    </row>
    <row r="132" spans="1:7" x14ac:dyDescent="0.3">
      <c r="A132" t="str">
        <f t="array" ref="A132">IFERROR(SMALL(IF(Data!$Q$2:$Q$1064&lt;&gt;0,ROW(Data!$Q$2:$Q$1064),IF(Data!$R$2:$R$1064&lt;&gt;0,ROW(Data!$R$2:$R$1064))),ROW(131:131))-1,"")</f>
        <v/>
      </c>
      <c r="B132" t="str">
        <f>IFERROR(INDEX(Data!$C$2:$C$408,$A132),"")</f>
        <v/>
      </c>
      <c r="C132" t="str">
        <f t="array" ref="C132">IFERROR(INDEX($B$2:$B$1000, MATCH(0,COUNTIF($C$1:C131, $B$2:$B$1000), 0)),"")</f>
        <v/>
      </c>
      <c r="D132" s="13" t="str">
        <f>IFERROR(HYPERLINK(VLOOKUP($C132,Data!$C$2:$N$1064,12,FALSE),VLOOKUP($C132,Data!$C$2:$N$1064,10,FALSE)),"")</f>
        <v/>
      </c>
      <c r="E132" t="str">
        <f>IFERROR(VLOOKUP($C132,Data!$C$2:$M$1064,11,FALSE),"")</f>
        <v/>
      </c>
      <c r="F132" t="str">
        <f>IFERROR(VLOOKUP($C132,Data!$C$2:$Q$1064,15,FALSE),"")</f>
        <v/>
      </c>
      <c r="G132" t="str">
        <f>IFERROR(IF(INDEX(Data!$R$2:$R$1057,$A132)=0,"",INDEX(Data!$R$2:$R$1057,$A132)),"")</f>
        <v/>
      </c>
    </row>
    <row r="133" spans="1:7" x14ac:dyDescent="0.3">
      <c r="A133" t="str">
        <f t="array" ref="A133">IFERROR(SMALL(IF(Data!$Q$2:$Q$1064&lt;&gt;0,ROW(Data!$Q$2:$Q$1064),IF(Data!$R$2:$R$1064&lt;&gt;0,ROW(Data!$R$2:$R$1064))),ROW(132:132))-1,"")</f>
        <v/>
      </c>
      <c r="B133" t="str">
        <f>IFERROR(INDEX(Data!$C$2:$C$408,$A133),"")</f>
        <v/>
      </c>
      <c r="C133" t="str">
        <f t="array" ref="C133">IFERROR(INDEX($B$2:$B$1000, MATCH(0,COUNTIF($C$1:C132, $B$2:$B$1000), 0)),"")</f>
        <v/>
      </c>
      <c r="D133" s="13" t="str">
        <f>IFERROR(HYPERLINK(VLOOKUP($C133,Data!$C$2:$N$1064,12,FALSE),VLOOKUP($C133,Data!$C$2:$N$1064,10,FALSE)),"")</f>
        <v/>
      </c>
      <c r="E133" t="str">
        <f>IFERROR(VLOOKUP($C133,Data!$C$2:$M$1064,11,FALSE),"")</f>
        <v/>
      </c>
      <c r="F133" t="str">
        <f>IFERROR(VLOOKUP($C133,Data!$C$2:$Q$1064,15,FALSE),"")</f>
        <v/>
      </c>
      <c r="G133" t="str">
        <f>IFERROR(IF(INDEX(Data!$R$2:$R$1057,$A133)=0,"",INDEX(Data!$R$2:$R$1057,$A133)),"")</f>
        <v/>
      </c>
    </row>
    <row r="134" spans="1:7" x14ac:dyDescent="0.3">
      <c r="A134" t="str">
        <f t="array" ref="A134">IFERROR(SMALL(IF(Data!$Q$2:$Q$1064&lt;&gt;0,ROW(Data!$Q$2:$Q$1064),IF(Data!$R$2:$R$1064&lt;&gt;0,ROW(Data!$R$2:$R$1064))),ROW(133:133))-1,"")</f>
        <v/>
      </c>
      <c r="B134" t="str">
        <f>IFERROR(INDEX(Data!$C$2:$C$408,$A134),"")</f>
        <v/>
      </c>
      <c r="C134" t="str">
        <f t="array" ref="C134">IFERROR(INDEX($B$2:$B$1000, MATCH(0,COUNTIF($C$1:C133, $B$2:$B$1000), 0)),"")</f>
        <v/>
      </c>
      <c r="D134" s="13" t="str">
        <f>IFERROR(HYPERLINK(VLOOKUP($C134,Data!$C$2:$N$1064,12,FALSE),VLOOKUP($C134,Data!$C$2:$N$1064,10,FALSE)),"")</f>
        <v/>
      </c>
      <c r="E134" t="str">
        <f>IFERROR(VLOOKUP($C134,Data!$C$2:$M$1064,11,FALSE),"")</f>
        <v/>
      </c>
      <c r="F134" t="str">
        <f>IFERROR(VLOOKUP($C134,Data!$C$2:$Q$1064,15,FALSE),"")</f>
        <v/>
      </c>
      <c r="G134" t="str">
        <f>IFERROR(IF(INDEX(Data!$R$2:$R$1057,$A134)=0,"",INDEX(Data!$R$2:$R$1057,$A134)),"")</f>
        <v/>
      </c>
    </row>
    <row r="135" spans="1:7" x14ac:dyDescent="0.3">
      <c r="A135" t="str">
        <f t="array" ref="A135">IFERROR(SMALL(IF(Data!$Q$2:$Q$1064&lt;&gt;0,ROW(Data!$Q$2:$Q$1064),IF(Data!$R$2:$R$1064&lt;&gt;0,ROW(Data!$R$2:$R$1064))),ROW(134:134))-1,"")</f>
        <v/>
      </c>
      <c r="B135" t="str">
        <f>IFERROR(INDEX(Data!$C$2:$C$408,$A135),"")</f>
        <v/>
      </c>
      <c r="C135" t="str">
        <f t="array" ref="C135">IFERROR(INDEX($B$2:$B$1000, MATCH(0,COUNTIF($C$1:C134, $B$2:$B$1000), 0)),"")</f>
        <v/>
      </c>
      <c r="D135" s="13" t="str">
        <f>IFERROR(HYPERLINK(VLOOKUP($C135,Data!$C$2:$N$1064,12,FALSE),VLOOKUP($C135,Data!$C$2:$N$1064,10,FALSE)),"")</f>
        <v/>
      </c>
      <c r="E135" t="str">
        <f>IFERROR(VLOOKUP($C135,Data!$C$2:$M$1064,11,FALSE),"")</f>
        <v/>
      </c>
      <c r="F135" t="str">
        <f>IFERROR(VLOOKUP($C135,Data!$C$2:$Q$1064,15,FALSE),"")</f>
        <v/>
      </c>
      <c r="G135" t="str">
        <f>IFERROR(IF(INDEX(Data!$R$2:$R$1057,$A135)=0,"",INDEX(Data!$R$2:$R$1057,$A135)),"")</f>
        <v/>
      </c>
    </row>
    <row r="136" spans="1:7" x14ac:dyDescent="0.3">
      <c r="A136" t="str">
        <f t="array" ref="A136">IFERROR(SMALL(IF(Data!$Q$2:$Q$1064&lt;&gt;0,ROW(Data!$Q$2:$Q$1064),IF(Data!$R$2:$R$1064&lt;&gt;0,ROW(Data!$R$2:$R$1064))),ROW(135:135))-1,"")</f>
        <v/>
      </c>
      <c r="B136" t="str">
        <f>IFERROR(INDEX(Data!$C$2:$C$408,$A136),"")</f>
        <v/>
      </c>
      <c r="C136" t="str">
        <f t="array" ref="C136">IFERROR(INDEX($B$2:$B$1000, MATCH(0,COUNTIF($C$1:C135, $B$2:$B$1000), 0)),"")</f>
        <v/>
      </c>
      <c r="D136" s="13" t="str">
        <f>IFERROR(HYPERLINK(VLOOKUP($C136,Data!$C$2:$N$1064,12,FALSE),VLOOKUP($C136,Data!$C$2:$N$1064,10,FALSE)),"")</f>
        <v/>
      </c>
      <c r="E136" t="str">
        <f>IFERROR(VLOOKUP($C136,Data!$C$2:$M$1064,11,FALSE),"")</f>
        <v/>
      </c>
      <c r="F136" t="str">
        <f>IFERROR(VLOOKUP($C136,Data!$C$2:$Q$1064,15,FALSE),"")</f>
        <v/>
      </c>
      <c r="G136" t="str">
        <f>IFERROR(IF(INDEX(Data!$R$2:$R$1057,$A136)=0,"",INDEX(Data!$R$2:$R$1057,$A136)),"")</f>
        <v/>
      </c>
    </row>
    <row r="137" spans="1:7" x14ac:dyDescent="0.3">
      <c r="A137" t="str">
        <f t="array" ref="A137">IFERROR(SMALL(IF(Data!$Q$2:$Q$1064&lt;&gt;0,ROW(Data!$Q$2:$Q$1064),IF(Data!$R$2:$R$1064&lt;&gt;0,ROW(Data!$R$2:$R$1064))),ROW(136:136))-1,"")</f>
        <v/>
      </c>
      <c r="B137" t="str">
        <f>IFERROR(INDEX(Data!$C$2:$C$408,$A137),"")</f>
        <v/>
      </c>
      <c r="C137" t="str">
        <f t="array" ref="C137">IFERROR(INDEX($B$2:$B$1000, MATCH(0,COUNTIF($C$1:C136, $B$2:$B$1000), 0)),"")</f>
        <v/>
      </c>
      <c r="D137" s="13" t="str">
        <f>IFERROR(HYPERLINK(VLOOKUP($C137,Data!$C$2:$N$1064,12,FALSE),VLOOKUP($C137,Data!$C$2:$N$1064,10,FALSE)),"")</f>
        <v/>
      </c>
      <c r="E137" t="str">
        <f>IFERROR(VLOOKUP($C137,Data!$C$2:$M$1064,11,FALSE),"")</f>
        <v/>
      </c>
      <c r="F137" t="str">
        <f>IFERROR(VLOOKUP($C137,Data!$C$2:$Q$1064,15,FALSE),"")</f>
        <v/>
      </c>
      <c r="G137" t="str">
        <f>IFERROR(IF(INDEX(Data!$R$2:$R$1057,$A137)=0,"",INDEX(Data!$R$2:$R$1057,$A137)),"")</f>
        <v/>
      </c>
    </row>
    <row r="138" spans="1:7" x14ac:dyDescent="0.3">
      <c r="A138" t="str">
        <f t="array" ref="A138">IFERROR(SMALL(IF(Data!$Q$2:$Q$1064&lt;&gt;0,ROW(Data!$Q$2:$Q$1064),IF(Data!$R$2:$R$1064&lt;&gt;0,ROW(Data!$R$2:$R$1064))),ROW(137:137))-1,"")</f>
        <v/>
      </c>
      <c r="B138" t="str">
        <f>IFERROR(INDEX(Data!$C$2:$C$408,$A138),"")</f>
        <v/>
      </c>
      <c r="C138" t="str">
        <f t="array" ref="C138">IFERROR(INDEX($B$2:$B$1000, MATCH(0,COUNTIF($C$1:C137, $B$2:$B$1000), 0)),"")</f>
        <v/>
      </c>
      <c r="D138" s="13" t="str">
        <f>IFERROR(HYPERLINK(VLOOKUP($C138,Data!$C$2:$N$1064,12,FALSE),VLOOKUP($C138,Data!$C$2:$N$1064,10,FALSE)),"")</f>
        <v/>
      </c>
      <c r="E138" t="str">
        <f>IFERROR(VLOOKUP($C138,Data!$C$2:$M$1064,11,FALSE),"")</f>
        <v/>
      </c>
      <c r="F138" t="str">
        <f>IFERROR(VLOOKUP($C138,Data!$C$2:$Q$1064,15,FALSE),"")</f>
        <v/>
      </c>
      <c r="G138" t="str">
        <f>IFERROR(IF(INDEX(Data!$R$2:$R$1057,$A138)=0,"",INDEX(Data!$R$2:$R$1057,$A138)),"")</f>
        <v/>
      </c>
    </row>
    <row r="139" spans="1:7" x14ac:dyDescent="0.3">
      <c r="A139" t="str">
        <f t="array" ref="A139">IFERROR(SMALL(IF(Data!$Q$2:$Q$1064&lt;&gt;0,ROW(Data!$Q$2:$Q$1064),IF(Data!$R$2:$R$1064&lt;&gt;0,ROW(Data!$R$2:$R$1064))),ROW(138:138))-1,"")</f>
        <v/>
      </c>
      <c r="B139" t="str">
        <f>IFERROR(INDEX(Data!$C$2:$C$408,$A139),"")</f>
        <v/>
      </c>
      <c r="C139" t="str">
        <f t="array" ref="C139">IFERROR(INDEX($B$2:$B$1000, MATCH(0,COUNTIF($C$1:C138, $B$2:$B$1000), 0)),"")</f>
        <v/>
      </c>
      <c r="D139" s="13" t="str">
        <f>IFERROR(HYPERLINK(VLOOKUP($C139,Data!$C$2:$N$1064,12,FALSE),VLOOKUP($C139,Data!$C$2:$N$1064,10,FALSE)),"")</f>
        <v/>
      </c>
      <c r="E139" t="str">
        <f>IFERROR(VLOOKUP($C139,Data!$C$2:$M$1064,11,FALSE),"")</f>
        <v/>
      </c>
      <c r="F139" t="str">
        <f>IFERROR(VLOOKUP($C139,Data!$C$2:$Q$1064,15,FALSE),"")</f>
        <v/>
      </c>
      <c r="G139" t="str">
        <f>IFERROR(IF(INDEX(Data!$R$2:$R$1057,$A139)=0,"",INDEX(Data!$R$2:$R$1057,$A139)),"")</f>
        <v/>
      </c>
    </row>
    <row r="140" spans="1:7" x14ac:dyDescent="0.3">
      <c r="A140" t="str">
        <f t="array" ref="A140">IFERROR(SMALL(IF(Data!$Q$2:$Q$1064&lt;&gt;0,ROW(Data!$Q$2:$Q$1064),IF(Data!$R$2:$R$1064&lt;&gt;0,ROW(Data!$R$2:$R$1064))),ROW(139:139))-1,"")</f>
        <v/>
      </c>
      <c r="B140" t="str">
        <f>IFERROR(INDEX(Data!$C$2:$C$408,$A140),"")</f>
        <v/>
      </c>
      <c r="C140" t="str">
        <f t="array" ref="C140">IFERROR(INDEX($B$2:$B$1000, MATCH(0,COUNTIF($C$1:C139, $B$2:$B$1000), 0)),"")</f>
        <v/>
      </c>
      <c r="D140" s="13" t="str">
        <f>IFERROR(HYPERLINK(VLOOKUP($C140,Data!$C$2:$N$1064,12,FALSE),VLOOKUP($C140,Data!$C$2:$N$1064,10,FALSE)),"")</f>
        <v/>
      </c>
      <c r="E140" t="str">
        <f>IFERROR(VLOOKUP($C140,Data!$C$2:$M$1064,11,FALSE),"")</f>
        <v/>
      </c>
      <c r="F140" t="str">
        <f>IFERROR(VLOOKUP($C140,Data!$C$2:$Q$1064,15,FALSE),"")</f>
        <v/>
      </c>
      <c r="G140" t="str">
        <f>IFERROR(IF(INDEX(Data!$R$2:$R$1057,$A140)=0,"",INDEX(Data!$R$2:$R$1057,$A140)),"")</f>
        <v/>
      </c>
    </row>
    <row r="141" spans="1:7" x14ac:dyDescent="0.3">
      <c r="A141" t="str">
        <f t="array" ref="A141">IFERROR(SMALL(IF(Data!$Q$2:$Q$1064&lt;&gt;0,ROW(Data!$Q$2:$Q$1064),IF(Data!$R$2:$R$1064&lt;&gt;0,ROW(Data!$R$2:$R$1064))),ROW(140:140))-1,"")</f>
        <v/>
      </c>
      <c r="B141" t="str">
        <f>IFERROR(INDEX(Data!$C$2:$C$408,$A141),"")</f>
        <v/>
      </c>
      <c r="C141" t="str">
        <f t="array" ref="C141">IFERROR(INDEX($B$2:$B$1000, MATCH(0,COUNTIF($C$1:C140, $B$2:$B$1000), 0)),"")</f>
        <v/>
      </c>
      <c r="D141" s="13" t="str">
        <f>IFERROR(HYPERLINK(VLOOKUP($C141,Data!$C$2:$N$1064,12,FALSE),VLOOKUP($C141,Data!$C$2:$N$1064,10,FALSE)),"")</f>
        <v/>
      </c>
      <c r="E141" t="str">
        <f>IFERROR(VLOOKUP($C141,Data!$C$2:$M$1064,11,FALSE),"")</f>
        <v/>
      </c>
      <c r="F141" t="str">
        <f>IFERROR(VLOOKUP($C141,Data!$C$2:$Q$1064,15,FALSE),"")</f>
        <v/>
      </c>
      <c r="G141" t="str">
        <f>IFERROR(IF(INDEX(Data!$R$2:$R$1057,$A141)=0,"",INDEX(Data!$R$2:$R$1057,$A141)),"")</f>
        <v/>
      </c>
    </row>
    <row r="142" spans="1:7" x14ac:dyDescent="0.3">
      <c r="A142" t="str">
        <f t="array" ref="A142">IFERROR(SMALL(IF(Data!$Q$2:$Q$1064&lt;&gt;0,ROW(Data!$Q$2:$Q$1064),IF(Data!$R$2:$R$1064&lt;&gt;0,ROW(Data!$R$2:$R$1064))),ROW(141:141))-1,"")</f>
        <v/>
      </c>
      <c r="B142" t="str">
        <f>IFERROR(INDEX(Data!$C$2:$C$408,$A142),"")</f>
        <v/>
      </c>
      <c r="C142" t="str">
        <f t="array" ref="C142">IFERROR(INDEX($B$2:$B$1000, MATCH(0,COUNTIF($C$1:C141, $B$2:$B$1000), 0)),"")</f>
        <v/>
      </c>
      <c r="D142" s="13" t="str">
        <f>IFERROR(HYPERLINK(VLOOKUP($C142,Data!$C$2:$N$1064,12,FALSE),VLOOKUP($C142,Data!$C$2:$N$1064,10,FALSE)),"")</f>
        <v/>
      </c>
      <c r="E142" t="str">
        <f>IFERROR(VLOOKUP($C142,Data!$C$2:$M$1064,11,FALSE),"")</f>
        <v/>
      </c>
      <c r="F142" t="str">
        <f>IFERROR(VLOOKUP($C142,Data!$C$2:$Q$1064,15,FALSE),"")</f>
        <v/>
      </c>
      <c r="G142" t="str">
        <f>IFERROR(IF(INDEX(Data!$R$2:$R$1057,$A142)=0,"",INDEX(Data!$R$2:$R$1057,$A142)),"")</f>
        <v/>
      </c>
    </row>
    <row r="143" spans="1:7" x14ac:dyDescent="0.3">
      <c r="A143" t="str">
        <f t="array" ref="A143">IFERROR(SMALL(IF(Data!$Q$2:$Q$1064&lt;&gt;0,ROW(Data!$Q$2:$Q$1064),IF(Data!$R$2:$R$1064&lt;&gt;0,ROW(Data!$R$2:$R$1064))),ROW(142:142))-1,"")</f>
        <v/>
      </c>
      <c r="B143" t="str">
        <f>IFERROR(INDEX(Data!$C$2:$C$408,$A143),"")</f>
        <v/>
      </c>
      <c r="C143" t="str">
        <f t="array" ref="C143">IFERROR(INDEX($B$2:$B$1000, MATCH(0,COUNTIF($C$1:C142, $B$2:$B$1000), 0)),"")</f>
        <v/>
      </c>
      <c r="D143" s="13" t="str">
        <f>IFERROR(HYPERLINK(VLOOKUP($C143,Data!$C$2:$N$1064,12,FALSE),VLOOKUP($C143,Data!$C$2:$N$1064,10,FALSE)),"")</f>
        <v/>
      </c>
      <c r="E143" t="str">
        <f>IFERROR(VLOOKUP($C143,Data!$C$2:$M$1064,11,FALSE),"")</f>
        <v/>
      </c>
      <c r="F143" t="str">
        <f>IFERROR(VLOOKUP($C143,Data!$C$2:$Q$1064,15,FALSE),"")</f>
        <v/>
      </c>
      <c r="G143" t="str">
        <f>IFERROR(IF(INDEX(Data!$R$2:$R$1057,$A143)=0,"",INDEX(Data!$R$2:$R$1057,$A143)),"")</f>
        <v/>
      </c>
    </row>
    <row r="144" spans="1:7" x14ac:dyDescent="0.3">
      <c r="A144" t="str">
        <f t="array" ref="A144">IFERROR(SMALL(IF(Data!$Q$2:$Q$1064&lt;&gt;0,ROW(Data!$Q$2:$Q$1064),IF(Data!$R$2:$R$1064&lt;&gt;0,ROW(Data!$R$2:$R$1064))),ROW(143:143))-1,"")</f>
        <v/>
      </c>
      <c r="B144" t="str">
        <f>IFERROR(INDEX(Data!$C$2:$C$408,$A144),"")</f>
        <v/>
      </c>
      <c r="C144" t="str">
        <f t="array" ref="C144">IFERROR(INDEX($B$2:$B$1000, MATCH(0,COUNTIF($C$1:C143, $B$2:$B$1000), 0)),"")</f>
        <v/>
      </c>
      <c r="D144" s="13" t="str">
        <f>IFERROR(HYPERLINK(VLOOKUP($C144,Data!$C$2:$N$1064,12,FALSE),VLOOKUP($C144,Data!$C$2:$N$1064,10,FALSE)),"")</f>
        <v/>
      </c>
      <c r="E144" t="str">
        <f>IFERROR(VLOOKUP($C144,Data!$C$2:$M$1064,11,FALSE),"")</f>
        <v/>
      </c>
      <c r="F144" t="str">
        <f>IFERROR(VLOOKUP($C144,Data!$C$2:$Q$1064,15,FALSE),"")</f>
        <v/>
      </c>
      <c r="G144" t="str">
        <f>IFERROR(IF(INDEX(Data!$R$2:$R$1057,$A144)=0,"",INDEX(Data!$R$2:$R$1057,$A144)),"")</f>
        <v/>
      </c>
    </row>
    <row r="145" spans="1:7" x14ac:dyDescent="0.3">
      <c r="A145" t="str">
        <f t="array" ref="A145">IFERROR(SMALL(IF(Data!$Q$2:$Q$1064&lt;&gt;0,ROW(Data!$Q$2:$Q$1064),IF(Data!$R$2:$R$1064&lt;&gt;0,ROW(Data!$R$2:$R$1064))),ROW(144:144))-1,"")</f>
        <v/>
      </c>
      <c r="B145" t="str">
        <f>IFERROR(INDEX(Data!$C$2:$C$408,$A145),"")</f>
        <v/>
      </c>
      <c r="C145" t="str">
        <f t="array" ref="C145">IFERROR(INDEX($B$2:$B$1000, MATCH(0,COUNTIF($C$1:C144, $B$2:$B$1000), 0)),"")</f>
        <v/>
      </c>
      <c r="D145" s="13" t="str">
        <f>IFERROR(HYPERLINK(VLOOKUP($C145,Data!$C$2:$N$1064,12,FALSE),VLOOKUP($C145,Data!$C$2:$N$1064,10,FALSE)),"")</f>
        <v/>
      </c>
      <c r="E145" t="str">
        <f>IFERROR(VLOOKUP($C145,Data!$C$2:$M$1064,11,FALSE),"")</f>
        <v/>
      </c>
      <c r="F145" t="str">
        <f>IFERROR(VLOOKUP($C145,Data!$C$2:$Q$1064,15,FALSE),"")</f>
        <v/>
      </c>
      <c r="G145" t="str">
        <f>IFERROR(IF(INDEX(Data!$R$2:$R$1057,$A145)=0,"",INDEX(Data!$R$2:$R$1057,$A145)),"")</f>
        <v/>
      </c>
    </row>
    <row r="146" spans="1:7" x14ac:dyDescent="0.3">
      <c r="A146" t="str">
        <f t="array" ref="A146">IFERROR(SMALL(IF(Data!$Q$2:$Q$1064&lt;&gt;0,ROW(Data!$Q$2:$Q$1064),IF(Data!$R$2:$R$1064&lt;&gt;0,ROW(Data!$R$2:$R$1064))),ROW(145:145))-1,"")</f>
        <v/>
      </c>
      <c r="B146" t="str">
        <f>IFERROR(INDEX(Data!$C$2:$C$408,$A146),"")</f>
        <v/>
      </c>
      <c r="C146" t="str">
        <f t="array" ref="C146">IFERROR(INDEX($B$2:$B$1000, MATCH(0,COUNTIF($C$1:C145, $B$2:$B$1000), 0)),"")</f>
        <v/>
      </c>
      <c r="D146" s="13" t="str">
        <f>IFERROR(HYPERLINK(VLOOKUP($C146,Data!$C$2:$N$1064,12,FALSE),VLOOKUP($C146,Data!$C$2:$N$1064,10,FALSE)),"")</f>
        <v/>
      </c>
      <c r="E146" t="str">
        <f>IFERROR(VLOOKUP($C146,Data!$C$2:$M$1064,11,FALSE),"")</f>
        <v/>
      </c>
      <c r="F146" t="str">
        <f>IFERROR(VLOOKUP($C146,Data!$C$2:$Q$1064,15,FALSE),"")</f>
        <v/>
      </c>
      <c r="G146" t="str">
        <f>IFERROR(IF(INDEX(Data!$R$2:$R$1057,$A146)=0,"",INDEX(Data!$R$2:$R$1057,$A146)),"")</f>
        <v/>
      </c>
    </row>
    <row r="147" spans="1:7" x14ac:dyDescent="0.3">
      <c r="A147" t="str">
        <f t="array" ref="A147">IFERROR(SMALL(IF(Data!$Q$2:$Q$1064&lt;&gt;0,ROW(Data!$Q$2:$Q$1064),IF(Data!$R$2:$R$1064&lt;&gt;0,ROW(Data!$R$2:$R$1064))),ROW(146:146))-1,"")</f>
        <v/>
      </c>
      <c r="B147" t="str">
        <f>IFERROR(INDEX(Data!$C$2:$C$408,$A147),"")</f>
        <v/>
      </c>
      <c r="C147" t="str">
        <f t="array" ref="C147">IFERROR(INDEX($B$2:$B$1000, MATCH(0,COUNTIF($C$1:C146, $B$2:$B$1000), 0)),"")</f>
        <v/>
      </c>
      <c r="D147" s="13" t="str">
        <f>IFERROR(HYPERLINK(VLOOKUP($C147,Data!$C$2:$N$1064,12,FALSE),VLOOKUP($C147,Data!$C$2:$N$1064,10,FALSE)),"")</f>
        <v/>
      </c>
      <c r="E147" t="str">
        <f>IFERROR(VLOOKUP($C147,Data!$C$2:$M$1064,11,FALSE),"")</f>
        <v/>
      </c>
      <c r="F147" t="str">
        <f>IFERROR(VLOOKUP($C147,Data!$C$2:$Q$1064,15,FALSE),"")</f>
        <v/>
      </c>
      <c r="G147" t="str">
        <f>IFERROR(IF(INDEX(Data!$R$2:$R$1057,$A147)=0,"",INDEX(Data!$R$2:$R$1057,$A147)),"")</f>
        <v/>
      </c>
    </row>
    <row r="148" spans="1:7" x14ac:dyDescent="0.3">
      <c r="A148" t="str">
        <f t="array" ref="A148">IFERROR(SMALL(IF(Data!$Q$2:$Q$1064&lt;&gt;0,ROW(Data!$Q$2:$Q$1064),IF(Data!$R$2:$R$1064&lt;&gt;0,ROW(Data!$R$2:$R$1064))),ROW(147:147))-1,"")</f>
        <v/>
      </c>
      <c r="B148" t="str">
        <f>IFERROR(INDEX(Data!$C$2:$C$408,$A148),"")</f>
        <v/>
      </c>
      <c r="C148" t="str">
        <f t="array" ref="C148">IFERROR(INDEX($B$2:$B$1000, MATCH(0,COUNTIF($C$1:C147, $B$2:$B$1000), 0)),"")</f>
        <v/>
      </c>
      <c r="D148" s="13" t="str">
        <f>IFERROR(HYPERLINK(VLOOKUP($C148,Data!$C$2:$N$1064,12,FALSE),VLOOKUP($C148,Data!$C$2:$N$1064,10,FALSE)),"")</f>
        <v/>
      </c>
      <c r="E148" t="str">
        <f>IFERROR(VLOOKUP($C148,Data!$C$2:$M$1064,11,FALSE),"")</f>
        <v/>
      </c>
      <c r="F148" t="str">
        <f>IFERROR(VLOOKUP($C148,Data!$C$2:$Q$1064,15,FALSE),"")</f>
        <v/>
      </c>
      <c r="G148" t="str">
        <f>IFERROR(IF(INDEX(Data!$R$2:$R$1057,$A148)=0,"",INDEX(Data!$R$2:$R$1057,$A148)),"")</f>
        <v/>
      </c>
    </row>
    <row r="149" spans="1:7" x14ac:dyDescent="0.3">
      <c r="A149" t="str">
        <f t="array" ref="A149">IFERROR(SMALL(IF(Data!$Q$2:$Q$1064&lt;&gt;0,ROW(Data!$Q$2:$Q$1064),IF(Data!$R$2:$R$1064&lt;&gt;0,ROW(Data!$R$2:$R$1064))),ROW(148:148))-1,"")</f>
        <v/>
      </c>
      <c r="B149" t="str">
        <f>IFERROR(INDEX(Data!$C$2:$C$408,$A149),"")</f>
        <v/>
      </c>
      <c r="C149" t="str">
        <f t="array" ref="C149">IFERROR(INDEX($B$2:$B$1000, MATCH(0,COUNTIF($C$1:C148, $B$2:$B$1000), 0)),"")</f>
        <v/>
      </c>
      <c r="D149" s="13" t="str">
        <f>IFERROR(HYPERLINK(VLOOKUP($C149,Data!$C$2:$N$1064,12,FALSE),VLOOKUP($C149,Data!$C$2:$N$1064,10,FALSE)),"")</f>
        <v/>
      </c>
      <c r="E149" t="str">
        <f>IFERROR(VLOOKUP($C149,Data!$C$2:$M$1064,11,FALSE),"")</f>
        <v/>
      </c>
      <c r="F149" t="str">
        <f>IFERROR(VLOOKUP($C149,Data!$C$2:$Q$1064,15,FALSE),"")</f>
        <v/>
      </c>
      <c r="G149" t="str">
        <f>IFERROR(IF(INDEX(Data!$R$2:$R$1057,$A149)=0,"",INDEX(Data!$R$2:$R$1057,$A149)),"")</f>
        <v/>
      </c>
    </row>
    <row r="150" spans="1:7" x14ac:dyDescent="0.3">
      <c r="A150" t="str">
        <f t="array" ref="A150">IFERROR(SMALL(IF(Data!$Q$2:$Q$1064&lt;&gt;0,ROW(Data!$Q$2:$Q$1064),IF(Data!$R$2:$R$1064&lt;&gt;0,ROW(Data!$R$2:$R$1064))),ROW(149:149))-1,"")</f>
        <v/>
      </c>
      <c r="B150" t="str">
        <f>IFERROR(INDEX(Data!$C$2:$C$408,$A150),"")</f>
        <v/>
      </c>
      <c r="C150" t="str">
        <f t="array" ref="C150">IFERROR(INDEX($B$2:$B$1000, MATCH(0,COUNTIF($C$1:C149, $B$2:$B$1000), 0)),"")</f>
        <v/>
      </c>
      <c r="D150" s="13" t="str">
        <f>IFERROR(HYPERLINK(VLOOKUP($C150,Data!$C$2:$N$1064,12,FALSE),VLOOKUP($C150,Data!$C$2:$N$1064,10,FALSE)),"")</f>
        <v/>
      </c>
      <c r="E150" t="str">
        <f>IFERROR(VLOOKUP($C150,Data!$C$2:$M$1064,11,FALSE),"")</f>
        <v/>
      </c>
      <c r="F150" t="str">
        <f>IFERROR(VLOOKUP($C150,Data!$C$2:$Q$1064,15,FALSE),"")</f>
        <v/>
      </c>
      <c r="G150" t="str">
        <f>IFERROR(IF(INDEX(Data!$R$2:$R$1057,$A150)=0,"",INDEX(Data!$R$2:$R$1057,$A150)),"")</f>
        <v/>
      </c>
    </row>
    <row r="151" spans="1:7" x14ac:dyDescent="0.3">
      <c r="A151" t="str">
        <f t="array" ref="A151">IFERROR(SMALL(IF(Data!$Q$2:$Q$1064&lt;&gt;0,ROW(Data!$Q$2:$Q$1064),IF(Data!$R$2:$R$1064&lt;&gt;0,ROW(Data!$R$2:$R$1064))),ROW(150:150))-1,"")</f>
        <v/>
      </c>
      <c r="B151" t="str">
        <f>IFERROR(INDEX(Data!$C$2:$C$408,$A151),"")</f>
        <v/>
      </c>
      <c r="C151" t="str">
        <f t="array" ref="C151">IFERROR(INDEX($B$2:$B$1000, MATCH(0,COUNTIF($C$1:C150, $B$2:$B$1000), 0)),"")</f>
        <v/>
      </c>
      <c r="D151" s="13" t="str">
        <f>IFERROR(HYPERLINK(VLOOKUP($C151,Data!$C$2:$N$1064,12,FALSE),VLOOKUP($C151,Data!$C$2:$N$1064,10,FALSE)),"")</f>
        <v/>
      </c>
      <c r="E151" t="str">
        <f>IFERROR(VLOOKUP($C151,Data!$C$2:$M$1064,11,FALSE),"")</f>
        <v/>
      </c>
      <c r="F151" t="str">
        <f>IFERROR(VLOOKUP($C151,Data!$C$2:$Q$1064,15,FALSE),"")</f>
        <v/>
      </c>
      <c r="G151" t="str">
        <f>IFERROR(IF(INDEX(Data!$R$2:$R$1057,$A151)=0,"",INDEX(Data!$R$2:$R$1057,$A151)),"")</f>
        <v/>
      </c>
    </row>
    <row r="152" spans="1:7" x14ac:dyDescent="0.3">
      <c r="A152" t="str">
        <f t="array" ref="A152">IFERROR(SMALL(IF(Data!$Q$2:$Q$1064&lt;&gt;0,ROW(Data!$Q$2:$Q$1064),IF(Data!$R$2:$R$1064&lt;&gt;0,ROW(Data!$R$2:$R$1064))),ROW(151:151))-1,"")</f>
        <v/>
      </c>
      <c r="B152" t="str">
        <f>IFERROR(INDEX(Data!$C$2:$C$408,$A152),"")</f>
        <v/>
      </c>
      <c r="C152" t="str">
        <f t="array" ref="C152">IFERROR(INDEX($B$2:$B$1000, MATCH(0,COUNTIF($C$1:C151, $B$2:$B$1000), 0)),"")</f>
        <v/>
      </c>
      <c r="D152" s="13" t="str">
        <f>IFERROR(HYPERLINK(VLOOKUP($C152,Data!$C$2:$N$1064,12,FALSE),VLOOKUP($C152,Data!$C$2:$N$1064,10,FALSE)),"")</f>
        <v/>
      </c>
      <c r="E152" t="str">
        <f>IFERROR(VLOOKUP($C152,Data!$C$2:$M$1064,11,FALSE),"")</f>
        <v/>
      </c>
      <c r="F152" t="str">
        <f>IFERROR(VLOOKUP($C152,Data!$C$2:$Q$1064,15,FALSE),"")</f>
        <v/>
      </c>
      <c r="G152" t="str">
        <f>IFERROR(IF(INDEX(Data!$R$2:$R$1057,$A152)=0,"",INDEX(Data!$R$2:$R$1057,$A152)),"")</f>
        <v/>
      </c>
    </row>
    <row r="153" spans="1:7" x14ac:dyDescent="0.3">
      <c r="A153" t="str">
        <f t="array" ref="A153">IFERROR(SMALL(IF(Data!$Q$2:$Q$1064&lt;&gt;0,ROW(Data!$Q$2:$Q$1064),IF(Data!$R$2:$R$1064&lt;&gt;0,ROW(Data!$R$2:$R$1064))),ROW(152:152))-1,"")</f>
        <v/>
      </c>
      <c r="B153" t="str">
        <f>IFERROR(INDEX(Data!$C$2:$C$408,$A153),"")</f>
        <v/>
      </c>
      <c r="C153" t="str">
        <f t="array" ref="C153">IFERROR(INDEX($B$2:$B$1000, MATCH(0,COUNTIF($C$1:C152, $B$2:$B$1000), 0)),"")</f>
        <v/>
      </c>
      <c r="D153" s="13" t="str">
        <f>IFERROR(HYPERLINK(VLOOKUP($C153,Data!$C$2:$N$1064,12,FALSE),VLOOKUP($C153,Data!$C$2:$N$1064,10,FALSE)),"")</f>
        <v/>
      </c>
      <c r="E153" t="str">
        <f>IFERROR(VLOOKUP($C153,Data!$C$2:$M$1064,11,FALSE),"")</f>
        <v/>
      </c>
      <c r="F153" t="str">
        <f>IFERROR(VLOOKUP($C153,Data!$C$2:$Q$1064,15,FALSE),"")</f>
        <v/>
      </c>
      <c r="G153" t="str">
        <f>IFERROR(IF(INDEX(Data!$R$2:$R$1057,$A153)=0,"",INDEX(Data!$R$2:$R$1057,$A153)),"")</f>
        <v/>
      </c>
    </row>
    <row r="154" spans="1:7" x14ac:dyDescent="0.3">
      <c r="A154" t="str">
        <f t="array" ref="A154">IFERROR(SMALL(IF(Data!$Q$2:$Q$1064&lt;&gt;0,ROW(Data!$Q$2:$Q$1064),IF(Data!$R$2:$R$1064&lt;&gt;0,ROW(Data!$R$2:$R$1064))),ROW(153:153))-1,"")</f>
        <v/>
      </c>
      <c r="B154" t="str">
        <f>IFERROR(INDEX(Data!$C$2:$C$408,$A154),"")</f>
        <v/>
      </c>
      <c r="C154" t="str">
        <f t="array" ref="C154">IFERROR(INDEX($B$2:$B$1000, MATCH(0,COUNTIF($C$1:C153, $B$2:$B$1000), 0)),"")</f>
        <v/>
      </c>
      <c r="D154" s="13" t="str">
        <f>IFERROR(HYPERLINK(VLOOKUP($C154,Data!$C$2:$N$1064,12,FALSE),VLOOKUP($C154,Data!$C$2:$N$1064,10,FALSE)),"")</f>
        <v/>
      </c>
      <c r="E154" t="str">
        <f>IFERROR(VLOOKUP($C154,Data!$C$2:$M$1064,11,FALSE),"")</f>
        <v/>
      </c>
      <c r="F154" t="str">
        <f>IFERROR(VLOOKUP($C154,Data!$C$2:$Q$1064,15,FALSE),"")</f>
        <v/>
      </c>
      <c r="G154" t="str">
        <f>IFERROR(IF(INDEX(Data!$R$2:$R$1057,$A154)=0,"",INDEX(Data!$R$2:$R$1057,$A154)),"")</f>
        <v/>
      </c>
    </row>
    <row r="155" spans="1:7" x14ac:dyDescent="0.3">
      <c r="A155" t="str">
        <f t="array" ref="A155">IFERROR(SMALL(IF(Data!$Q$2:$Q$1064&lt;&gt;0,ROW(Data!$Q$2:$Q$1064),IF(Data!$R$2:$R$1064&lt;&gt;0,ROW(Data!$R$2:$R$1064))),ROW(154:154))-1,"")</f>
        <v/>
      </c>
      <c r="B155" t="str">
        <f>IFERROR(INDEX(Data!$C$2:$C$408,$A155),"")</f>
        <v/>
      </c>
      <c r="C155" t="str">
        <f t="array" ref="C155">IFERROR(INDEX($B$2:$B$1000, MATCH(0,COUNTIF($C$1:C154, $B$2:$B$1000), 0)),"")</f>
        <v/>
      </c>
      <c r="D155" s="13" t="str">
        <f>IFERROR(HYPERLINK(VLOOKUP($C155,Data!$C$2:$N$1064,12,FALSE),VLOOKUP($C155,Data!$C$2:$N$1064,10,FALSE)),"")</f>
        <v/>
      </c>
      <c r="E155" t="str">
        <f>IFERROR(VLOOKUP($C155,Data!$C$2:$M$1064,11,FALSE),"")</f>
        <v/>
      </c>
      <c r="F155" t="str">
        <f>IFERROR(VLOOKUP($C155,Data!$C$2:$Q$1064,15,FALSE),"")</f>
        <v/>
      </c>
      <c r="G155" t="str">
        <f>IFERROR(IF(INDEX(Data!$R$2:$R$1057,$A155)=0,"",INDEX(Data!$R$2:$R$1057,$A155)),"")</f>
        <v/>
      </c>
    </row>
    <row r="156" spans="1:7" x14ac:dyDescent="0.3">
      <c r="A156" t="str">
        <f t="array" ref="A156">IFERROR(SMALL(IF(Data!$Q$2:$Q$1064&lt;&gt;0,ROW(Data!$Q$2:$Q$1064),IF(Data!$R$2:$R$1064&lt;&gt;0,ROW(Data!$R$2:$R$1064))),ROW(155:155))-1,"")</f>
        <v/>
      </c>
      <c r="B156" t="str">
        <f>IFERROR(INDEX(Data!$C$2:$C$408,$A156),"")</f>
        <v/>
      </c>
      <c r="C156" t="str">
        <f t="array" ref="C156">IFERROR(INDEX($B$2:$B$1000, MATCH(0,COUNTIF($C$1:C155, $B$2:$B$1000), 0)),"")</f>
        <v/>
      </c>
      <c r="D156" s="13" t="str">
        <f>IFERROR(HYPERLINK(VLOOKUP($C156,Data!$C$2:$N$1064,12,FALSE),VLOOKUP($C156,Data!$C$2:$N$1064,10,FALSE)),"")</f>
        <v/>
      </c>
      <c r="E156" t="str">
        <f>IFERROR(VLOOKUP($C156,Data!$C$2:$M$1064,11,FALSE),"")</f>
        <v/>
      </c>
      <c r="F156" t="str">
        <f>IFERROR(VLOOKUP($C156,Data!$C$2:$Q$1064,15,FALSE),"")</f>
        <v/>
      </c>
      <c r="G156" t="str">
        <f>IFERROR(IF(INDEX(Data!$R$2:$R$1057,$A156)=0,"",INDEX(Data!$R$2:$R$1057,$A156)),"")</f>
        <v/>
      </c>
    </row>
    <row r="157" spans="1:7" x14ac:dyDescent="0.3">
      <c r="A157" t="str">
        <f t="array" ref="A157">IFERROR(SMALL(IF(Data!$Q$2:$Q$1064&lt;&gt;0,ROW(Data!$Q$2:$Q$1064),IF(Data!$R$2:$R$1064&lt;&gt;0,ROW(Data!$R$2:$R$1064))),ROW(156:156))-1,"")</f>
        <v/>
      </c>
      <c r="B157" t="str">
        <f>IFERROR(INDEX(Data!$C$2:$C$408,$A157),"")</f>
        <v/>
      </c>
      <c r="C157" t="str">
        <f t="array" ref="C157">IFERROR(INDEX($B$2:$B$1000, MATCH(0,COUNTIF($C$1:C156, $B$2:$B$1000), 0)),"")</f>
        <v/>
      </c>
      <c r="D157" s="13" t="str">
        <f>IFERROR(HYPERLINK(VLOOKUP($C157,Data!$C$2:$N$1064,12,FALSE),VLOOKUP($C157,Data!$C$2:$N$1064,10,FALSE)),"")</f>
        <v/>
      </c>
      <c r="E157" t="str">
        <f>IFERROR(VLOOKUP($C157,Data!$C$2:$M$1064,11,FALSE),"")</f>
        <v/>
      </c>
      <c r="F157" t="str">
        <f>IFERROR(VLOOKUP($C157,Data!$C$2:$Q$1064,15,FALSE),"")</f>
        <v/>
      </c>
      <c r="G157" t="str">
        <f>IFERROR(IF(INDEX(Data!$R$2:$R$1057,$A157)=0,"",INDEX(Data!$R$2:$R$1057,$A157)),"")</f>
        <v/>
      </c>
    </row>
    <row r="158" spans="1:7" x14ac:dyDescent="0.3">
      <c r="A158" t="str">
        <f t="array" ref="A158">IFERROR(SMALL(IF(Data!$Q$2:$Q$1064&lt;&gt;0,ROW(Data!$Q$2:$Q$1064),IF(Data!$R$2:$R$1064&lt;&gt;0,ROW(Data!$R$2:$R$1064))),ROW(157:157))-1,"")</f>
        <v/>
      </c>
      <c r="B158" t="str">
        <f>IFERROR(INDEX(Data!$C$2:$C$408,$A158),"")</f>
        <v/>
      </c>
      <c r="C158" t="str">
        <f t="array" ref="C158">IFERROR(INDEX($B$2:$B$1000, MATCH(0,COUNTIF($C$1:C157, $B$2:$B$1000), 0)),"")</f>
        <v/>
      </c>
      <c r="D158" s="13" t="str">
        <f>IFERROR(HYPERLINK(VLOOKUP($C158,Data!$C$2:$N$1064,12,FALSE),VLOOKUP($C158,Data!$C$2:$N$1064,10,FALSE)),"")</f>
        <v/>
      </c>
      <c r="E158" t="str">
        <f>IFERROR(VLOOKUP($C158,Data!$C$2:$M$1064,11,FALSE),"")</f>
        <v/>
      </c>
      <c r="F158" t="str">
        <f>IFERROR(VLOOKUP($C158,Data!$C$2:$Q$1064,15,FALSE),"")</f>
        <v/>
      </c>
      <c r="G158" t="str">
        <f>IFERROR(IF(INDEX(Data!$R$2:$R$1057,$A158)=0,"",INDEX(Data!$R$2:$R$1057,$A158)),"")</f>
        <v/>
      </c>
    </row>
    <row r="159" spans="1:7" x14ac:dyDescent="0.3">
      <c r="A159" t="str">
        <f t="array" ref="A159">IFERROR(SMALL(IF(Data!$Q$2:$Q$1064&lt;&gt;0,ROW(Data!$Q$2:$Q$1064),IF(Data!$R$2:$R$1064&lt;&gt;0,ROW(Data!$R$2:$R$1064))),ROW(158:158))-1,"")</f>
        <v/>
      </c>
      <c r="B159" t="str">
        <f>IFERROR(INDEX(Data!$C$2:$C$408,$A159),"")</f>
        <v/>
      </c>
      <c r="C159" t="str">
        <f t="array" ref="C159">IFERROR(INDEX($B$2:$B$1000, MATCH(0,COUNTIF($C$1:C158, $B$2:$B$1000), 0)),"")</f>
        <v/>
      </c>
      <c r="D159" s="13" t="str">
        <f>IFERROR(HYPERLINK(VLOOKUP($C159,Data!$C$2:$N$1064,12,FALSE),VLOOKUP($C159,Data!$C$2:$N$1064,10,FALSE)),"")</f>
        <v/>
      </c>
      <c r="E159" t="str">
        <f>IFERROR(VLOOKUP($C159,Data!$C$2:$M$1064,11,FALSE),"")</f>
        <v/>
      </c>
      <c r="F159" t="str">
        <f>IFERROR(VLOOKUP($C159,Data!$C$2:$Q$1064,15,FALSE),"")</f>
        <v/>
      </c>
      <c r="G159" t="str">
        <f>IFERROR(IF(INDEX(Data!$R$2:$R$1057,$A159)=0,"",INDEX(Data!$R$2:$R$1057,$A159)),"")</f>
        <v/>
      </c>
    </row>
    <row r="160" spans="1:7" x14ac:dyDescent="0.3">
      <c r="A160" t="str">
        <f t="array" ref="A160">IFERROR(SMALL(IF(Data!$Q$2:$Q$1064&lt;&gt;0,ROW(Data!$Q$2:$Q$1064),IF(Data!$R$2:$R$1064&lt;&gt;0,ROW(Data!$R$2:$R$1064))),ROW(159:159))-1,"")</f>
        <v/>
      </c>
      <c r="B160" t="str">
        <f>IFERROR(INDEX(Data!$C$2:$C$408,$A160),"")</f>
        <v/>
      </c>
      <c r="C160" t="str">
        <f t="array" ref="C160">IFERROR(INDEX($B$2:$B$1000, MATCH(0,COUNTIF($C$1:C159, $B$2:$B$1000), 0)),"")</f>
        <v/>
      </c>
      <c r="D160" s="13" t="str">
        <f>IFERROR(HYPERLINK(VLOOKUP($C160,Data!$C$2:$N$1064,12,FALSE),VLOOKUP($C160,Data!$C$2:$N$1064,10,FALSE)),"")</f>
        <v/>
      </c>
      <c r="E160" t="str">
        <f>IFERROR(VLOOKUP($C160,Data!$C$2:$M$1064,11,FALSE),"")</f>
        <v/>
      </c>
      <c r="F160" t="str">
        <f>IFERROR(VLOOKUP($C160,Data!$C$2:$Q$1064,15,FALSE),"")</f>
        <v/>
      </c>
      <c r="G160" t="str">
        <f>IFERROR(IF(INDEX(Data!$R$2:$R$1057,$A160)=0,"",INDEX(Data!$R$2:$R$1057,$A160)),"")</f>
        <v/>
      </c>
    </row>
    <row r="161" spans="1:7" x14ac:dyDescent="0.3">
      <c r="A161" t="str">
        <f t="array" ref="A161">IFERROR(SMALL(IF(Data!$Q$2:$Q$1064&lt;&gt;0,ROW(Data!$Q$2:$Q$1064),IF(Data!$R$2:$R$1064&lt;&gt;0,ROW(Data!$R$2:$R$1064))),ROW(160:160))-1,"")</f>
        <v/>
      </c>
      <c r="B161" t="str">
        <f>IFERROR(INDEX(Data!$C$2:$C$408,$A161),"")</f>
        <v/>
      </c>
      <c r="C161" t="str">
        <f t="array" ref="C161">IFERROR(INDEX($B$2:$B$1000, MATCH(0,COUNTIF($C$1:C160, $B$2:$B$1000), 0)),"")</f>
        <v/>
      </c>
      <c r="D161" s="13" t="str">
        <f>IFERROR(HYPERLINK(VLOOKUP($C161,Data!$C$2:$N$1064,12,FALSE),VLOOKUP($C161,Data!$C$2:$N$1064,10,FALSE)),"")</f>
        <v/>
      </c>
      <c r="E161" t="str">
        <f>IFERROR(VLOOKUP($C161,Data!$C$2:$M$1064,11,FALSE),"")</f>
        <v/>
      </c>
      <c r="F161" t="str">
        <f>IFERROR(VLOOKUP($C161,Data!$C$2:$Q$1064,15,FALSE),"")</f>
        <v/>
      </c>
      <c r="G161" t="str">
        <f>IFERROR(IF(INDEX(Data!$R$2:$R$1057,$A161)=0,"",INDEX(Data!$R$2:$R$1057,$A161)),"")</f>
        <v/>
      </c>
    </row>
    <row r="162" spans="1:7" x14ac:dyDescent="0.3">
      <c r="A162" t="str">
        <f t="array" ref="A162">IFERROR(SMALL(IF(Data!$Q$2:$Q$1064&lt;&gt;0,ROW(Data!$Q$2:$Q$1064),IF(Data!$R$2:$R$1064&lt;&gt;0,ROW(Data!$R$2:$R$1064))),ROW(161:161))-1,"")</f>
        <v/>
      </c>
      <c r="B162" t="str">
        <f>IFERROR(INDEX(Data!$C$2:$C$408,$A162),"")</f>
        <v/>
      </c>
      <c r="C162" t="str">
        <f t="array" ref="C162">IFERROR(INDEX($B$2:$B$1000, MATCH(0,COUNTIF($C$1:C161, $B$2:$B$1000), 0)),"")</f>
        <v/>
      </c>
      <c r="D162" s="13" t="str">
        <f>IFERROR(HYPERLINK(VLOOKUP($C162,Data!$C$2:$N$1064,12,FALSE),VLOOKUP($C162,Data!$C$2:$N$1064,10,FALSE)),"")</f>
        <v/>
      </c>
      <c r="E162" t="str">
        <f>IFERROR(VLOOKUP($C162,Data!$C$2:$M$1064,11,FALSE),"")</f>
        <v/>
      </c>
      <c r="F162" t="str">
        <f>IFERROR(VLOOKUP($C162,Data!$C$2:$Q$1064,15,FALSE),"")</f>
        <v/>
      </c>
      <c r="G162" t="str">
        <f>IFERROR(IF(INDEX(Data!$R$2:$R$1057,$A162)=0,"",INDEX(Data!$R$2:$R$1057,$A162)),"")</f>
        <v/>
      </c>
    </row>
    <row r="163" spans="1:7" x14ac:dyDescent="0.3">
      <c r="A163" t="str">
        <f t="array" ref="A163">IFERROR(SMALL(IF(Data!$Q$2:$Q$1064&lt;&gt;0,ROW(Data!$Q$2:$Q$1064),IF(Data!$R$2:$R$1064&lt;&gt;0,ROW(Data!$R$2:$R$1064))),ROW(162:162))-1,"")</f>
        <v/>
      </c>
      <c r="B163" t="str">
        <f>IFERROR(INDEX(Data!$C$2:$C$408,$A163),"")</f>
        <v/>
      </c>
      <c r="C163" t="str">
        <f t="array" ref="C163">IFERROR(INDEX($B$2:$B$1000, MATCH(0,COUNTIF($C$1:C162, $B$2:$B$1000), 0)),"")</f>
        <v/>
      </c>
      <c r="D163" s="13" t="str">
        <f>IFERROR(HYPERLINK(VLOOKUP($C163,Data!$C$2:$N$1064,12,FALSE),VLOOKUP($C163,Data!$C$2:$N$1064,10,FALSE)),"")</f>
        <v/>
      </c>
      <c r="E163" t="str">
        <f>IFERROR(VLOOKUP($C163,Data!$C$2:$M$1064,11,FALSE),"")</f>
        <v/>
      </c>
      <c r="F163" t="str">
        <f>IFERROR(VLOOKUP($C163,Data!$C$2:$Q$1064,15,FALSE),"")</f>
        <v/>
      </c>
      <c r="G163" t="str">
        <f>IFERROR(IF(INDEX(Data!$R$2:$R$1057,$A163)=0,"",INDEX(Data!$R$2:$R$1057,$A163)),"")</f>
        <v/>
      </c>
    </row>
    <row r="164" spans="1:7" x14ac:dyDescent="0.3">
      <c r="A164" t="str">
        <f t="array" ref="A164">IFERROR(SMALL(IF(Data!$Q$2:$Q$1064&lt;&gt;0,ROW(Data!$Q$2:$Q$1064),IF(Data!$R$2:$R$1064&lt;&gt;0,ROW(Data!$R$2:$R$1064))),ROW(163:163))-1,"")</f>
        <v/>
      </c>
      <c r="B164" t="str">
        <f>IFERROR(INDEX(Data!$C$2:$C$408,$A164),"")</f>
        <v/>
      </c>
      <c r="C164" t="str">
        <f t="array" ref="C164">IFERROR(INDEX($B$2:$B$1000, MATCH(0,COUNTIF($C$1:C163, $B$2:$B$1000), 0)),"")</f>
        <v/>
      </c>
      <c r="D164" s="13" t="str">
        <f>IFERROR(HYPERLINK(VLOOKUP($C164,Data!$C$2:$N$1064,12,FALSE),VLOOKUP($C164,Data!$C$2:$N$1064,10,FALSE)),"")</f>
        <v/>
      </c>
      <c r="E164" t="str">
        <f>IFERROR(VLOOKUP($C164,Data!$C$2:$M$1064,11,FALSE),"")</f>
        <v/>
      </c>
      <c r="F164" t="str">
        <f>IFERROR(VLOOKUP($C164,Data!$C$2:$Q$1064,15,FALSE),"")</f>
        <v/>
      </c>
      <c r="G164" t="str">
        <f>IFERROR(IF(INDEX(Data!$R$2:$R$1057,$A164)=0,"",INDEX(Data!$R$2:$R$1057,$A164)),"")</f>
        <v/>
      </c>
    </row>
    <row r="165" spans="1:7" x14ac:dyDescent="0.3">
      <c r="A165" t="str">
        <f t="array" ref="A165">IFERROR(SMALL(IF(Data!$Q$2:$Q$1064&lt;&gt;0,ROW(Data!$Q$2:$Q$1064),IF(Data!$R$2:$R$1064&lt;&gt;0,ROW(Data!$R$2:$R$1064))),ROW(164:164))-1,"")</f>
        <v/>
      </c>
      <c r="B165" t="str">
        <f>IFERROR(INDEX(Data!$C$2:$C$408,$A165),"")</f>
        <v/>
      </c>
      <c r="C165" t="str">
        <f t="array" ref="C165">IFERROR(INDEX($B$2:$B$1000, MATCH(0,COUNTIF($C$1:C164, $B$2:$B$1000), 0)),"")</f>
        <v/>
      </c>
      <c r="D165" s="13" t="str">
        <f>IFERROR(HYPERLINK(VLOOKUP($C165,Data!$C$2:$N$1064,12,FALSE),VLOOKUP($C165,Data!$C$2:$N$1064,10,FALSE)),"")</f>
        <v/>
      </c>
      <c r="E165" t="str">
        <f>IFERROR(VLOOKUP($C165,Data!$C$2:$M$1064,11,FALSE),"")</f>
        <v/>
      </c>
      <c r="F165" t="str">
        <f>IFERROR(VLOOKUP($C165,Data!$C$2:$Q$1064,15,FALSE),"")</f>
        <v/>
      </c>
      <c r="G165" t="str">
        <f>IFERROR(IF(INDEX(Data!$R$2:$R$1057,$A165)=0,"",INDEX(Data!$R$2:$R$1057,$A165)),"")</f>
        <v/>
      </c>
    </row>
    <row r="166" spans="1:7" x14ac:dyDescent="0.3">
      <c r="A166" t="str">
        <f t="array" ref="A166">IFERROR(SMALL(IF(Data!$Q$2:$Q$1064&lt;&gt;0,ROW(Data!$Q$2:$Q$1064),IF(Data!$R$2:$R$1064&lt;&gt;0,ROW(Data!$R$2:$R$1064))),ROW(165:165))-1,"")</f>
        <v/>
      </c>
      <c r="B166" t="str">
        <f>IFERROR(INDEX(Data!$C$2:$C$408,$A166),"")</f>
        <v/>
      </c>
      <c r="C166" t="str">
        <f t="array" ref="C166">IFERROR(INDEX($B$2:$B$1000, MATCH(0,COUNTIF($C$1:C165, $B$2:$B$1000), 0)),"")</f>
        <v/>
      </c>
      <c r="D166" s="13" t="str">
        <f>IFERROR(HYPERLINK(VLOOKUP($C166,Data!$C$2:$N$1064,12,FALSE),VLOOKUP($C166,Data!$C$2:$N$1064,10,FALSE)),"")</f>
        <v/>
      </c>
      <c r="E166" t="str">
        <f>IFERROR(VLOOKUP($C166,Data!$C$2:$M$1064,11,FALSE),"")</f>
        <v/>
      </c>
      <c r="F166" t="str">
        <f>IFERROR(VLOOKUP($C166,Data!$C$2:$Q$1064,15,FALSE),"")</f>
        <v/>
      </c>
      <c r="G166" t="str">
        <f>IFERROR(IF(INDEX(Data!$R$2:$R$1057,$A166)=0,"",INDEX(Data!$R$2:$R$1057,$A166)),"")</f>
        <v/>
      </c>
    </row>
    <row r="167" spans="1:7" x14ac:dyDescent="0.3">
      <c r="A167" t="str">
        <f t="array" ref="A167">IFERROR(SMALL(IF(Data!$Q$2:$Q$1064&lt;&gt;0,ROW(Data!$Q$2:$Q$1064),IF(Data!$R$2:$R$1064&lt;&gt;0,ROW(Data!$R$2:$R$1064))),ROW(166:166))-1,"")</f>
        <v/>
      </c>
      <c r="B167" t="str">
        <f>IFERROR(INDEX(Data!$C$2:$C$408,$A167),"")</f>
        <v/>
      </c>
      <c r="C167" t="str">
        <f t="array" ref="C167">IFERROR(INDEX($B$2:$B$1000, MATCH(0,COUNTIF($C$1:C166, $B$2:$B$1000), 0)),"")</f>
        <v/>
      </c>
      <c r="D167" s="13" t="str">
        <f>IFERROR(HYPERLINK(VLOOKUP($C167,Data!$C$2:$N$1064,12,FALSE),VLOOKUP($C167,Data!$C$2:$N$1064,10,FALSE)),"")</f>
        <v/>
      </c>
      <c r="E167" t="str">
        <f>IFERROR(VLOOKUP($C167,Data!$C$2:$M$1064,11,FALSE),"")</f>
        <v/>
      </c>
      <c r="F167" t="str">
        <f>IFERROR(VLOOKUP($C167,Data!$C$2:$Q$1064,15,FALSE),"")</f>
        <v/>
      </c>
      <c r="G167" t="str">
        <f>IFERROR(IF(INDEX(Data!$R$2:$R$1057,$A167)=0,"",INDEX(Data!$R$2:$R$1057,$A167)),"")</f>
        <v/>
      </c>
    </row>
    <row r="168" spans="1:7" x14ac:dyDescent="0.3">
      <c r="A168" t="str">
        <f t="array" ref="A168">IFERROR(SMALL(IF(Data!$Q$2:$Q$1064&lt;&gt;0,ROW(Data!$Q$2:$Q$1064),IF(Data!$R$2:$R$1064&lt;&gt;0,ROW(Data!$R$2:$R$1064))),ROW(167:167))-1,"")</f>
        <v/>
      </c>
      <c r="B168" t="str">
        <f>IFERROR(INDEX(Data!$C$2:$C$408,$A168),"")</f>
        <v/>
      </c>
      <c r="C168" t="str">
        <f t="array" ref="C168">IFERROR(INDEX($B$2:$B$1000, MATCH(0,COUNTIF($C$1:C167, $B$2:$B$1000), 0)),"")</f>
        <v/>
      </c>
      <c r="D168" s="13" t="str">
        <f>IFERROR(HYPERLINK(VLOOKUP($C168,Data!$C$2:$N$1064,12,FALSE),VLOOKUP($C168,Data!$C$2:$N$1064,10,FALSE)),"")</f>
        <v/>
      </c>
      <c r="E168" t="str">
        <f>IFERROR(VLOOKUP($C168,Data!$C$2:$M$1064,11,FALSE),"")</f>
        <v/>
      </c>
      <c r="F168" t="str">
        <f>IFERROR(VLOOKUP($C168,Data!$C$2:$Q$1064,15,FALSE),"")</f>
        <v/>
      </c>
      <c r="G168" t="str">
        <f>IFERROR(IF(INDEX(Data!$R$2:$R$1057,$A168)=0,"",INDEX(Data!$R$2:$R$1057,$A168)),"")</f>
        <v/>
      </c>
    </row>
    <row r="169" spans="1:7" x14ac:dyDescent="0.3">
      <c r="A169" t="str">
        <f t="array" ref="A169">IFERROR(SMALL(IF(Data!$Q$2:$Q$1064&lt;&gt;0,ROW(Data!$Q$2:$Q$1064),IF(Data!$R$2:$R$1064&lt;&gt;0,ROW(Data!$R$2:$R$1064))),ROW(168:168))-1,"")</f>
        <v/>
      </c>
      <c r="B169" t="str">
        <f>IFERROR(INDEX(Data!$C$2:$C$408,$A169),"")</f>
        <v/>
      </c>
      <c r="C169" t="str">
        <f t="array" ref="C169">IFERROR(INDEX($B$2:$B$1000, MATCH(0,COUNTIF($C$1:C168, $B$2:$B$1000), 0)),"")</f>
        <v/>
      </c>
      <c r="D169" s="13" t="str">
        <f>IFERROR(HYPERLINK(VLOOKUP($C169,Data!$C$2:$N$1064,12,FALSE),VLOOKUP($C169,Data!$C$2:$N$1064,10,FALSE)),"")</f>
        <v/>
      </c>
      <c r="E169" t="str">
        <f>IFERROR(VLOOKUP($C169,Data!$C$2:$M$1064,11,FALSE),"")</f>
        <v/>
      </c>
      <c r="F169" t="str">
        <f>IFERROR(VLOOKUP($C169,Data!$C$2:$Q$1064,15,FALSE),"")</f>
        <v/>
      </c>
      <c r="G169" t="str">
        <f>IFERROR(IF(INDEX(Data!$R$2:$R$1057,$A169)=0,"",INDEX(Data!$R$2:$R$1057,$A169)),"")</f>
        <v/>
      </c>
    </row>
    <row r="170" spans="1:7" x14ac:dyDescent="0.3">
      <c r="A170" t="str">
        <f t="array" ref="A170">IFERROR(SMALL(IF(Data!$Q$2:$Q$1064&lt;&gt;0,ROW(Data!$Q$2:$Q$1064),IF(Data!$R$2:$R$1064&lt;&gt;0,ROW(Data!$R$2:$R$1064))),ROW(169:169))-1,"")</f>
        <v/>
      </c>
      <c r="B170" t="str">
        <f>IFERROR(INDEX(Data!$C$2:$C$408,$A170),"")</f>
        <v/>
      </c>
      <c r="C170" t="str">
        <f t="array" ref="C170">IFERROR(INDEX($B$2:$B$1000, MATCH(0,COUNTIF($C$1:C169, $B$2:$B$1000), 0)),"")</f>
        <v/>
      </c>
      <c r="D170" s="13" t="str">
        <f>IFERROR(HYPERLINK(VLOOKUP($C170,Data!$C$2:$N$1064,12,FALSE),VLOOKUP($C170,Data!$C$2:$N$1064,10,FALSE)),"")</f>
        <v/>
      </c>
      <c r="E170" t="str">
        <f>IFERROR(VLOOKUP($C170,Data!$C$2:$M$1064,11,FALSE),"")</f>
        <v/>
      </c>
      <c r="F170" t="str">
        <f>IFERROR(VLOOKUP($C170,Data!$C$2:$Q$1064,15,FALSE),"")</f>
        <v/>
      </c>
      <c r="G170" t="str">
        <f>IFERROR(IF(INDEX(Data!$R$2:$R$1057,$A170)=0,"",INDEX(Data!$R$2:$R$1057,$A170)),"")</f>
        <v/>
      </c>
    </row>
    <row r="171" spans="1:7" x14ac:dyDescent="0.3">
      <c r="A171" t="str">
        <f t="array" ref="A171">IFERROR(SMALL(IF(Data!$Q$2:$Q$1064&lt;&gt;0,ROW(Data!$Q$2:$Q$1064),IF(Data!$R$2:$R$1064&lt;&gt;0,ROW(Data!$R$2:$R$1064))),ROW(170:170))-1,"")</f>
        <v/>
      </c>
      <c r="B171" t="str">
        <f>IFERROR(INDEX(Data!$C$2:$C$408,$A171),"")</f>
        <v/>
      </c>
      <c r="C171" t="str">
        <f t="array" ref="C171">IFERROR(INDEX($B$2:$B$1000, MATCH(0,COUNTIF($C$1:C170, $B$2:$B$1000), 0)),"")</f>
        <v/>
      </c>
      <c r="D171" s="13" t="str">
        <f>IFERROR(HYPERLINK(VLOOKUP($C171,Data!$C$2:$N$1064,12,FALSE),VLOOKUP($C171,Data!$C$2:$N$1064,10,FALSE)),"")</f>
        <v/>
      </c>
      <c r="E171" t="str">
        <f>IFERROR(VLOOKUP($C171,Data!$C$2:$M$1064,11,FALSE),"")</f>
        <v/>
      </c>
      <c r="F171" t="str">
        <f>IFERROR(VLOOKUP($C171,Data!$C$2:$Q$1064,15,FALSE),"")</f>
        <v/>
      </c>
      <c r="G171" t="str">
        <f>IFERROR(IF(INDEX(Data!$R$2:$R$1057,$A171)=0,"",INDEX(Data!$R$2:$R$1057,$A171)),"")</f>
        <v/>
      </c>
    </row>
    <row r="172" spans="1:7" x14ac:dyDescent="0.3">
      <c r="A172" t="str">
        <f t="array" ref="A172">IFERROR(SMALL(IF(Data!$Q$2:$Q$1064&lt;&gt;0,ROW(Data!$Q$2:$Q$1064),IF(Data!$R$2:$R$1064&lt;&gt;0,ROW(Data!$R$2:$R$1064))),ROW(171:171))-1,"")</f>
        <v/>
      </c>
      <c r="B172" t="str">
        <f>IFERROR(INDEX(Data!$C$2:$C$408,$A172),"")</f>
        <v/>
      </c>
      <c r="C172" t="str">
        <f t="array" ref="C172">IFERROR(INDEX($B$2:$B$1000, MATCH(0,COUNTIF($C$1:C171, $B$2:$B$1000), 0)),"")</f>
        <v/>
      </c>
      <c r="D172" s="13" t="str">
        <f>IFERROR(HYPERLINK(VLOOKUP($C172,Data!$C$2:$N$1064,12,FALSE),VLOOKUP($C172,Data!$C$2:$N$1064,10,FALSE)),"")</f>
        <v/>
      </c>
      <c r="E172" t="str">
        <f>IFERROR(VLOOKUP($C172,Data!$C$2:$M$1064,11,FALSE),"")</f>
        <v/>
      </c>
      <c r="F172" t="str">
        <f>IFERROR(VLOOKUP($C172,Data!$C$2:$Q$1064,15,FALSE),"")</f>
        <v/>
      </c>
      <c r="G172" t="str">
        <f>IFERROR(IF(INDEX(Data!$R$2:$R$1057,$A172)=0,"",INDEX(Data!$R$2:$R$1057,$A172)),"")</f>
        <v/>
      </c>
    </row>
    <row r="173" spans="1:7" x14ac:dyDescent="0.3">
      <c r="A173" t="str">
        <f t="array" ref="A173">IFERROR(SMALL(IF(Data!$Q$2:$Q$1064&lt;&gt;0,ROW(Data!$Q$2:$Q$1064),IF(Data!$R$2:$R$1064&lt;&gt;0,ROW(Data!$R$2:$R$1064))),ROW(172:172))-1,"")</f>
        <v/>
      </c>
      <c r="B173" t="str">
        <f>IFERROR(INDEX(Data!$C$2:$C$408,$A173),"")</f>
        <v/>
      </c>
      <c r="C173" t="str">
        <f t="array" ref="C173">IFERROR(INDEX($B$2:$B$1000, MATCH(0,COUNTIF($C$1:C172, $B$2:$B$1000), 0)),"")</f>
        <v/>
      </c>
      <c r="D173" s="13" t="str">
        <f>IFERROR(HYPERLINK(VLOOKUP($C173,Data!$C$2:$N$1064,12,FALSE),VLOOKUP($C173,Data!$C$2:$N$1064,10,FALSE)),"")</f>
        <v/>
      </c>
      <c r="E173" t="str">
        <f>IFERROR(VLOOKUP($C173,Data!$C$2:$M$1064,11,FALSE),"")</f>
        <v/>
      </c>
      <c r="F173" t="str">
        <f>IFERROR(VLOOKUP($C173,Data!$C$2:$Q$1064,15,FALSE),"")</f>
        <v/>
      </c>
      <c r="G173" t="str">
        <f>IFERROR(IF(INDEX(Data!$R$2:$R$1057,$A173)=0,"",INDEX(Data!$R$2:$R$1057,$A173)),"")</f>
        <v/>
      </c>
    </row>
    <row r="174" spans="1:7" x14ac:dyDescent="0.3">
      <c r="A174" t="str">
        <f t="array" ref="A174">IFERROR(SMALL(IF(Data!$Q$2:$Q$1064&lt;&gt;0,ROW(Data!$Q$2:$Q$1064),IF(Data!$R$2:$R$1064&lt;&gt;0,ROW(Data!$R$2:$R$1064))),ROW(173:173))-1,"")</f>
        <v/>
      </c>
      <c r="B174" t="str">
        <f>IFERROR(INDEX(Data!$C$2:$C$408,$A174),"")</f>
        <v/>
      </c>
      <c r="C174" t="str">
        <f t="array" ref="C174">IFERROR(INDEX($B$2:$B$1000, MATCH(0,COUNTIF($C$1:C173, $B$2:$B$1000), 0)),"")</f>
        <v/>
      </c>
      <c r="D174" s="13" t="str">
        <f>IFERROR(HYPERLINK(VLOOKUP($C174,Data!$C$2:$N$1064,12,FALSE),VLOOKUP($C174,Data!$C$2:$N$1064,10,FALSE)),"")</f>
        <v/>
      </c>
      <c r="E174" t="str">
        <f>IFERROR(VLOOKUP($C174,Data!$C$2:$M$1064,11,FALSE),"")</f>
        <v/>
      </c>
      <c r="F174" t="str">
        <f>IFERROR(VLOOKUP($C174,Data!$C$2:$Q$1064,15,FALSE),"")</f>
        <v/>
      </c>
      <c r="G174" t="str">
        <f>IFERROR(IF(INDEX(Data!$R$2:$R$1057,$A174)=0,"",INDEX(Data!$R$2:$R$1057,$A174)),"")</f>
        <v/>
      </c>
    </row>
    <row r="175" spans="1:7" x14ac:dyDescent="0.3">
      <c r="A175" t="str">
        <f t="array" ref="A175">IFERROR(SMALL(IF(Data!$Q$2:$Q$1064&lt;&gt;0,ROW(Data!$Q$2:$Q$1064),IF(Data!$R$2:$R$1064&lt;&gt;0,ROW(Data!$R$2:$R$1064))),ROW(174:174))-1,"")</f>
        <v/>
      </c>
      <c r="B175" t="str">
        <f>IFERROR(INDEX(Data!$C$2:$C$408,$A175),"")</f>
        <v/>
      </c>
      <c r="C175" t="str">
        <f t="array" ref="C175">IFERROR(INDEX($B$2:$B$1000, MATCH(0,COUNTIF($C$1:C174, $B$2:$B$1000), 0)),"")</f>
        <v/>
      </c>
      <c r="D175" s="13" t="str">
        <f>IFERROR(HYPERLINK(VLOOKUP($C175,Data!$C$2:$N$1064,12,FALSE),VLOOKUP($C175,Data!$C$2:$N$1064,10,FALSE)),"")</f>
        <v/>
      </c>
      <c r="E175" t="str">
        <f>IFERROR(VLOOKUP($C175,Data!$C$2:$M$1064,11,FALSE),"")</f>
        <v/>
      </c>
      <c r="F175" t="str">
        <f>IFERROR(VLOOKUP($C175,Data!$C$2:$Q$1064,15,FALSE),"")</f>
        <v/>
      </c>
      <c r="G175" t="str">
        <f>IFERROR(IF(INDEX(Data!$R$2:$R$1057,$A175)=0,"",INDEX(Data!$R$2:$R$1057,$A175)),"")</f>
        <v/>
      </c>
    </row>
    <row r="176" spans="1:7" x14ac:dyDescent="0.3">
      <c r="A176" t="str">
        <f t="array" ref="A176">IFERROR(SMALL(IF(Data!$Q$2:$Q$1064&lt;&gt;0,ROW(Data!$Q$2:$Q$1064),IF(Data!$R$2:$R$1064&lt;&gt;0,ROW(Data!$R$2:$R$1064))),ROW(175:175))-1,"")</f>
        <v/>
      </c>
      <c r="B176" t="str">
        <f>IFERROR(INDEX(Data!$C$2:$C$408,$A176),"")</f>
        <v/>
      </c>
      <c r="C176" t="str">
        <f t="array" ref="C176">IFERROR(INDEX($B$2:$B$1000, MATCH(0,COUNTIF($C$1:C175, $B$2:$B$1000), 0)),"")</f>
        <v/>
      </c>
      <c r="D176" s="13" t="str">
        <f>IFERROR(HYPERLINK(VLOOKUP($C176,Data!$C$2:$N$1064,12,FALSE),VLOOKUP($C176,Data!$C$2:$N$1064,10,FALSE)),"")</f>
        <v/>
      </c>
      <c r="E176" t="str">
        <f>IFERROR(VLOOKUP($C176,Data!$C$2:$M$1064,11,FALSE),"")</f>
        <v/>
      </c>
      <c r="F176" t="str">
        <f>IFERROR(VLOOKUP($C176,Data!$C$2:$Q$1064,15,FALSE),"")</f>
        <v/>
      </c>
      <c r="G176" t="str">
        <f>IFERROR(IF(INDEX(Data!$R$2:$R$1057,$A176)=0,"",INDEX(Data!$R$2:$R$1057,$A176)),"")</f>
        <v/>
      </c>
    </row>
    <row r="177" spans="1:7" x14ac:dyDescent="0.3">
      <c r="A177" t="str">
        <f t="array" ref="A177">IFERROR(SMALL(IF(Data!$Q$2:$Q$1064&lt;&gt;0,ROW(Data!$Q$2:$Q$1064),IF(Data!$R$2:$R$1064&lt;&gt;0,ROW(Data!$R$2:$R$1064))),ROW(176:176))-1,"")</f>
        <v/>
      </c>
      <c r="B177" t="str">
        <f>IFERROR(INDEX(Data!$C$2:$C$408,$A177),"")</f>
        <v/>
      </c>
      <c r="C177" t="str">
        <f t="array" ref="C177">IFERROR(INDEX($B$2:$B$1000, MATCH(0,COUNTIF($C$1:C176, $B$2:$B$1000), 0)),"")</f>
        <v/>
      </c>
      <c r="D177" s="13" t="str">
        <f>IFERROR(HYPERLINK(VLOOKUP($C177,Data!$C$2:$N$1064,12,FALSE),VLOOKUP($C177,Data!$C$2:$N$1064,10,FALSE)),"")</f>
        <v/>
      </c>
      <c r="E177" t="str">
        <f>IFERROR(VLOOKUP($C177,Data!$C$2:$M$1064,11,FALSE),"")</f>
        <v/>
      </c>
      <c r="F177" t="str">
        <f>IFERROR(VLOOKUP($C177,Data!$C$2:$Q$1064,15,FALSE),"")</f>
        <v/>
      </c>
      <c r="G177" t="str">
        <f>IFERROR(IF(INDEX(Data!$R$2:$R$1057,$A177)=0,"",INDEX(Data!$R$2:$R$1057,$A177)),"")</f>
        <v/>
      </c>
    </row>
    <row r="178" spans="1:7" x14ac:dyDescent="0.3">
      <c r="A178" t="str">
        <f t="array" ref="A178">IFERROR(SMALL(IF(Data!$Q$2:$Q$1064&lt;&gt;0,ROW(Data!$Q$2:$Q$1064),IF(Data!$R$2:$R$1064&lt;&gt;0,ROW(Data!$R$2:$R$1064))),ROW(177:177))-1,"")</f>
        <v/>
      </c>
      <c r="B178" t="str">
        <f>IFERROR(INDEX(Data!$C$2:$C$408,$A178),"")</f>
        <v/>
      </c>
      <c r="C178" t="str">
        <f t="array" ref="C178">IFERROR(INDEX($B$2:$B$1000, MATCH(0,COUNTIF($C$1:C177, $B$2:$B$1000), 0)),"")</f>
        <v/>
      </c>
      <c r="D178" s="13" t="str">
        <f>IFERROR(HYPERLINK(VLOOKUP($C178,Data!$C$2:$N$1064,12,FALSE),VLOOKUP($C178,Data!$C$2:$N$1064,10,FALSE)),"")</f>
        <v/>
      </c>
      <c r="E178" t="str">
        <f>IFERROR(VLOOKUP($C178,Data!$C$2:$M$1064,11,FALSE),"")</f>
        <v/>
      </c>
      <c r="F178" t="str">
        <f>IFERROR(VLOOKUP($C178,Data!$C$2:$Q$1064,15,FALSE),"")</f>
        <v/>
      </c>
      <c r="G178" t="str">
        <f>IFERROR(IF(INDEX(Data!$R$2:$R$1057,$A178)=0,"",INDEX(Data!$R$2:$R$1057,$A178)),"")</f>
        <v/>
      </c>
    </row>
    <row r="179" spans="1:7" x14ac:dyDescent="0.3">
      <c r="A179" t="str">
        <f t="array" ref="A179">IFERROR(SMALL(IF(Data!$Q$2:$Q$1064&lt;&gt;0,ROW(Data!$Q$2:$Q$1064),IF(Data!$R$2:$R$1064&lt;&gt;0,ROW(Data!$R$2:$R$1064))),ROW(178:178))-1,"")</f>
        <v/>
      </c>
      <c r="B179" t="str">
        <f>IFERROR(INDEX(Data!$C$2:$C$408,$A179),"")</f>
        <v/>
      </c>
      <c r="C179" t="str">
        <f t="array" ref="C179">IFERROR(INDEX($B$2:$B$1000, MATCH(0,COUNTIF($C$1:C178, $B$2:$B$1000), 0)),"")</f>
        <v/>
      </c>
      <c r="D179" s="13" t="str">
        <f>IFERROR(HYPERLINK(VLOOKUP($C179,Data!$C$2:$N$1064,12,FALSE),VLOOKUP($C179,Data!$C$2:$N$1064,10,FALSE)),"")</f>
        <v/>
      </c>
      <c r="E179" t="str">
        <f>IFERROR(VLOOKUP($C179,Data!$C$2:$M$1064,11,FALSE),"")</f>
        <v/>
      </c>
      <c r="F179" t="str">
        <f>IFERROR(VLOOKUP($C179,Data!$C$2:$Q$1064,15,FALSE),"")</f>
        <v/>
      </c>
      <c r="G179" t="str">
        <f>IFERROR(IF(INDEX(Data!$R$2:$R$1057,$A179)=0,"",INDEX(Data!$R$2:$R$1057,$A179)),"")</f>
        <v/>
      </c>
    </row>
    <row r="180" spans="1:7" x14ac:dyDescent="0.3">
      <c r="A180" t="str">
        <f t="array" ref="A180">IFERROR(SMALL(IF(Data!$Q$2:$Q$1064&lt;&gt;0,ROW(Data!$Q$2:$Q$1064),IF(Data!$R$2:$R$1064&lt;&gt;0,ROW(Data!$R$2:$R$1064))),ROW(179:179))-1,"")</f>
        <v/>
      </c>
      <c r="B180" t="str">
        <f>IFERROR(INDEX(Data!$C$2:$C$408,$A180),"")</f>
        <v/>
      </c>
      <c r="C180" t="str">
        <f t="array" ref="C180">IFERROR(INDEX($B$2:$B$1000, MATCH(0,COUNTIF($C$1:C179, $B$2:$B$1000), 0)),"")</f>
        <v/>
      </c>
      <c r="D180" s="13" t="str">
        <f>IFERROR(HYPERLINK(VLOOKUP($C180,Data!$C$2:$N$1064,12,FALSE),VLOOKUP($C180,Data!$C$2:$N$1064,10,FALSE)),"")</f>
        <v/>
      </c>
      <c r="E180" t="str">
        <f>IFERROR(VLOOKUP($C180,Data!$C$2:$M$1064,11,FALSE),"")</f>
        <v/>
      </c>
      <c r="F180" t="str">
        <f>IFERROR(VLOOKUP($C180,Data!$C$2:$Q$1064,15,FALSE),"")</f>
        <v/>
      </c>
      <c r="G180" t="str">
        <f>IFERROR(IF(INDEX(Data!$R$2:$R$1057,$A180)=0,"",INDEX(Data!$R$2:$R$1057,$A180)),"")</f>
        <v/>
      </c>
    </row>
    <row r="181" spans="1:7" x14ac:dyDescent="0.3">
      <c r="A181" t="str">
        <f t="array" ref="A181">IFERROR(SMALL(IF(Data!$Q$2:$Q$1064&lt;&gt;0,ROW(Data!$Q$2:$Q$1064),IF(Data!$R$2:$R$1064&lt;&gt;0,ROW(Data!$R$2:$R$1064))),ROW(180:180))-1,"")</f>
        <v/>
      </c>
      <c r="B181" t="str">
        <f>IFERROR(INDEX(Data!$C$2:$C$408,$A181),"")</f>
        <v/>
      </c>
      <c r="C181" t="str">
        <f t="array" ref="C181">IFERROR(INDEX($B$2:$B$1000, MATCH(0,COUNTIF($C$1:C180, $B$2:$B$1000), 0)),"")</f>
        <v/>
      </c>
      <c r="D181" s="13" t="str">
        <f>IFERROR(HYPERLINK(VLOOKUP($C181,Data!$C$2:$N$1064,12,FALSE),VLOOKUP($C181,Data!$C$2:$N$1064,10,FALSE)),"")</f>
        <v/>
      </c>
      <c r="E181" t="str">
        <f>IFERROR(VLOOKUP($C181,Data!$C$2:$M$1064,11,FALSE),"")</f>
        <v/>
      </c>
      <c r="F181" t="str">
        <f>IFERROR(VLOOKUP($C181,Data!$C$2:$Q$1064,15,FALSE),"")</f>
        <v/>
      </c>
      <c r="G181" t="str">
        <f>IFERROR(IF(INDEX(Data!$R$2:$R$1057,$A181)=0,"",INDEX(Data!$R$2:$R$1057,$A181)),"")</f>
        <v/>
      </c>
    </row>
    <row r="182" spans="1:7" x14ac:dyDescent="0.3">
      <c r="A182" t="str">
        <f t="array" ref="A182">IFERROR(SMALL(IF(Data!$Q$2:$Q$1064&lt;&gt;0,ROW(Data!$Q$2:$Q$1064),IF(Data!$R$2:$R$1064&lt;&gt;0,ROW(Data!$R$2:$R$1064))),ROW(181:181))-1,"")</f>
        <v/>
      </c>
      <c r="B182" t="str">
        <f>IFERROR(INDEX(Data!$C$2:$C$408,$A182),"")</f>
        <v/>
      </c>
      <c r="C182" t="str">
        <f t="array" ref="C182">IFERROR(INDEX($B$2:$B$1000, MATCH(0,COUNTIF($C$1:C181, $B$2:$B$1000), 0)),"")</f>
        <v/>
      </c>
      <c r="D182" s="13" t="str">
        <f>IFERROR(HYPERLINK(VLOOKUP($C182,Data!$C$2:$N$1064,12,FALSE),VLOOKUP($C182,Data!$C$2:$N$1064,10,FALSE)),"")</f>
        <v/>
      </c>
      <c r="E182" t="str">
        <f>IFERROR(VLOOKUP($C182,Data!$C$2:$M$1064,11,FALSE),"")</f>
        <v/>
      </c>
      <c r="F182" t="str">
        <f>IFERROR(VLOOKUP($C182,Data!$C$2:$Q$1064,15,FALSE),"")</f>
        <v/>
      </c>
      <c r="G182" t="str">
        <f>IFERROR(IF(INDEX(Data!$R$2:$R$1057,$A182)=0,"",INDEX(Data!$R$2:$R$1057,$A182)),"")</f>
        <v/>
      </c>
    </row>
    <row r="183" spans="1:7" x14ac:dyDescent="0.3">
      <c r="A183" t="str">
        <f t="array" ref="A183">IFERROR(SMALL(IF(Data!$Q$2:$Q$1064&lt;&gt;0,ROW(Data!$Q$2:$Q$1064),IF(Data!$R$2:$R$1064&lt;&gt;0,ROW(Data!$R$2:$R$1064))),ROW(182:182))-1,"")</f>
        <v/>
      </c>
      <c r="B183" t="str">
        <f>IFERROR(INDEX(Data!$C$2:$C$408,$A183),"")</f>
        <v/>
      </c>
      <c r="C183" t="str">
        <f t="array" ref="C183">IFERROR(INDEX($B$2:$B$1000, MATCH(0,COUNTIF($C$1:C182, $B$2:$B$1000), 0)),"")</f>
        <v/>
      </c>
      <c r="D183" s="13" t="str">
        <f>IFERROR(HYPERLINK(VLOOKUP($C183,Data!$C$2:$N$1064,12,FALSE),VLOOKUP($C183,Data!$C$2:$N$1064,10,FALSE)),"")</f>
        <v/>
      </c>
      <c r="E183" t="str">
        <f>IFERROR(VLOOKUP($C183,Data!$C$2:$M$1064,11,FALSE),"")</f>
        <v/>
      </c>
      <c r="F183" t="str">
        <f>IFERROR(VLOOKUP($C183,Data!$C$2:$Q$1064,15,FALSE),"")</f>
        <v/>
      </c>
      <c r="G183" t="str">
        <f>IFERROR(IF(INDEX(Data!$R$2:$R$1057,$A183)=0,"",INDEX(Data!$R$2:$R$1057,$A183)),"")</f>
        <v/>
      </c>
    </row>
    <row r="184" spans="1:7" x14ac:dyDescent="0.3">
      <c r="A184" t="str">
        <f t="array" ref="A184">IFERROR(SMALL(IF(Data!$Q$2:$Q$1064&lt;&gt;0,ROW(Data!$Q$2:$Q$1064),IF(Data!$R$2:$R$1064&lt;&gt;0,ROW(Data!$R$2:$R$1064))),ROW(183:183))-1,"")</f>
        <v/>
      </c>
      <c r="B184" t="str">
        <f>IFERROR(INDEX(Data!$C$2:$C$408,$A184),"")</f>
        <v/>
      </c>
      <c r="C184" t="str">
        <f t="array" ref="C184">IFERROR(INDEX($B$2:$B$1000, MATCH(0,COUNTIF($C$1:C183, $B$2:$B$1000), 0)),"")</f>
        <v/>
      </c>
      <c r="D184" s="13" t="str">
        <f>IFERROR(HYPERLINK(VLOOKUP($C184,Data!$C$2:$N$1064,12,FALSE),VLOOKUP($C184,Data!$C$2:$N$1064,10,FALSE)),"")</f>
        <v/>
      </c>
      <c r="E184" t="str">
        <f>IFERROR(VLOOKUP($C184,Data!$C$2:$M$1064,11,FALSE),"")</f>
        <v/>
      </c>
      <c r="F184" t="str">
        <f>IFERROR(VLOOKUP($C184,Data!$C$2:$Q$1064,15,FALSE),"")</f>
        <v/>
      </c>
      <c r="G184" t="str">
        <f>IFERROR(IF(INDEX(Data!$R$2:$R$1057,$A184)=0,"",INDEX(Data!$R$2:$R$1057,$A184)),"")</f>
        <v/>
      </c>
    </row>
    <row r="185" spans="1:7" x14ac:dyDescent="0.3">
      <c r="A185" t="str">
        <f t="array" ref="A185">IFERROR(SMALL(IF(Data!$Q$2:$Q$1064&lt;&gt;0,ROW(Data!$Q$2:$Q$1064),IF(Data!$R$2:$R$1064&lt;&gt;0,ROW(Data!$R$2:$R$1064))),ROW(184:184))-1,"")</f>
        <v/>
      </c>
      <c r="B185" t="str">
        <f>IFERROR(INDEX(Data!$C$2:$C$408,$A185),"")</f>
        <v/>
      </c>
      <c r="C185" t="str">
        <f t="array" ref="C185">IFERROR(INDEX($B$2:$B$1000, MATCH(0,COUNTIF($C$1:C184, $B$2:$B$1000), 0)),"")</f>
        <v/>
      </c>
      <c r="D185" s="13" t="str">
        <f>IFERROR(HYPERLINK(VLOOKUP($C185,Data!$C$2:$N$1064,12,FALSE),VLOOKUP($C185,Data!$C$2:$N$1064,10,FALSE)),"")</f>
        <v/>
      </c>
      <c r="E185" t="str">
        <f>IFERROR(VLOOKUP($C185,Data!$C$2:$M$1064,11,FALSE),"")</f>
        <v/>
      </c>
      <c r="F185" t="str">
        <f>IFERROR(VLOOKUP($C185,Data!$C$2:$Q$1064,15,FALSE),"")</f>
        <v/>
      </c>
      <c r="G185" t="str">
        <f>IFERROR(IF(INDEX(Data!$R$2:$R$1057,$A185)=0,"",INDEX(Data!$R$2:$R$1057,$A185)),"")</f>
        <v/>
      </c>
    </row>
    <row r="186" spans="1:7" x14ac:dyDescent="0.3">
      <c r="A186" t="str">
        <f t="array" ref="A186">IFERROR(SMALL(IF(Data!$Q$2:$Q$1064&lt;&gt;0,ROW(Data!$Q$2:$Q$1064),IF(Data!$R$2:$R$1064&lt;&gt;0,ROW(Data!$R$2:$R$1064))),ROW(185:185))-1,"")</f>
        <v/>
      </c>
      <c r="B186" t="str">
        <f>IFERROR(INDEX(Data!$C$2:$C$408,$A186),"")</f>
        <v/>
      </c>
      <c r="C186" t="str">
        <f t="array" ref="C186">IFERROR(INDEX($B$2:$B$1000, MATCH(0,COUNTIF($C$1:C185, $B$2:$B$1000), 0)),"")</f>
        <v/>
      </c>
      <c r="D186" s="13" t="str">
        <f>IFERROR(HYPERLINK(VLOOKUP($C186,Data!$C$2:$N$1064,12,FALSE),VLOOKUP($C186,Data!$C$2:$N$1064,10,FALSE)),"")</f>
        <v/>
      </c>
      <c r="E186" t="str">
        <f>IFERROR(VLOOKUP($C186,Data!$C$2:$M$1064,11,FALSE),"")</f>
        <v/>
      </c>
      <c r="F186" t="str">
        <f>IFERROR(VLOOKUP($C186,Data!$C$2:$Q$1064,15,FALSE),"")</f>
        <v/>
      </c>
      <c r="G186" t="str">
        <f>IFERROR(IF(INDEX(Data!$R$2:$R$1057,$A186)=0,"",INDEX(Data!$R$2:$R$1057,$A186)),"")</f>
        <v/>
      </c>
    </row>
    <row r="187" spans="1:7" x14ac:dyDescent="0.3">
      <c r="A187" t="str">
        <f t="array" ref="A187">IFERROR(SMALL(IF(Data!$Q$2:$Q$1064&lt;&gt;0,ROW(Data!$Q$2:$Q$1064),IF(Data!$R$2:$R$1064&lt;&gt;0,ROW(Data!$R$2:$R$1064))),ROW(186:186))-1,"")</f>
        <v/>
      </c>
      <c r="B187" t="str">
        <f>IFERROR(INDEX(Data!$C$2:$C$408,$A187),"")</f>
        <v/>
      </c>
      <c r="C187" t="str">
        <f t="array" ref="C187">IFERROR(INDEX($B$2:$B$1000, MATCH(0,COUNTIF($C$1:C186, $B$2:$B$1000), 0)),"")</f>
        <v/>
      </c>
      <c r="D187" s="13" t="str">
        <f>IFERROR(HYPERLINK(VLOOKUP($C187,Data!$C$2:$N$1064,12,FALSE),VLOOKUP($C187,Data!$C$2:$N$1064,10,FALSE)),"")</f>
        <v/>
      </c>
      <c r="E187" t="str">
        <f>IFERROR(VLOOKUP($C187,Data!$C$2:$M$1064,11,FALSE),"")</f>
        <v/>
      </c>
      <c r="F187" t="str">
        <f>IFERROR(VLOOKUP($C187,Data!$C$2:$Q$1064,15,FALSE),"")</f>
        <v/>
      </c>
      <c r="G187" t="str">
        <f>IFERROR(IF(INDEX(Data!$R$2:$R$1057,$A187)=0,"",INDEX(Data!$R$2:$R$1057,$A187)),"")</f>
        <v/>
      </c>
    </row>
    <row r="188" spans="1:7" x14ac:dyDescent="0.3">
      <c r="A188" t="str">
        <f t="array" ref="A188">IFERROR(SMALL(IF(Data!$Q$2:$Q$1064&lt;&gt;0,ROW(Data!$Q$2:$Q$1064),IF(Data!$R$2:$R$1064&lt;&gt;0,ROW(Data!$R$2:$R$1064))),ROW(187:187))-1,"")</f>
        <v/>
      </c>
      <c r="B188" t="str">
        <f>IFERROR(INDEX(Data!$C$2:$C$408,$A188),"")</f>
        <v/>
      </c>
      <c r="C188" t="str">
        <f t="array" ref="C188">IFERROR(INDEX($B$2:$B$1000, MATCH(0,COUNTIF($C$1:C187, $B$2:$B$1000), 0)),"")</f>
        <v/>
      </c>
      <c r="D188" s="13" t="str">
        <f>IFERROR(HYPERLINK(VLOOKUP($C188,Data!$C$2:$N$1064,12,FALSE),VLOOKUP($C188,Data!$C$2:$N$1064,10,FALSE)),"")</f>
        <v/>
      </c>
      <c r="E188" t="str">
        <f>IFERROR(VLOOKUP($C188,Data!$C$2:$M$1064,11,FALSE),"")</f>
        <v/>
      </c>
      <c r="F188" t="str">
        <f>IFERROR(VLOOKUP($C188,Data!$C$2:$Q$1064,15,FALSE),"")</f>
        <v/>
      </c>
      <c r="G188" t="str">
        <f>IFERROR(IF(INDEX(Data!$R$2:$R$1057,$A188)=0,"",INDEX(Data!$R$2:$R$1057,$A188)),"")</f>
        <v/>
      </c>
    </row>
    <row r="189" spans="1:7" x14ac:dyDescent="0.3">
      <c r="A189" t="str">
        <f t="array" ref="A189">IFERROR(SMALL(IF(Data!$Q$2:$Q$1064&lt;&gt;0,ROW(Data!$Q$2:$Q$1064),IF(Data!$R$2:$R$1064&lt;&gt;0,ROW(Data!$R$2:$R$1064))),ROW(188:188))-1,"")</f>
        <v/>
      </c>
      <c r="B189" t="str">
        <f>IFERROR(INDEX(Data!$C$2:$C$408,$A189),"")</f>
        <v/>
      </c>
      <c r="C189" t="str">
        <f t="array" ref="C189">IFERROR(INDEX($B$2:$B$1000, MATCH(0,COUNTIF($C$1:C188, $B$2:$B$1000), 0)),"")</f>
        <v/>
      </c>
      <c r="D189" s="13" t="str">
        <f>IFERROR(HYPERLINK(VLOOKUP($C189,Data!$C$2:$N$1064,12,FALSE),VLOOKUP($C189,Data!$C$2:$N$1064,10,FALSE)),"")</f>
        <v/>
      </c>
      <c r="E189" t="str">
        <f>IFERROR(VLOOKUP($C189,Data!$C$2:$M$1064,11,FALSE),"")</f>
        <v/>
      </c>
      <c r="F189" t="str">
        <f>IFERROR(VLOOKUP($C189,Data!$C$2:$Q$1064,15,FALSE),"")</f>
        <v/>
      </c>
      <c r="G189" t="str">
        <f>IFERROR(IF(INDEX(Data!$R$2:$R$1057,$A189)=0,"",INDEX(Data!$R$2:$R$1057,$A189)),"")</f>
        <v/>
      </c>
    </row>
    <row r="190" spans="1:7" x14ac:dyDescent="0.3">
      <c r="A190" t="str">
        <f t="array" ref="A190">IFERROR(SMALL(IF(Data!$Q$2:$Q$1064&lt;&gt;0,ROW(Data!$Q$2:$Q$1064),IF(Data!$R$2:$R$1064&lt;&gt;0,ROW(Data!$R$2:$R$1064))),ROW(189:189))-1,"")</f>
        <v/>
      </c>
      <c r="B190" t="str">
        <f>IFERROR(INDEX(Data!$C$2:$C$408,$A190),"")</f>
        <v/>
      </c>
      <c r="C190" t="str">
        <f t="array" ref="C190">IFERROR(INDEX($B$2:$B$1000, MATCH(0,COUNTIF($C$1:C189, $B$2:$B$1000), 0)),"")</f>
        <v/>
      </c>
      <c r="D190" s="13" t="str">
        <f>IFERROR(HYPERLINK(VLOOKUP($C190,Data!$C$2:$N$1064,12,FALSE),VLOOKUP($C190,Data!$C$2:$N$1064,10,FALSE)),"")</f>
        <v/>
      </c>
      <c r="E190" t="str">
        <f>IFERROR(VLOOKUP($C190,Data!$C$2:$M$1064,11,FALSE),"")</f>
        <v/>
      </c>
      <c r="F190" t="str">
        <f>IFERROR(VLOOKUP($C190,Data!$C$2:$Q$1064,15,FALSE),"")</f>
        <v/>
      </c>
      <c r="G190" t="str">
        <f>IFERROR(IF(INDEX(Data!$R$2:$R$1057,$A190)=0,"",INDEX(Data!$R$2:$R$1057,$A190)),"")</f>
        <v/>
      </c>
    </row>
    <row r="191" spans="1:7" x14ac:dyDescent="0.3">
      <c r="A191" t="str">
        <f t="array" ref="A191">IFERROR(SMALL(IF(Data!$Q$2:$Q$1064&lt;&gt;0,ROW(Data!$Q$2:$Q$1064),IF(Data!$R$2:$R$1064&lt;&gt;0,ROW(Data!$R$2:$R$1064))),ROW(190:190))-1,"")</f>
        <v/>
      </c>
      <c r="B191" t="str">
        <f>IFERROR(INDEX(Data!$C$2:$C$408,$A191),"")</f>
        <v/>
      </c>
      <c r="C191" t="str">
        <f t="array" ref="C191">IFERROR(INDEX($B$2:$B$1000, MATCH(0,COUNTIF($C$1:C190, $B$2:$B$1000), 0)),"")</f>
        <v/>
      </c>
      <c r="D191" s="13" t="str">
        <f>IFERROR(HYPERLINK(VLOOKUP($C191,Data!$C$2:$N$1064,12,FALSE),VLOOKUP($C191,Data!$C$2:$N$1064,10,FALSE)),"")</f>
        <v/>
      </c>
      <c r="E191" t="str">
        <f>IFERROR(VLOOKUP($C191,Data!$C$2:$M$1064,11,FALSE),"")</f>
        <v/>
      </c>
      <c r="F191" t="str">
        <f>IFERROR(VLOOKUP($C191,Data!$C$2:$Q$1064,15,FALSE),"")</f>
        <v/>
      </c>
      <c r="G191" t="str">
        <f>IFERROR(IF(INDEX(Data!$R$2:$R$1057,$A191)=0,"",INDEX(Data!$R$2:$R$1057,$A191)),"")</f>
        <v/>
      </c>
    </row>
    <row r="192" spans="1:7" x14ac:dyDescent="0.3">
      <c r="A192" t="str">
        <f t="array" ref="A192">IFERROR(SMALL(IF(Data!$Q$2:$Q$1064&lt;&gt;0,ROW(Data!$Q$2:$Q$1064),IF(Data!$R$2:$R$1064&lt;&gt;0,ROW(Data!$R$2:$R$1064))),ROW(191:191))-1,"")</f>
        <v/>
      </c>
      <c r="B192" t="str">
        <f>IFERROR(INDEX(Data!$C$2:$C$408,$A192),"")</f>
        <v/>
      </c>
      <c r="C192" t="str">
        <f t="array" ref="C192">IFERROR(INDEX($B$2:$B$1000, MATCH(0,COUNTIF($C$1:C191, $B$2:$B$1000), 0)),"")</f>
        <v/>
      </c>
      <c r="D192" s="13" t="str">
        <f>IFERROR(HYPERLINK(VLOOKUP($C192,Data!$C$2:$N$1064,12,FALSE),VLOOKUP($C192,Data!$C$2:$N$1064,10,FALSE)),"")</f>
        <v/>
      </c>
      <c r="E192" t="str">
        <f>IFERROR(VLOOKUP($C192,Data!$C$2:$M$1064,11,FALSE),"")</f>
        <v/>
      </c>
      <c r="F192" t="str">
        <f>IFERROR(VLOOKUP($C192,Data!$C$2:$Q$1064,15,FALSE),"")</f>
        <v/>
      </c>
      <c r="G192" t="str">
        <f>IFERROR(IF(INDEX(Data!$R$2:$R$1057,$A192)=0,"",INDEX(Data!$R$2:$R$1057,$A192)),"")</f>
        <v/>
      </c>
    </row>
    <row r="193" spans="1:7" x14ac:dyDescent="0.3">
      <c r="A193" t="str">
        <f t="array" ref="A193">IFERROR(SMALL(IF(Data!$Q$2:$Q$1064&lt;&gt;0,ROW(Data!$Q$2:$Q$1064),IF(Data!$R$2:$R$1064&lt;&gt;0,ROW(Data!$R$2:$R$1064))),ROW(192:192))-1,"")</f>
        <v/>
      </c>
      <c r="B193" t="str">
        <f>IFERROR(INDEX(Data!$C$2:$C$408,$A193),"")</f>
        <v/>
      </c>
      <c r="C193" t="str">
        <f t="array" ref="C193">IFERROR(INDEX($B$2:$B$1000, MATCH(0,COUNTIF($C$1:C192, $B$2:$B$1000), 0)),"")</f>
        <v/>
      </c>
      <c r="D193" s="13" t="str">
        <f>IFERROR(HYPERLINK(VLOOKUP($C193,Data!$C$2:$N$1064,12,FALSE),VLOOKUP($C193,Data!$C$2:$N$1064,10,FALSE)),"")</f>
        <v/>
      </c>
      <c r="E193" t="str">
        <f>IFERROR(VLOOKUP($C193,Data!$C$2:$M$1064,11,FALSE),"")</f>
        <v/>
      </c>
      <c r="F193" t="str">
        <f>IFERROR(VLOOKUP($C193,Data!$C$2:$Q$1064,15,FALSE),"")</f>
        <v/>
      </c>
      <c r="G193" t="str">
        <f>IFERROR(IF(INDEX(Data!$R$2:$R$1057,$A193)=0,"",INDEX(Data!$R$2:$R$1057,$A193)),"")</f>
        <v/>
      </c>
    </row>
    <row r="194" spans="1:7" x14ac:dyDescent="0.3">
      <c r="A194" t="str">
        <f t="array" ref="A194">IFERROR(SMALL(IF(Data!$Q$2:$Q$1064&lt;&gt;0,ROW(Data!$Q$2:$Q$1064),IF(Data!$R$2:$R$1064&lt;&gt;0,ROW(Data!$R$2:$R$1064))),ROW(193:193))-1,"")</f>
        <v/>
      </c>
      <c r="B194" t="str">
        <f>IFERROR(INDEX(Data!$C$2:$C$408,$A194),"")</f>
        <v/>
      </c>
      <c r="C194" t="str">
        <f t="array" ref="C194">IFERROR(INDEX($B$2:$B$1000, MATCH(0,COUNTIF($C$1:C193, $B$2:$B$1000), 0)),"")</f>
        <v/>
      </c>
      <c r="D194" s="13" t="str">
        <f>IFERROR(HYPERLINK(VLOOKUP($C194,Data!$C$2:$N$1064,12,FALSE),VLOOKUP($C194,Data!$C$2:$N$1064,10,FALSE)),"")</f>
        <v/>
      </c>
      <c r="E194" t="str">
        <f>IFERROR(VLOOKUP($C194,Data!$C$2:$M$1064,11,FALSE),"")</f>
        <v/>
      </c>
      <c r="F194" t="str">
        <f>IFERROR(VLOOKUP($C194,Data!$C$2:$Q$1064,15,FALSE),"")</f>
        <v/>
      </c>
      <c r="G194" t="str">
        <f>IFERROR(IF(INDEX(Data!$R$2:$R$1057,$A194)=0,"",INDEX(Data!$R$2:$R$1057,$A194)),"")</f>
        <v/>
      </c>
    </row>
    <row r="195" spans="1:7" x14ac:dyDescent="0.3">
      <c r="A195" t="str">
        <f t="array" ref="A195">IFERROR(SMALL(IF(Data!$Q$2:$Q$1064&lt;&gt;0,ROW(Data!$Q$2:$Q$1064),IF(Data!$R$2:$R$1064&lt;&gt;0,ROW(Data!$R$2:$R$1064))),ROW(194:194))-1,"")</f>
        <v/>
      </c>
      <c r="B195" t="str">
        <f>IFERROR(INDEX(Data!$C$2:$C$408,$A195),"")</f>
        <v/>
      </c>
      <c r="C195" t="str">
        <f t="array" ref="C195">IFERROR(INDEX($B$2:$B$1000, MATCH(0,COUNTIF($C$1:C194, $B$2:$B$1000), 0)),"")</f>
        <v/>
      </c>
      <c r="D195" s="13" t="str">
        <f>IFERROR(HYPERLINK(VLOOKUP($C195,Data!$C$2:$N$1064,12,FALSE),VLOOKUP($C195,Data!$C$2:$N$1064,10,FALSE)),"")</f>
        <v/>
      </c>
      <c r="E195" t="str">
        <f>IFERROR(VLOOKUP($C195,Data!$C$2:$M$1064,11,FALSE),"")</f>
        <v/>
      </c>
      <c r="F195" t="str">
        <f>IFERROR(VLOOKUP($C195,Data!$C$2:$Q$1064,15,FALSE),"")</f>
        <v/>
      </c>
      <c r="G195" t="str">
        <f>IFERROR(IF(INDEX(Data!$R$2:$R$1057,$A195)=0,"",INDEX(Data!$R$2:$R$1057,$A195)),"")</f>
        <v/>
      </c>
    </row>
    <row r="196" spans="1:7" x14ac:dyDescent="0.3">
      <c r="A196" t="str">
        <f t="array" ref="A196">IFERROR(SMALL(IF(Data!$Q$2:$Q$1064&lt;&gt;0,ROW(Data!$Q$2:$Q$1064),IF(Data!$R$2:$R$1064&lt;&gt;0,ROW(Data!$R$2:$R$1064))),ROW(195:195))-1,"")</f>
        <v/>
      </c>
      <c r="B196" t="str">
        <f>IFERROR(INDEX(Data!$C$2:$C$408,$A196),"")</f>
        <v/>
      </c>
      <c r="C196" t="str">
        <f t="array" ref="C196">IFERROR(INDEX($B$2:$B$1000, MATCH(0,COUNTIF($C$1:C195, $B$2:$B$1000), 0)),"")</f>
        <v/>
      </c>
      <c r="D196" s="13" t="str">
        <f>IFERROR(HYPERLINK(VLOOKUP($C196,Data!$C$2:$N$1064,12,FALSE),VLOOKUP($C196,Data!$C$2:$N$1064,10,FALSE)),"")</f>
        <v/>
      </c>
      <c r="E196" t="str">
        <f>IFERROR(VLOOKUP($C196,Data!$C$2:$M$1064,11,FALSE),"")</f>
        <v/>
      </c>
      <c r="F196" t="str">
        <f>IFERROR(VLOOKUP($C196,Data!$C$2:$Q$1064,15,FALSE),"")</f>
        <v/>
      </c>
      <c r="G196" t="str">
        <f>IFERROR(IF(INDEX(Data!$R$2:$R$1057,$A196)=0,"",INDEX(Data!$R$2:$R$1057,$A196)),"")</f>
        <v/>
      </c>
    </row>
    <row r="197" spans="1:7" x14ac:dyDescent="0.3">
      <c r="A197" t="str">
        <f t="array" ref="A197">IFERROR(SMALL(IF(Data!$Q$2:$Q$1064&lt;&gt;0,ROW(Data!$Q$2:$Q$1064),IF(Data!$R$2:$R$1064&lt;&gt;0,ROW(Data!$R$2:$R$1064))),ROW(196:196))-1,"")</f>
        <v/>
      </c>
      <c r="B197" t="str">
        <f>IFERROR(INDEX(Data!$C$2:$C$408,$A197),"")</f>
        <v/>
      </c>
      <c r="C197" t="str">
        <f t="array" ref="C197">IFERROR(INDEX($B$2:$B$1000, MATCH(0,COUNTIF($C$1:C196, $B$2:$B$1000), 0)),"")</f>
        <v/>
      </c>
      <c r="D197" s="13" t="str">
        <f>IFERROR(HYPERLINK(VLOOKUP($C197,Data!$C$2:$N$1064,12,FALSE),VLOOKUP($C197,Data!$C$2:$N$1064,10,FALSE)),"")</f>
        <v/>
      </c>
      <c r="E197" t="str">
        <f>IFERROR(VLOOKUP($C197,Data!$C$2:$M$1064,11,FALSE),"")</f>
        <v/>
      </c>
      <c r="F197" t="str">
        <f>IFERROR(VLOOKUP($C197,Data!$C$2:$Q$1064,15,FALSE),"")</f>
        <v/>
      </c>
      <c r="G197" t="str">
        <f>IFERROR(IF(INDEX(Data!$R$2:$R$1057,$A197)=0,"",INDEX(Data!$R$2:$R$1057,$A197)),"")</f>
        <v/>
      </c>
    </row>
    <row r="198" spans="1:7" x14ac:dyDescent="0.3">
      <c r="A198" t="str">
        <f t="array" ref="A198">IFERROR(SMALL(IF(Data!$Q$2:$Q$1064&lt;&gt;0,ROW(Data!$Q$2:$Q$1064),IF(Data!$R$2:$R$1064&lt;&gt;0,ROW(Data!$R$2:$R$1064))),ROW(197:197))-1,"")</f>
        <v/>
      </c>
      <c r="B198" t="str">
        <f>IFERROR(INDEX(Data!$C$2:$C$408,$A198),"")</f>
        <v/>
      </c>
      <c r="C198" t="str">
        <f t="array" ref="C198">IFERROR(INDEX($B$2:$B$1000, MATCH(0,COUNTIF($C$1:C197, $B$2:$B$1000), 0)),"")</f>
        <v/>
      </c>
      <c r="D198" s="13" t="str">
        <f>IFERROR(HYPERLINK(VLOOKUP($C198,Data!$C$2:$N$1064,12,FALSE),VLOOKUP($C198,Data!$C$2:$N$1064,10,FALSE)),"")</f>
        <v/>
      </c>
      <c r="E198" t="str">
        <f>IFERROR(VLOOKUP($C198,Data!$C$2:$M$1064,11,FALSE),"")</f>
        <v/>
      </c>
      <c r="F198" t="str">
        <f>IFERROR(VLOOKUP($C198,Data!$C$2:$Q$1064,15,FALSE),"")</f>
        <v/>
      </c>
      <c r="G198" t="str">
        <f>IFERROR(IF(INDEX(Data!$R$2:$R$1057,$A198)=0,"",INDEX(Data!$R$2:$R$1057,$A198)),"")</f>
        <v/>
      </c>
    </row>
    <row r="199" spans="1:7" x14ac:dyDescent="0.3">
      <c r="A199" t="str">
        <f t="array" ref="A199">IFERROR(SMALL(IF(Data!$Q$2:$Q$1064&lt;&gt;0,ROW(Data!$Q$2:$Q$1064),IF(Data!$R$2:$R$1064&lt;&gt;0,ROW(Data!$R$2:$R$1064))),ROW(198:198))-1,"")</f>
        <v/>
      </c>
      <c r="B199" t="str">
        <f>IFERROR(INDEX(Data!$C$2:$C$408,$A199),"")</f>
        <v/>
      </c>
      <c r="C199" t="str">
        <f t="array" ref="C199">IFERROR(INDEX($B$2:$B$1000, MATCH(0,COUNTIF($C$1:C198, $B$2:$B$1000), 0)),"")</f>
        <v/>
      </c>
      <c r="D199" s="13" t="str">
        <f>IFERROR(HYPERLINK(VLOOKUP($C199,Data!$C$2:$N$1064,12,FALSE),VLOOKUP($C199,Data!$C$2:$N$1064,10,FALSE)),"")</f>
        <v/>
      </c>
      <c r="E199" t="str">
        <f>IFERROR(VLOOKUP($C199,Data!$C$2:$M$1064,11,FALSE),"")</f>
        <v/>
      </c>
      <c r="F199" t="str">
        <f>IFERROR(VLOOKUP($C199,Data!$C$2:$Q$1064,15,FALSE),"")</f>
        <v/>
      </c>
      <c r="G199" t="str">
        <f>IFERROR(IF(INDEX(Data!$R$2:$R$1057,$A199)=0,"",INDEX(Data!$R$2:$R$1057,$A199)),"")</f>
        <v/>
      </c>
    </row>
    <row r="200" spans="1:7" x14ac:dyDescent="0.3">
      <c r="A200" t="str">
        <f t="array" ref="A200">IFERROR(SMALL(IF(Data!$Q$2:$Q$1064&lt;&gt;0,ROW(Data!$Q$2:$Q$1064),IF(Data!$R$2:$R$1064&lt;&gt;0,ROW(Data!$R$2:$R$1064))),ROW(199:199))-1,"")</f>
        <v/>
      </c>
      <c r="B200" t="str">
        <f>IFERROR(INDEX(Data!$C$2:$C$408,$A200),"")</f>
        <v/>
      </c>
      <c r="C200" t="str">
        <f t="array" ref="C200">IFERROR(INDEX($B$2:$B$1000, MATCH(0,COUNTIF($C$1:C199, $B$2:$B$1000), 0)),"")</f>
        <v/>
      </c>
      <c r="D200" s="13" t="str">
        <f>IFERROR(HYPERLINK(VLOOKUP($C200,Data!$C$2:$N$1064,12,FALSE),VLOOKUP($C200,Data!$C$2:$N$1064,10,FALSE)),"")</f>
        <v/>
      </c>
      <c r="E200" t="str">
        <f>IFERROR(VLOOKUP($C200,Data!$C$2:$M$1064,11,FALSE),"")</f>
        <v/>
      </c>
      <c r="F200" t="str">
        <f>IFERROR(VLOOKUP($C200,Data!$C$2:$Q$1064,15,FALSE),"")</f>
        <v/>
      </c>
      <c r="G200" t="str">
        <f>IFERROR(IF(INDEX(Data!$R$2:$R$1057,$A200)=0,"",INDEX(Data!$R$2:$R$1057,$A200)),"")</f>
        <v/>
      </c>
    </row>
    <row r="201" spans="1:7" x14ac:dyDescent="0.3">
      <c r="A201" t="str">
        <f t="array" ref="A201">IFERROR(SMALL(IF(#REF!&lt;&gt;"",ROW(#REF!)),ROW(200:200))-1,"")</f>
        <v/>
      </c>
      <c r="B201" t="str">
        <f t="array" ref="B201">IFERROR(INDEX(#REF!,SMALL(IF(#REF!&lt;&gt;"",ROW(#REF!)),ROW(200:200))-1),"")</f>
        <v/>
      </c>
      <c r="D201" s="13" t="str">
        <f>IFERROR(HYPERLINK(VLOOKUP($B201,#REF!,12,FALSE),VLOOKUP($B201,#REF!,13,FALSE)),"")</f>
        <v/>
      </c>
      <c r="E201" t="str">
        <f>IFERROR(VLOOKUP($B201,#REF!,9,FALSE),"")</f>
        <v/>
      </c>
      <c r="G201" s="16" t="str">
        <f>IFERROR(INDEX(#REF!,$A201),"")</f>
        <v/>
      </c>
    </row>
    <row r="202" spans="1:7" x14ac:dyDescent="0.3">
      <c r="A202" t="str">
        <f t="array" ref="A202">IFERROR(SMALL(IF(#REF!&lt;&gt;"",ROW(#REF!)),ROW(201:201))-1,"")</f>
        <v/>
      </c>
      <c r="B202" t="str">
        <f t="array" ref="B202">IFERROR(INDEX(#REF!,SMALL(IF(#REF!&lt;&gt;"",ROW(#REF!)),ROW(201:201))-1),"")</f>
        <v/>
      </c>
      <c r="D202" s="13" t="str">
        <f>IFERROR(HYPERLINK(VLOOKUP($B202,#REF!,12,FALSE),VLOOKUP($B202,#REF!,13,FALSE)),"")</f>
        <v/>
      </c>
      <c r="E202" t="str">
        <f>IFERROR(VLOOKUP($B202,#REF!,9,FALSE),"")</f>
        <v/>
      </c>
      <c r="G202" s="16" t="str">
        <f>IFERROR(INDEX(#REF!,$A202),"")</f>
        <v/>
      </c>
    </row>
    <row r="203" spans="1:7" x14ac:dyDescent="0.3">
      <c r="A203" t="str">
        <f t="array" ref="A203">IFERROR(SMALL(IF(#REF!&lt;&gt;"",ROW(#REF!)),ROW(202:202))-1,"")</f>
        <v/>
      </c>
      <c r="B203" t="str">
        <f t="array" ref="B203">IFERROR(INDEX(#REF!,SMALL(IF(#REF!&lt;&gt;"",ROW(#REF!)),ROW(202:202))-1),"")</f>
        <v/>
      </c>
      <c r="D203" s="13" t="str">
        <f>IFERROR(HYPERLINK(VLOOKUP($B203,#REF!,12,FALSE),VLOOKUP($B203,#REF!,13,FALSE)),"")</f>
        <v/>
      </c>
      <c r="E203" t="str">
        <f>IFERROR(VLOOKUP($B203,#REF!,9,FALSE),"")</f>
        <v/>
      </c>
      <c r="G203" s="16" t="str">
        <f>IFERROR(INDEX(#REF!,$A203),"")</f>
        <v/>
      </c>
    </row>
    <row r="204" spans="1:7" x14ac:dyDescent="0.3">
      <c r="A204" t="str">
        <f t="array" ref="A204">IFERROR(SMALL(IF(#REF!&lt;&gt;"",ROW(#REF!)),ROW(203:203))-1,"")</f>
        <v/>
      </c>
      <c r="B204" t="str">
        <f t="array" ref="B204">IFERROR(INDEX(#REF!,SMALL(IF(#REF!&lt;&gt;"",ROW(#REF!)),ROW(203:203))-1),"")</f>
        <v/>
      </c>
      <c r="D204" s="13" t="str">
        <f>IFERROR(HYPERLINK(VLOOKUP($B204,#REF!,12,FALSE),VLOOKUP($B204,#REF!,13,FALSE)),"")</f>
        <v/>
      </c>
      <c r="E204" t="str">
        <f>IFERROR(VLOOKUP($B204,#REF!,9,FALSE),"")</f>
        <v/>
      </c>
      <c r="G204" s="16" t="str">
        <f>IFERROR(INDEX(#REF!,$A204),"")</f>
        <v/>
      </c>
    </row>
    <row r="205" spans="1:7" x14ac:dyDescent="0.3">
      <c r="A205" t="str">
        <f t="array" ref="A205">IFERROR(SMALL(IF(#REF!&lt;&gt;"",ROW(#REF!)),ROW(204:204))-1,"")</f>
        <v/>
      </c>
      <c r="B205" t="str">
        <f t="array" ref="B205">IFERROR(INDEX(#REF!,SMALL(IF(#REF!&lt;&gt;"",ROW(#REF!)),ROW(204:204))-1),"")</f>
        <v/>
      </c>
      <c r="D205" s="13" t="str">
        <f>IFERROR(HYPERLINK(VLOOKUP($B205,#REF!,12,FALSE),VLOOKUP($B205,#REF!,13,FALSE)),"")</f>
        <v/>
      </c>
      <c r="E205" t="str">
        <f>IFERROR(VLOOKUP($B205,#REF!,9,FALSE),"")</f>
        <v/>
      </c>
      <c r="G205" s="16" t="str">
        <f>IFERROR(INDEX(#REF!,$A205),"")</f>
        <v/>
      </c>
    </row>
    <row r="206" spans="1:7" x14ac:dyDescent="0.3">
      <c r="A206" t="str">
        <f t="array" ref="A206">IFERROR(SMALL(IF(#REF!&lt;&gt;"",ROW(#REF!)),ROW(205:205))-1,"")</f>
        <v/>
      </c>
      <c r="B206" t="str">
        <f t="array" ref="B206">IFERROR(INDEX(#REF!,SMALL(IF(#REF!&lt;&gt;"",ROW(#REF!)),ROW(205:205))-1),"")</f>
        <v/>
      </c>
      <c r="D206" s="13" t="str">
        <f>IFERROR(HYPERLINK(VLOOKUP($B206,#REF!,12,FALSE),VLOOKUP($B206,#REF!,13,FALSE)),"")</f>
        <v/>
      </c>
      <c r="E206" t="str">
        <f>IFERROR(VLOOKUP($B206,#REF!,9,FALSE),"")</f>
        <v/>
      </c>
      <c r="G206" s="16" t="str">
        <f>IFERROR(INDEX(#REF!,$A206),"")</f>
        <v/>
      </c>
    </row>
    <row r="207" spans="1:7" x14ac:dyDescent="0.3">
      <c r="A207" t="str">
        <f t="array" ref="A207">IFERROR(SMALL(IF(#REF!&lt;&gt;"",ROW(#REF!)),ROW(206:206))-1,"")</f>
        <v/>
      </c>
      <c r="B207" t="str">
        <f t="array" ref="B207">IFERROR(INDEX(#REF!,SMALL(IF(#REF!&lt;&gt;"",ROW(#REF!)),ROW(206:206))-1),"")</f>
        <v/>
      </c>
      <c r="D207" s="13" t="str">
        <f>IFERROR(HYPERLINK(VLOOKUP($B207,#REF!,12,FALSE),VLOOKUP($B207,#REF!,13,FALSE)),"")</f>
        <v/>
      </c>
      <c r="E207" t="str">
        <f>IFERROR(VLOOKUP($B207,#REF!,9,FALSE),"")</f>
        <v/>
      </c>
      <c r="G207" s="16" t="str">
        <f>IFERROR(INDEX(#REF!,$A207),"")</f>
        <v/>
      </c>
    </row>
    <row r="208" spans="1:7" x14ac:dyDescent="0.3">
      <c r="A208" t="str">
        <f t="array" ref="A208">IFERROR(SMALL(IF(#REF!&lt;&gt;"",ROW(#REF!)),ROW(207:207))-1,"")</f>
        <v/>
      </c>
      <c r="B208" t="str">
        <f t="array" ref="B208">IFERROR(INDEX(#REF!,SMALL(IF(#REF!&lt;&gt;"",ROW(#REF!)),ROW(207:207))-1),"")</f>
        <v/>
      </c>
      <c r="D208" s="13" t="str">
        <f>IFERROR(HYPERLINK(VLOOKUP($B208,#REF!,12,FALSE),VLOOKUP($B208,#REF!,13,FALSE)),"")</f>
        <v/>
      </c>
      <c r="E208" t="str">
        <f>IFERROR(VLOOKUP($B208,#REF!,9,FALSE),"")</f>
        <v/>
      </c>
      <c r="G208" s="16" t="str">
        <f>IFERROR(INDEX(#REF!,$A208),"")</f>
        <v/>
      </c>
    </row>
    <row r="209" spans="1:7" x14ac:dyDescent="0.3">
      <c r="A209" t="str">
        <f t="array" ref="A209">IFERROR(SMALL(IF(#REF!&lt;&gt;"",ROW(#REF!)),ROW(208:208))-1,"")</f>
        <v/>
      </c>
      <c r="B209" t="str">
        <f t="array" ref="B209">IFERROR(INDEX(#REF!,SMALL(IF(#REF!&lt;&gt;"",ROW(#REF!)),ROW(208:208))-1),"")</f>
        <v/>
      </c>
      <c r="D209" s="13" t="str">
        <f>IFERROR(HYPERLINK(VLOOKUP($B209,#REF!,12,FALSE),VLOOKUP($B209,#REF!,13,FALSE)),"")</f>
        <v/>
      </c>
      <c r="E209" t="str">
        <f>IFERROR(VLOOKUP($B209,#REF!,9,FALSE),"")</f>
        <v/>
      </c>
      <c r="G209" s="16" t="str">
        <f>IFERROR(INDEX(#REF!,$A209),"")</f>
        <v/>
      </c>
    </row>
    <row r="210" spans="1:7" x14ac:dyDescent="0.3">
      <c r="A210" t="str">
        <f t="array" ref="A210">IFERROR(SMALL(IF(#REF!&lt;&gt;"",ROW(#REF!)),ROW(209:209))-1,"")</f>
        <v/>
      </c>
      <c r="B210" t="str">
        <f t="array" ref="B210">IFERROR(INDEX(#REF!,SMALL(IF(#REF!&lt;&gt;"",ROW(#REF!)),ROW(209:209))-1),"")</f>
        <v/>
      </c>
      <c r="D210" s="13" t="str">
        <f>IFERROR(HYPERLINK(VLOOKUP($B210,#REF!,12,FALSE),VLOOKUP($B210,#REF!,13,FALSE)),"")</f>
        <v/>
      </c>
      <c r="E210" t="str">
        <f>IFERROR(VLOOKUP($B210,#REF!,9,FALSE),"")</f>
        <v/>
      </c>
      <c r="G210" s="16" t="str">
        <f>IFERROR(INDEX(#REF!,$A210),"")</f>
        <v/>
      </c>
    </row>
    <row r="211" spans="1:7" x14ac:dyDescent="0.3">
      <c r="A211" t="str">
        <f t="array" ref="A211">IFERROR(SMALL(IF(#REF!&lt;&gt;"",ROW(#REF!)),ROW(210:210))-1,"")</f>
        <v/>
      </c>
      <c r="B211" t="str">
        <f t="array" ref="B211">IFERROR(INDEX(#REF!,SMALL(IF(#REF!&lt;&gt;"",ROW(#REF!)),ROW(210:210))-1),"")</f>
        <v/>
      </c>
      <c r="D211" s="13" t="str">
        <f>IFERROR(HYPERLINK(VLOOKUP($B211,#REF!,12,FALSE),VLOOKUP($B211,#REF!,13,FALSE)),"")</f>
        <v/>
      </c>
      <c r="E211" t="str">
        <f>IFERROR(VLOOKUP($B211,#REF!,9,FALSE),"")</f>
        <v/>
      </c>
      <c r="G211" s="16" t="str">
        <f>IFERROR(INDEX(#REF!,$A211),"")</f>
        <v/>
      </c>
    </row>
    <row r="212" spans="1:7" x14ac:dyDescent="0.3">
      <c r="A212" t="str">
        <f t="array" ref="A212">IFERROR(SMALL(IF(#REF!&lt;&gt;"",ROW(#REF!)),ROW(211:211))-1,"")</f>
        <v/>
      </c>
      <c r="B212" t="str">
        <f t="array" ref="B212">IFERROR(INDEX(#REF!,SMALL(IF(#REF!&lt;&gt;"",ROW(#REF!)),ROW(211:211))-1),"")</f>
        <v/>
      </c>
      <c r="D212" s="13" t="str">
        <f>IFERROR(HYPERLINK(VLOOKUP($B212,#REF!,12,FALSE),VLOOKUP($B212,#REF!,13,FALSE)),"")</f>
        <v/>
      </c>
      <c r="E212" t="str">
        <f>IFERROR(VLOOKUP($B212,#REF!,9,FALSE),"")</f>
        <v/>
      </c>
      <c r="G212" s="16" t="str">
        <f>IFERROR(INDEX(#REF!,$A212),"")</f>
        <v/>
      </c>
    </row>
    <row r="213" spans="1:7" x14ac:dyDescent="0.3">
      <c r="A213" t="str">
        <f t="array" ref="A213">IFERROR(SMALL(IF(#REF!&lt;&gt;"",ROW(#REF!)),ROW(212:212))-1,"")</f>
        <v/>
      </c>
      <c r="B213" t="str">
        <f t="array" ref="B213">IFERROR(INDEX(#REF!,SMALL(IF(#REF!&lt;&gt;"",ROW(#REF!)),ROW(212:212))-1),"")</f>
        <v/>
      </c>
      <c r="D213" s="13" t="str">
        <f>IFERROR(HYPERLINK(VLOOKUP($B213,#REF!,12,FALSE),VLOOKUP($B213,#REF!,13,FALSE)),"")</f>
        <v/>
      </c>
      <c r="E213" t="str">
        <f>IFERROR(VLOOKUP($B213,#REF!,9,FALSE),"")</f>
        <v/>
      </c>
      <c r="G213" s="16" t="str">
        <f>IFERROR(INDEX(#REF!,$A213),"")</f>
        <v/>
      </c>
    </row>
    <row r="214" spans="1:7" x14ac:dyDescent="0.3">
      <c r="A214" t="str">
        <f t="array" ref="A214">IFERROR(SMALL(IF(#REF!&lt;&gt;"",ROW(#REF!)),ROW(213:213))-1,"")</f>
        <v/>
      </c>
      <c r="B214" t="str">
        <f t="array" ref="B214">IFERROR(INDEX(#REF!,SMALL(IF(#REF!&lt;&gt;"",ROW(#REF!)),ROW(213:213))-1),"")</f>
        <v/>
      </c>
      <c r="D214" s="13" t="str">
        <f>IFERROR(HYPERLINK(VLOOKUP($B214,#REF!,12,FALSE),VLOOKUP($B214,#REF!,13,FALSE)),"")</f>
        <v/>
      </c>
      <c r="E214" t="str">
        <f>IFERROR(VLOOKUP($B214,#REF!,9,FALSE),"")</f>
        <v/>
      </c>
      <c r="G214" s="16" t="str">
        <f>IFERROR(INDEX(#REF!,$A214),"")</f>
        <v/>
      </c>
    </row>
    <row r="215" spans="1:7" x14ac:dyDescent="0.3">
      <c r="A215" t="str">
        <f t="array" ref="A215">IFERROR(SMALL(IF(#REF!&lt;&gt;"",ROW(#REF!)),ROW(214:214))-1,"")</f>
        <v/>
      </c>
      <c r="B215" t="str">
        <f t="array" ref="B215">IFERROR(INDEX(#REF!,SMALL(IF(#REF!&lt;&gt;"",ROW(#REF!)),ROW(214:214))-1),"")</f>
        <v/>
      </c>
      <c r="D215" s="13" t="str">
        <f>IFERROR(HYPERLINK(VLOOKUP($B215,#REF!,12,FALSE),VLOOKUP($B215,#REF!,13,FALSE)),"")</f>
        <v/>
      </c>
      <c r="E215" t="str">
        <f>IFERROR(VLOOKUP($B215,#REF!,9,FALSE),"")</f>
        <v/>
      </c>
      <c r="G215" s="16" t="str">
        <f>IFERROR(INDEX(#REF!,$A215),"")</f>
        <v/>
      </c>
    </row>
    <row r="216" spans="1:7" x14ac:dyDescent="0.3">
      <c r="A216" t="str">
        <f t="array" ref="A216">IFERROR(SMALL(IF(#REF!&lt;&gt;"",ROW(#REF!)),ROW(215:215))-1,"")</f>
        <v/>
      </c>
      <c r="B216" t="str">
        <f t="array" ref="B216">IFERROR(INDEX(#REF!,SMALL(IF(#REF!&lt;&gt;"",ROW(#REF!)),ROW(215:215))-1),"")</f>
        <v/>
      </c>
      <c r="D216" s="13" t="str">
        <f>IFERROR(HYPERLINK(VLOOKUP($B216,#REF!,12,FALSE),VLOOKUP($B216,#REF!,13,FALSE)),"")</f>
        <v/>
      </c>
      <c r="E216" t="str">
        <f>IFERROR(VLOOKUP($B216,#REF!,9,FALSE),"")</f>
        <v/>
      </c>
      <c r="G216" s="16" t="str">
        <f>IFERROR(INDEX(#REF!,$A216),"")</f>
        <v/>
      </c>
    </row>
    <row r="217" spans="1:7" x14ac:dyDescent="0.3">
      <c r="A217" t="str">
        <f t="array" ref="A217">IFERROR(SMALL(IF(#REF!&lt;&gt;"",ROW(#REF!)),ROW(216:216))-1,"")</f>
        <v/>
      </c>
      <c r="B217" t="str">
        <f t="array" ref="B217">IFERROR(INDEX(#REF!,SMALL(IF(#REF!&lt;&gt;"",ROW(#REF!)),ROW(216:216))-1),"")</f>
        <v/>
      </c>
      <c r="D217" s="13" t="str">
        <f>IFERROR(HYPERLINK(VLOOKUP($B217,#REF!,12,FALSE),VLOOKUP($B217,#REF!,13,FALSE)),"")</f>
        <v/>
      </c>
      <c r="E217" t="str">
        <f>IFERROR(VLOOKUP($B217,#REF!,9,FALSE),"")</f>
        <v/>
      </c>
      <c r="G217" s="16" t="str">
        <f>IFERROR(INDEX(#REF!,$A217),"")</f>
        <v/>
      </c>
    </row>
    <row r="218" spans="1:7" x14ac:dyDescent="0.3">
      <c r="A218" t="str">
        <f t="array" ref="A218">IFERROR(SMALL(IF(#REF!&lt;&gt;"",ROW(#REF!)),ROW(217:217))-1,"")</f>
        <v/>
      </c>
      <c r="B218" t="str">
        <f t="array" ref="B218">IFERROR(INDEX(#REF!,SMALL(IF(#REF!&lt;&gt;"",ROW(#REF!)),ROW(217:217))-1),"")</f>
        <v/>
      </c>
      <c r="D218" s="13" t="str">
        <f>IFERROR(HYPERLINK(VLOOKUP($B218,#REF!,12,FALSE),VLOOKUP($B218,#REF!,13,FALSE)),"")</f>
        <v/>
      </c>
      <c r="E218" t="str">
        <f>IFERROR(VLOOKUP($B218,#REF!,9,FALSE),"")</f>
        <v/>
      </c>
      <c r="G218" s="16" t="str">
        <f>IFERROR(INDEX(#REF!,$A218),"")</f>
        <v/>
      </c>
    </row>
    <row r="219" spans="1:7" x14ac:dyDescent="0.3">
      <c r="A219" t="str">
        <f t="array" ref="A219">IFERROR(SMALL(IF(#REF!&lt;&gt;"",ROW(#REF!)),ROW(218:218))-1,"")</f>
        <v/>
      </c>
      <c r="B219" t="str">
        <f t="array" ref="B219">IFERROR(INDEX(#REF!,SMALL(IF(#REF!&lt;&gt;"",ROW(#REF!)),ROW(218:218))-1),"")</f>
        <v/>
      </c>
      <c r="D219" s="13" t="str">
        <f>IFERROR(HYPERLINK(VLOOKUP($B219,#REF!,12,FALSE),VLOOKUP($B219,#REF!,13,FALSE)),"")</f>
        <v/>
      </c>
      <c r="E219" t="str">
        <f>IFERROR(VLOOKUP($B219,#REF!,9,FALSE),"")</f>
        <v/>
      </c>
      <c r="G219" s="16" t="str">
        <f>IFERROR(INDEX(#REF!,$A219),"")</f>
        <v/>
      </c>
    </row>
    <row r="220" spans="1:7" x14ac:dyDescent="0.3">
      <c r="A220" t="str">
        <f t="array" ref="A220">IFERROR(SMALL(IF(#REF!&lt;&gt;"",ROW(#REF!)),ROW(219:219))-1,"")</f>
        <v/>
      </c>
      <c r="B220" t="str">
        <f t="array" ref="B220">IFERROR(INDEX(#REF!,SMALL(IF(#REF!&lt;&gt;"",ROW(#REF!)),ROW(219:219))-1),"")</f>
        <v/>
      </c>
      <c r="D220" s="13" t="str">
        <f>IFERROR(HYPERLINK(VLOOKUP($B220,#REF!,12,FALSE),VLOOKUP($B220,#REF!,13,FALSE)),"")</f>
        <v/>
      </c>
      <c r="E220" t="str">
        <f>IFERROR(VLOOKUP($B220,#REF!,9,FALSE),"")</f>
        <v/>
      </c>
      <c r="G220" s="16" t="str">
        <f>IFERROR(INDEX(#REF!,$A220),"")</f>
        <v/>
      </c>
    </row>
    <row r="221" spans="1:7" x14ac:dyDescent="0.3">
      <c r="A221" t="str">
        <f t="array" ref="A221">IFERROR(SMALL(IF(#REF!&lt;&gt;"",ROW(#REF!)),ROW(220:220))-1,"")</f>
        <v/>
      </c>
      <c r="B221" t="str">
        <f t="array" ref="B221">IFERROR(INDEX(#REF!,SMALL(IF(#REF!&lt;&gt;"",ROW(#REF!)),ROW(220:220))-1),"")</f>
        <v/>
      </c>
      <c r="D221" s="13" t="str">
        <f>IFERROR(HYPERLINK(VLOOKUP($B221,#REF!,12,FALSE),VLOOKUP($B221,#REF!,13,FALSE)),"")</f>
        <v/>
      </c>
      <c r="E221" t="str">
        <f>IFERROR(VLOOKUP($B221,#REF!,9,FALSE),"")</f>
        <v/>
      </c>
      <c r="G221" s="16" t="str">
        <f>IFERROR(INDEX(#REF!,$A221),"")</f>
        <v/>
      </c>
    </row>
    <row r="222" spans="1:7" x14ac:dyDescent="0.3">
      <c r="A222" t="str">
        <f t="array" ref="A222">IFERROR(SMALL(IF(#REF!&lt;&gt;"",ROW(#REF!)),ROW(221:221))-1,"")</f>
        <v/>
      </c>
      <c r="B222" t="str">
        <f t="array" ref="B222">IFERROR(INDEX(#REF!,SMALL(IF(#REF!&lt;&gt;"",ROW(#REF!)),ROW(221:221))-1),"")</f>
        <v/>
      </c>
      <c r="D222" s="13" t="str">
        <f>IFERROR(HYPERLINK(VLOOKUP($B222,#REF!,12,FALSE),VLOOKUP($B222,#REF!,13,FALSE)),"")</f>
        <v/>
      </c>
      <c r="E222" t="str">
        <f>IFERROR(VLOOKUP($B222,#REF!,9,FALSE),"")</f>
        <v/>
      </c>
      <c r="G222" s="16" t="str">
        <f>IFERROR(INDEX(#REF!,$A222),"")</f>
        <v/>
      </c>
    </row>
    <row r="223" spans="1:7" x14ac:dyDescent="0.3">
      <c r="A223" t="str">
        <f t="array" ref="A223">IFERROR(SMALL(IF(#REF!&lt;&gt;"",ROW(#REF!)),ROW(222:222))-1,"")</f>
        <v/>
      </c>
      <c r="B223" t="str">
        <f t="array" ref="B223">IFERROR(INDEX(#REF!,SMALL(IF(#REF!&lt;&gt;"",ROW(#REF!)),ROW(222:222))-1),"")</f>
        <v/>
      </c>
      <c r="D223" s="13" t="str">
        <f>IFERROR(HYPERLINK(VLOOKUP($B223,#REF!,12,FALSE),VLOOKUP($B223,#REF!,13,FALSE)),"")</f>
        <v/>
      </c>
      <c r="E223" t="str">
        <f>IFERROR(VLOOKUP($B223,#REF!,9,FALSE),"")</f>
        <v/>
      </c>
      <c r="G223" s="16" t="str">
        <f>IFERROR(INDEX(#REF!,$A223),"")</f>
        <v/>
      </c>
    </row>
    <row r="224" spans="1:7" x14ac:dyDescent="0.3">
      <c r="A224" t="str">
        <f t="array" ref="A224">IFERROR(SMALL(IF(#REF!&lt;&gt;"",ROW(#REF!)),ROW(223:223))-1,"")</f>
        <v/>
      </c>
      <c r="B224" t="str">
        <f t="array" ref="B224">IFERROR(INDEX(#REF!,SMALL(IF(#REF!&lt;&gt;"",ROW(#REF!)),ROW(223:223))-1),"")</f>
        <v/>
      </c>
      <c r="D224" s="13" t="str">
        <f>IFERROR(HYPERLINK(VLOOKUP($B224,#REF!,12,FALSE),VLOOKUP($B224,#REF!,13,FALSE)),"")</f>
        <v/>
      </c>
      <c r="E224" t="str">
        <f>IFERROR(VLOOKUP($B224,#REF!,9,FALSE),"")</f>
        <v/>
      </c>
      <c r="G224" s="16" t="str">
        <f>IFERROR(INDEX(#REF!,$A224),"")</f>
        <v/>
      </c>
    </row>
    <row r="225" spans="1:7" x14ac:dyDescent="0.3">
      <c r="A225" t="str">
        <f t="array" ref="A225">IFERROR(SMALL(IF(#REF!&lt;&gt;"",ROW(#REF!)),ROW(224:224))-1,"")</f>
        <v/>
      </c>
      <c r="B225" t="str">
        <f t="array" ref="B225">IFERROR(INDEX(#REF!,SMALL(IF(#REF!&lt;&gt;"",ROW(#REF!)),ROW(224:224))-1),"")</f>
        <v/>
      </c>
      <c r="D225" s="13" t="str">
        <f>IFERROR(HYPERLINK(VLOOKUP($B225,#REF!,12,FALSE),VLOOKUP($B225,#REF!,13,FALSE)),"")</f>
        <v/>
      </c>
      <c r="E225" t="str">
        <f>IFERROR(VLOOKUP($B225,#REF!,9,FALSE),"")</f>
        <v/>
      </c>
      <c r="G225" s="16" t="str">
        <f>IFERROR(INDEX(#REF!,$A225),"")</f>
        <v/>
      </c>
    </row>
    <row r="226" spans="1:7" x14ac:dyDescent="0.3">
      <c r="A226" t="str">
        <f t="array" ref="A226">IFERROR(SMALL(IF(#REF!&lt;&gt;"",ROW(#REF!)),ROW(225:225))-1,"")</f>
        <v/>
      </c>
      <c r="B226" t="str">
        <f t="array" ref="B226">IFERROR(INDEX(#REF!,SMALL(IF(#REF!&lt;&gt;"",ROW(#REF!)),ROW(225:225))-1),"")</f>
        <v/>
      </c>
      <c r="D226" s="13" t="str">
        <f>IFERROR(HYPERLINK(VLOOKUP($B226,#REF!,12,FALSE),VLOOKUP($B226,#REF!,13,FALSE)),"")</f>
        <v/>
      </c>
      <c r="E226" t="str">
        <f>IFERROR(VLOOKUP($B226,#REF!,9,FALSE),"")</f>
        <v/>
      </c>
      <c r="G226" s="16" t="str">
        <f>IFERROR(INDEX(#REF!,$A226),"")</f>
        <v/>
      </c>
    </row>
    <row r="227" spans="1:7" x14ac:dyDescent="0.3">
      <c r="A227" t="str">
        <f t="array" ref="A227">IFERROR(SMALL(IF(#REF!&lt;&gt;"",ROW(#REF!)),ROW(226:226))-1,"")</f>
        <v/>
      </c>
      <c r="B227" t="str">
        <f t="array" ref="B227">IFERROR(INDEX(#REF!,SMALL(IF(#REF!&lt;&gt;"",ROW(#REF!)),ROW(226:226))-1),"")</f>
        <v/>
      </c>
      <c r="D227" s="13" t="str">
        <f>IFERROR(HYPERLINK(VLOOKUP($B227,#REF!,12,FALSE),VLOOKUP($B227,#REF!,13,FALSE)),"")</f>
        <v/>
      </c>
      <c r="E227" t="str">
        <f>IFERROR(VLOOKUP($B227,#REF!,9,FALSE),"")</f>
        <v/>
      </c>
      <c r="G227" s="16" t="str">
        <f>IFERROR(INDEX(#REF!,$A227),"")</f>
        <v/>
      </c>
    </row>
    <row r="228" spans="1:7" x14ac:dyDescent="0.3">
      <c r="A228" t="str">
        <f t="array" ref="A228">IFERROR(SMALL(IF(#REF!&lt;&gt;"",ROW(#REF!)),ROW(227:227))-1,"")</f>
        <v/>
      </c>
      <c r="B228" t="str">
        <f t="array" ref="B228">IFERROR(INDEX(#REF!,SMALL(IF(#REF!&lt;&gt;"",ROW(#REF!)),ROW(227:227))-1),"")</f>
        <v/>
      </c>
      <c r="D228" s="13" t="str">
        <f>IFERROR(HYPERLINK(VLOOKUP($B228,#REF!,12,FALSE),VLOOKUP($B228,#REF!,13,FALSE)),"")</f>
        <v/>
      </c>
      <c r="E228" t="str">
        <f>IFERROR(VLOOKUP($B228,#REF!,9,FALSE),"")</f>
        <v/>
      </c>
      <c r="G228" s="16" t="str">
        <f>IFERROR(INDEX(#REF!,$A228),"")</f>
        <v/>
      </c>
    </row>
    <row r="229" spans="1:7" x14ac:dyDescent="0.3">
      <c r="A229" t="str">
        <f t="array" ref="A229">IFERROR(SMALL(IF(#REF!&lt;&gt;"",ROW(#REF!)),ROW(228:228))-1,"")</f>
        <v/>
      </c>
      <c r="B229" t="str">
        <f t="array" ref="B229">IFERROR(INDEX(#REF!,SMALL(IF(#REF!&lt;&gt;"",ROW(#REF!)),ROW(228:228))-1),"")</f>
        <v/>
      </c>
      <c r="D229" s="13" t="str">
        <f>IFERROR(HYPERLINK(VLOOKUP($B229,#REF!,12,FALSE),VLOOKUP($B229,#REF!,13,FALSE)),"")</f>
        <v/>
      </c>
      <c r="E229" t="str">
        <f>IFERROR(VLOOKUP($B229,#REF!,9,FALSE),"")</f>
        <v/>
      </c>
      <c r="G229" s="16" t="str">
        <f>IFERROR(INDEX(#REF!,$A229),"")</f>
        <v/>
      </c>
    </row>
    <row r="230" spans="1:7" x14ac:dyDescent="0.3">
      <c r="A230" t="str">
        <f t="array" ref="A230">IFERROR(SMALL(IF(#REF!&lt;&gt;"",ROW(#REF!)),ROW(229:229))-1,"")</f>
        <v/>
      </c>
      <c r="B230" t="str">
        <f t="array" ref="B230">IFERROR(INDEX(#REF!,SMALL(IF(#REF!&lt;&gt;"",ROW(#REF!)),ROW(229:229))-1),"")</f>
        <v/>
      </c>
      <c r="D230" s="13" t="str">
        <f>IFERROR(HYPERLINK(VLOOKUP($B230,#REF!,12,FALSE),VLOOKUP($B230,#REF!,13,FALSE)),"")</f>
        <v/>
      </c>
      <c r="E230" t="str">
        <f>IFERROR(VLOOKUP($B230,#REF!,9,FALSE),"")</f>
        <v/>
      </c>
      <c r="G230" s="16" t="str">
        <f>IFERROR(INDEX(#REF!,$A230),"")</f>
        <v/>
      </c>
    </row>
    <row r="231" spans="1:7" x14ac:dyDescent="0.3">
      <c r="A231" t="str">
        <f t="array" ref="A231">IFERROR(SMALL(IF(#REF!&lt;&gt;"",ROW(#REF!)),ROW(230:230))-1,"")</f>
        <v/>
      </c>
      <c r="B231" t="str">
        <f t="array" ref="B231">IFERROR(INDEX(#REF!,SMALL(IF(#REF!&lt;&gt;"",ROW(#REF!)),ROW(230:230))-1),"")</f>
        <v/>
      </c>
      <c r="D231" s="13" t="str">
        <f>IFERROR(HYPERLINK(VLOOKUP($B231,#REF!,12,FALSE),VLOOKUP($B231,#REF!,13,FALSE)),"")</f>
        <v/>
      </c>
      <c r="E231" t="str">
        <f>IFERROR(VLOOKUP($B231,#REF!,9,FALSE),"")</f>
        <v/>
      </c>
      <c r="G231" s="16" t="str">
        <f>IFERROR(INDEX(#REF!,$A231),"")</f>
        <v/>
      </c>
    </row>
    <row r="232" spans="1:7" x14ac:dyDescent="0.3">
      <c r="A232" t="str">
        <f t="array" ref="A232">IFERROR(SMALL(IF(#REF!&lt;&gt;"",ROW(#REF!)),ROW(231:231))-1,"")</f>
        <v/>
      </c>
      <c r="B232" t="str">
        <f t="array" ref="B232">IFERROR(INDEX(#REF!,SMALL(IF(#REF!&lt;&gt;"",ROW(#REF!)),ROW(231:231))-1),"")</f>
        <v/>
      </c>
      <c r="D232" s="13" t="str">
        <f>IFERROR(HYPERLINK(VLOOKUP($B232,#REF!,12,FALSE),VLOOKUP($B232,#REF!,13,FALSE)),"")</f>
        <v/>
      </c>
      <c r="E232" t="str">
        <f>IFERROR(VLOOKUP($B232,#REF!,9,FALSE),"")</f>
        <v/>
      </c>
      <c r="G232" s="16" t="str">
        <f>IFERROR(INDEX(#REF!,$A232),"")</f>
        <v/>
      </c>
    </row>
    <row r="233" spans="1:7" x14ac:dyDescent="0.3">
      <c r="A233" t="str">
        <f t="array" ref="A233">IFERROR(SMALL(IF(#REF!&lt;&gt;"",ROW(#REF!)),ROW(232:232))-1,"")</f>
        <v/>
      </c>
      <c r="B233" t="str">
        <f t="array" ref="B233">IFERROR(INDEX(#REF!,SMALL(IF(#REF!&lt;&gt;"",ROW(#REF!)),ROW(232:232))-1),"")</f>
        <v/>
      </c>
      <c r="D233" s="13" t="str">
        <f>IFERROR(HYPERLINK(VLOOKUP($B233,#REF!,12,FALSE),VLOOKUP($B233,#REF!,13,FALSE)),"")</f>
        <v/>
      </c>
      <c r="E233" t="str">
        <f>IFERROR(VLOOKUP($B233,#REF!,9,FALSE),"")</f>
        <v/>
      </c>
      <c r="G233" s="16" t="str">
        <f>IFERROR(INDEX(#REF!,$A233),"")</f>
        <v/>
      </c>
    </row>
    <row r="234" spans="1:7" x14ac:dyDescent="0.3">
      <c r="A234" t="str">
        <f t="array" ref="A234">IFERROR(SMALL(IF(#REF!&lt;&gt;"",ROW(#REF!)),ROW(233:233))-1,"")</f>
        <v/>
      </c>
      <c r="B234" t="str">
        <f t="array" ref="B234">IFERROR(INDEX(#REF!,SMALL(IF(#REF!&lt;&gt;"",ROW(#REF!)),ROW(233:233))-1),"")</f>
        <v/>
      </c>
      <c r="D234" s="13" t="str">
        <f>IFERROR(HYPERLINK(VLOOKUP($B234,#REF!,12,FALSE),VLOOKUP($B234,#REF!,13,FALSE)),"")</f>
        <v/>
      </c>
      <c r="E234" t="str">
        <f>IFERROR(VLOOKUP($B234,#REF!,9,FALSE),"")</f>
        <v/>
      </c>
      <c r="G234" s="16" t="str">
        <f>IFERROR(INDEX(#REF!,$A234),"")</f>
        <v/>
      </c>
    </row>
    <row r="235" spans="1:7" x14ac:dyDescent="0.3">
      <c r="A235" t="str">
        <f t="array" ref="A235">IFERROR(SMALL(IF(#REF!&lt;&gt;"",ROW(#REF!)),ROW(234:234))-1,"")</f>
        <v/>
      </c>
      <c r="B235" t="str">
        <f t="array" ref="B235">IFERROR(INDEX(#REF!,SMALL(IF(#REF!&lt;&gt;"",ROW(#REF!)),ROW(234:234))-1),"")</f>
        <v/>
      </c>
      <c r="D235" s="13" t="str">
        <f>IFERROR(HYPERLINK(VLOOKUP($B235,#REF!,12,FALSE),VLOOKUP($B235,#REF!,13,FALSE)),"")</f>
        <v/>
      </c>
      <c r="E235" t="str">
        <f>IFERROR(VLOOKUP($B235,#REF!,9,FALSE),"")</f>
        <v/>
      </c>
      <c r="G235" s="16" t="str">
        <f>IFERROR(INDEX(#REF!,$A235),"")</f>
        <v/>
      </c>
    </row>
    <row r="236" spans="1:7" x14ac:dyDescent="0.3">
      <c r="A236" t="str">
        <f t="array" ref="A236">IFERROR(SMALL(IF(#REF!&lt;&gt;"",ROW(#REF!)),ROW(235:235))-1,"")</f>
        <v/>
      </c>
      <c r="B236" t="str">
        <f t="array" ref="B236">IFERROR(INDEX(#REF!,SMALL(IF(#REF!&lt;&gt;"",ROW(#REF!)),ROW(235:235))-1),"")</f>
        <v/>
      </c>
      <c r="D236" s="13" t="str">
        <f>IFERROR(HYPERLINK(VLOOKUP($B236,#REF!,12,FALSE),VLOOKUP($B236,#REF!,13,FALSE)),"")</f>
        <v/>
      </c>
      <c r="E236" t="str">
        <f>IFERROR(VLOOKUP($B236,#REF!,9,FALSE),"")</f>
        <v/>
      </c>
      <c r="G236" s="16" t="str">
        <f>IFERROR(INDEX(#REF!,$A236),"")</f>
        <v/>
      </c>
    </row>
    <row r="237" spans="1:7" x14ac:dyDescent="0.3">
      <c r="A237" t="str">
        <f t="array" ref="A237">IFERROR(SMALL(IF(#REF!&lt;&gt;"",ROW(#REF!)),ROW(236:236))-1,"")</f>
        <v/>
      </c>
      <c r="B237" t="str">
        <f t="array" ref="B237">IFERROR(INDEX(#REF!,SMALL(IF(#REF!&lt;&gt;"",ROW(#REF!)),ROW(236:236))-1),"")</f>
        <v/>
      </c>
      <c r="D237" s="13" t="str">
        <f>IFERROR(HYPERLINK(VLOOKUP($B237,#REF!,12,FALSE),VLOOKUP($B237,#REF!,13,FALSE)),"")</f>
        <v/>
      </c>
      <c r="E237" t="str">
        <f>IFERROR(VLOOKUP($B237,#REF!,9,FALSE),"")</f>
        <v/>
      </c>
      <c r="G237" s="16" t="str">
        <f>IFERROR(INDEX(#REF!,$A237),"")</f>
        <v/>
      </c>
    </row>
    <row r="238" spans="1:7" x14ac:dyDescent="0.3">
      <c r="A238" t="str">
        <f t="array" ref="A238">IFERROR(SMALL(IF(#REF!&lt;&gt;"",ROW(#REF!)),ROW(237:237))-1,"")</f>
        <v/>
      </c>
      <c r="B238" t="str">
        <f t="array" ref="B238">IFERROR(INDEX(#REF!,SMALL(IF(#REF!&lt;&gt;"",ROW(#REF!)),ROW(237:237))-1),"")</f>
        <v/>
      </c>
      <c r="D238" s="13" t="str">
        <f>IFERROR(HYPERLINK(VLOOKUP($B238,#REF!,12,FALSE),VLOOKUP($B238,#REF!,13,FALSE)),"")</f>
        <v/>
      </c>
      <c r="E238" t="str">
        <f>IFERROR(VLOOKUP($B238,#REF!,9,FALSE),"")</f>
        <v/>
      </c>
      <c r="G238" s="16" t="str">
        <f>IFERROR(INDEX(#REF!,$A238),"")</f>
        <v/>
      </c>
    </row>
    <row r="239" spans="1:7" x14ac:dyDescent="0.3">
      <c r="A239" t="str">
        <f t="array" ref="A239">IFERROR(SMALL(IF(#REF!&lt;&gt;"",ROW(#REF!)),ROW(238:238))-1,"")</f>
        <v/>
      </c>
      <c r="B239" t="str">
        <f t="array" ref="B239">IFERROR(INDEX(#REF!,SMALL(IF(#REF!&lt;&gt;"",ROW(#REF!)),ROW(238:238))-1),"")</f>
        <v/>
      </c>
      <c r="D239" s="13" t="str">
        <f>IFERROR(HYPERLINK(VLOOKUP($B239,#REF!,12,FALSE),VLOOKUP($B239,#REF!,13,FALSE)),"")</f>
        <v/>
      </c>
      <c r="E239" t="str">
        <f>IFERROR(VLOOKUP($B239,#REF!,9,FALSE),"")</f>
        <v/>
      </c>
      <c r="G239" s="16" t="str">
        <f>IFERROR(INDEX(#REF!,$A239),"")</f>
        <v/>
      </c>
    </row>
    <row r="240" spans="1:7" x14ac:dyDescent="0.3">
      <c r="A240" t="str">
        <f t="array" ref="A240">IFERROR(SMALL(IF(#REF!&lt;&gt;"",ROW(#REF!)),ROW(239:239))-1,"")</f>
        <v/>
      </c>
      <c r="B240" t="str">
        <f t="array" ref="B240">IFERROR(INDEX(#REF!,SMALL(IF(#REF!&lt;&gt;"",ROW(#REF!)),ROW(239:239))-1),"")</f>
        <v/>
      </c>
      <c r="D240" s="13" t="str">
        <f>IFERROR(HYPERLINK(VLOOKUP($B240,#REF!,12,FALSE),VLOOKUP($B240,#REF!,13,FALSE)),"")</f>
        <v/>
      </c>
      <c r="E240" t="str">
        <f>IFERROR(VLOOKUP($B240,#REF!,9,FALSE),"")</f>
        <v/>
      </c>
      <c r="G240" s="16" t="str">
        <f>IFERROR(INDEX(#REF!,$A240),"")</f>
        <v/>
      </c>
    </row>
    <row r="241" spans="1:7" x14ac:dyDescent="0.3">
      <c r="A241" t="str">
        <f t="array" ref="A241">IFERROR(SMALL(IF(#REF!&lt;&gt;"",ROW(#REF!)),ROW(240:240))-1,"")</f>
        <v/>
      </c>
      <c r="B241" t="str">
        <f t="array" ref="B241">IFERROR(INDEX(#REF!,SMALL(IF(#REF!&lt;&gt;"",ROW(#REF!)),ROW(240:240))-1),"")</f>
        <v/>
      </c>
      <c r="D241" s="13" t="str">
        <f>IFERROR(HYPERLINK(VLOOKUP($B241,#REF!,12,FALSE),VLOOKUP($B241,#REF!,13,FALSE)),"")</f>
        <v/>
      </c>
      <c r="E241" t="str">
        <f>IFERROR(VLOOKUP($B241,#REF!,9,FALSE),"")</f>
        <v/>
      </c>
      <c r="G241" s="16" t="str">
        <f>IFERROR(INDEX(#REF!,$A241),"")</f>
        <v/>
      </c>
    </row>
    <row r="242" spans="1:7" x14ac:dyDescent="0.3">
      <c r="A242" t="str">
        <f t="array" ref="A242">IFERROR(SMALL(IF(#REF!&lt;&gt;"",ROW(#REF!)),ROW(241:241))-1,"")</f>
        <v/>
      </c>
      <c r="B242" t="str">
        <f t="array" ref="B242">IFERROR(INDEX(#REF!,SMALL(IF(#REF!&lt;&gt;"",ROW(#REF!)),ROW(241:241))-1),"")</f>
        <v/>
      </c>
      <c r="D242" s="13" t="str">
        <f>IFERROR(HYPERLINK(VLOOKUP($B242,#REF!,12,FALSE),VLOOKUP($B242,#REF!,13,FALSE)),"")</f>
        <v/>
      </c>
      <c r="E242" t="str">
        <f>IFERROR(VLOOKUP($B242,#REF!,9,FALSE),"")</f>
        <v/>
      </c>
      <c r="G242" s="16" t="str">
        <f>IFERROR(INDEX(#REF!,$A242),"")</f>
        <v/>
      </c>
    </row>
    <row r="243" spans="1:7" x14ac:dyDescent="0.3">
      <c r="A243" t="str">
        <f t="array" ref="A243">IFERROR(SMALL(IF(#REF!&lt;&gt;"",ROW(#REF!)),ROW(242:242))-1,"")</f>
        <v/>
      </c>
      <c r="B243" t="str">
        <f t="array" ref="B243">IFERROR(INDEX(#REF!,SMALL(IF(#REF!&lt;&gt;"",ROW(#REF!)),ROW(242:242))-1),"")</f>
        <v/>
      </c>
      <c r="D243" s="13" t="str">
        <f>IFERROR(HYPERLINK(VLOOKUP($B243,#REF!,12,FALSE),VLOOKUP($B243,#REF!,13,FALSE)),"")</f>
        <v/>
      </c>
      <c r="E243" t="str">
        <f>IFERROR(VLOOKUP($B243,#REF!,9,FALSE),"")</f>
        <v/>
      </c>
      <c r="G243" s="16" t="str">
        <f>IFERROR(INDEX(#REF!,$A243),"")</f>
        <v/>
      </c>
    </row>
    <row r="244" spans="1:7" x14ac:dyDescent="0.3">
      <c r="A244" t="str">
        <f t="array" ref="A244">IFERROR(SMALL(IF(#REF!&lt;&gt;"",ROW(#REF!)),ROW(243:243))-1,"")</f>
        <v/>
      </c>
      <c r="B244" t="str">
        <f t="array" ref="B244">IFERROR(INDEX(#REF!,SMALL(IF(#REF!&lt;&gt;"",ROW(#REF!)),ROW(243:243))-1),"")</f>
        <v/>
      </c>
      <c r="D244" s="13" t="str">
        <f>IFERROR(HYPERLINK(VLOOKUP($B244,#REF!,12,FALSE),VLOOKUP($B244,#REF!,13,FALSE)),"")</f>
        <v/>
      </c>
      <c r="E244" t="str">
        <f>IFERROR(VLOOKUP($B244,#REF!,9,FALSE),"")</f>
        <v/>
      </c>
      <c r="G244" s="16" t="str">
        <f>IFERROR(INDEX(#REF!,$A244),"")</f>
        <v/>
      </c>
    </row>
    <row r="245" spans="1:7" x14ac:dyDescent="0.3">
      <c r="A245" t="str">
        <f t="array" ref="A245">IFERROR(SMALL(IF(#REF!&lt;&gt;"",ROW(#REF!)),ROW(244:244))-1,"")</f>
        <v/>
      </c>
      <c r="B245" t="str">
        <f t="array" ref="B245">IFERROR(INDEX(#REF!,SMALL(IF(#REF!&lt;&gt;"",ROW(#REF!)),ROW(244:244))-1),"")</f>
        <v/>
      </c>
      <c r="D245" s="13" t="str">
        <f>IFERROR(HYPERLINK(VLOOKUP($B245,#REF!,12,FALSE),VLOOKUP($B245,#REF!,13,FALSE)),"")</f>
        <v/>
      </c>
      <c r="E245" t="str">
        <f>IFERROR(VLOOKUP($B245,#REF!,9,FALSE),"")</f>
        <v/>
      </c>
      <c r="G245" s="16" t="str">
        <f>IFERROR(INDEX(#REF!,$A245),"")</f>
        <v/>
      </c>
    </row>
    <row r="246" spans="1:7" x14ac:dyDescent="0.3">
      <c r="A246" t="str">
        <f t="array" ref="A246">IFERROR(SMALL(IF(#REF!&lt;&gt;"",ROW(#REF!)),ROW(245:245))-1,"")</f>
        <v/>
      </c>
      <c r="B246" t="str">
        <f t="array" ref="B246">IFERROR(INDEX(#REF!,SMALL(IF(#REF!&lt;&gt;"",ROW(#REF!)),ROW(245:245))-1),"")</f>
        <v/>
      </c>
      <c r="D246" s="13" t="str">
        <f>IFERROR(HYPERLINK(VLOOKUP($B246,#REF!,12,FALSE),VLOOKUP($B246,#REF!,13,FALSE)),"")</f>
        <v/>
      </c>
      <c r="E246" t="str">
        <f>IFERROR(VLOOKUP($B246,#REF!,9,FALSE),"")</f>
        <v/>
      </c>
      <c r="G246" s="16" t="str">
        <f>IFERROR(INDEX(#REF!,$A246),"")</f>
        <v/>
      </c>
    </row>
    <row r="247" spans="1:7" x14ac:dyDescent="0.3">
      <c r="A247" t="str">
        <f t="array" ref="A247">IFERROR(SMALL(IF(#REF!&lt;&gt;"",ROW(#REF!)),ROW(246:246))-1,"")</f>
        <v/>
      </c>
      <c r="B247" t="str">
        <f t="array" ref="B247">IFERROR(INDEX(#REF!,SMALL(IF(#REF!&lt;&gt;"",ROW(#REF!)),ROW(246:246))-1),"")</f>
        <v/>
      </c>
      <c r="D247" s="13" t="str">
        <f>IFERROR(HYPERLINK(VLOOKUP($B247,#REF!,12,FALSE),VLOOKUP($B247,#REF!,13,FALSE)),"")</f>
        <v/>
      </c>
      <c r="E247" t="str">
        <f>IFERROR(VLOOKUP($B247,#REF!,9,FALSE),"")</f>
        <v/>
      </c>
      <c r="G247" s="16" t="str">
        <f>IFERROR(INDEX(#REF!,$A247),"")</f>
        <v/>
      </c>
    </row>
    <row r="248" spans="1:7" x14ac:dyDescent="0.3">
      <c r="A248" t="str">
        <f t="array" ref="A248">IFERROR(SMALL(IF(#REF!&lt;&gt;"",ROW(#REF!)),ROW(247:247))-1,"")</f>
        <v/>
      </c>
      <c r="B248" t="str">
        <f t="array" ref="B248">IFERROR(INDEX(#REF!,SMALL(IF(#REF!&lt;&gt;"",ROW(#REF!)),ROW(247:247))-1),"")</f>
        <v/>
      </c>
      <c r="D248" s="13" t="str">
        <f>IFERROR(HYPERLINK(VLOOKUP($B248,#REF!,12,FALSE),VLOOKUP($B248,#REF!,13,FALSE)),"")</f>
        <v/>
      </c>
      <c r="E248" t="str">
        <f>IFERROR(VLOOKUP($B248,#REF!,9,FALSE),"")</f>
        <v/>
      </c>
      <c r="G248" s="16" t="str">
        <f>IFERROR(INDEX(#REF!,$A248),"")</f>
        <v/>
      </c>
    </row>
    <row r="249" spans="1:7" x14ac:dyDescent="0.3">
      <c r="A249" t="str">
        <f t="array" ref="A249">IFERROR(SMALL(IF(#REF!&lt;&gt;"",ROW(#REF!)),ROW(248:248))-1,"")</f>
        <v/>
      </c>
      <c r="B249" t="str">
        <f t="array" ref="B249">IFERROR(INDEX(#REF!,1+SMALL(IF(#REF!&lt;&gt;"",ROW(#REF!)),ROW(248:248))),"")</f>
        <v/>
      </c>
      <c r="D249" s="13" t="str">
        <f>IFERROR(HYPERLINK(VLOOKUP($B249,#REF!,12,FALSE),VLOOKUP($B249,#REF!,13,FALSE)),"")</f>
        <v/>
      </c>
      <c r="E249" t="str">
        <f>IFERROR(VLOOKUP($B249,#REF!,9,FALSE),"")</f>
        <v/>
      </c>
      <c r="G249" s="16" t="str">
        <f>IFERROR(INDEX(#REF!,$A249),"")</f>
        <v/>
      </c>
    </row>
    <row r="250" spans="1:7" x14ac:dyDescent="0.3">
      <c r="A250" t="str">
        <f t="array" ref="A250">IFERROR(SMALL(IF(#REF!&lt;&gt;"",ROW(#REF!)),ROW(249:249))-1,"")</f>
        <v/>
      </c>
      <c r="B250" t="str">
        <f t="array" ref="B250">IFERROR(INDEX(#REF!,1+SMALL(IF(#REF!&lt;&gt;"",ROW(#REF!)),ROW(249:249))),"")</f>
        <v/>
      </c>
      <c r="D250" s="13" t="str">
        <f>IFERROR(HYPERLINK(VLOOKUP($B250,#REF!,12,FALSE),VLOOKUP($B250,#REF!,13,FALSE)),"")</f>
        <v/>
      </c>
      <c r="E250" t="str">
        <f>IFERROR(VLOOKUP($B250,#REF!,9,FALSE),"")</f>
        <v/>
      </c>
      <c r="G250" s="16" t="str">
        <f>IFERROR(INDEX(#REF!,$A250),"")</f>
        <v/>
      </c>
    </row>
    <row r="251" spans="1:7" x14ac:dyDescent="0.3">
      <c r="A251" t="str">
        <f t="array" ref="A251">IFERROR(SMALL(IF(#REF!&lt;&gt;"",ROW(#REF!)),ROW(250:250))-1,"")</f>
        <v/>
      </c>
      <c r="B251" t="str">
        <f t="array" ref="B251">IFERROR(INDEX(#REF!,1+SMALL(IF(#REF!&lt;&gt;"",ROW(#REF!)),ROW(250:250))),"")</f>
        <v/>
      </c>
      <c r="D251" s="13" t="str">
        <f>IFERROR(HYPERLINK(VLOOKUP($B251,#REF!,12,FALSE),VLOOKUP($B251,#REF!,13,FALSE)),"")</f>
        <v/>
      </c>
      <c r="E251" t="str">
        <f>IFERROR(VLOOKUP($B251,#REF!,9,FALSE),"")</f>
        <v/>
      </c>
      <c r="G251" s="16" t="str">
        <f>IFERROR(INDEX(#REF!,$A251),"")</f>
        <v/>
      </c>
    </row>
    <row r="252" spans="1:7" x14ac:dyDescent="0.3">
      <c r="A252" t="str">
        <f t="array" ref="A252">IFERROR(SMALL(IF(#REF!&lt;&gt;"",ROW(#REF!)),ROW(251:251))-1,"")</f>
        <v/>
      </c>
      <c r="B252" t="str">
        <f t="array" ref="B252">IFERROR(INDEX(#REF!,1+SMALL(IF(#REF!&lt;&gt;"",ROW(#REF!)),ROW(251:251))),"")</f>
        <v/>
      </c>
      <c r="D252" s="13" t="str">
        <f>IFERROR(HYPERLINK(VLOOKUP($B252,#REF!,12,FALSE),VLOOKUP($B252,#REF!,13,FALSE)),"")</f>
        <v/>
      </c>
      <c r="E252" t="str">
        <f>IFERROR(VLOOKUP($B252,#REF!,9,FALSE),"")</f>
        <v/>
      </c>
      <c r="G252" s="16" t="str">
        <f>IFERROR(INDEX(#REF!,$A252),"")</f>
        <v/>
      </c>
    </row>
    <row r="253" spans="1:7" x14ac:dyDescent="0.3">
      <c r="A253" t="str">
        <f t="array" ref="A253">IFERROR(SMALL(IF(#REF!&lt;&gt;"",ROW(#REF!)),ROW(252:252))-1,"")</f>
        <v/>
      </c>
      <c r="B253" t="str">
        <f t="array" ref="B253">IFERROR(INDEX(#REF!,1+SMALL(IF(#REF!&lt;&gt;"",ROW(#REF!)),ROW(252:252))),"")</f>
        <v/>
      </c>
      <c r="D253" s="13" t="str">
        <f>IFERROR(HYPERLINK(VLOOKUP($B253,#REF!,12,FALSE),VLOOKUP($B253,#REF!,13,FALSE)),"")</f>
        <v/>
      </c>
      <c r="E253" t="str">
        <f>IFERROR(VLOOKUP($B253,#REF!,9,FALSE),"")</f>
        <v/>
      </c>
      <c r="G253" s="16" t="str">
        <f>IFERROR(INDEX(#REF!,$A253),"")</f>
        <v/>
      </c>
    </row>
    <row r="254" spans="1:7" x14ac:dyDescent="0.3">
      <c r="A254" t="str">
        <f t="array" ref="A254">IFERROR(SMALL(IF(#REF!&lt;&gt;"",ROW(#REF!)),ROW(253:253))-1,"")</f>
        <v/>
      </c>
      <c r="B254" t="str">
        <f t="array" ref="B254">IFERROR(INDEX(#REF!,1+SMALL(IF(#REF!&lt;&gt;"",ROW(#REF!)),ROW(253:253))),"")</f>
        <v/>
      </c>
      <c r="D254" s="13" t="str">
        <f>IFERROR(HYPERLINK(VLOOKUP($B254,#REF!,12,FALSE),VLOOKUP($B254,#REF!,13,FALSE)),"")</f>
        <v/>
      </c>
      <c r="E254" t="str">
        <f>IFERROR(VLOOKUP($B254,#REF!,9,FALSE),"")</f>
        <v/>
      </c>
      <c r="G254" s="16" t="str">
        <f>IFERROR(INDEX(#REF!,$A254),"")</f>
        <v/>
      </c>
    </row>
    <row r="255" spans="1:7" x14ac:dyDescent="0.3">
      <c r="A255" t="str">
        <f t="array" ref="A255">IFERROR(SMALL(IF(#REF!&lt;&gt;"",ROW(#REF!)),ROW(254:254))-1,"")</f>
        <v/>
      </c>
      <c r="B255" t="str">
        <f t="array" ref="B255">IFERROR(INDEX(#REF!,1+SMALL(IF(#REF!&lt;&gt;"",ROW(#REF!)),ROW(254:254))),"")</f>
        <v/>
      </c>
      <c r="D255" s="13" t="str">
        <f>IFERROR(HYPERLINK(VLOOKUP($B255,#REF!,12,FALSE),VLOOKUP($B255,#REF!,13,FALSE)),"")</f>
        <v/>
      </c>
      <c r="E255" t="str">
        <f>IFERROR(VLOOKUP($B255,#REF!,9,FALSE),"")</f>
        <v/>
      </c>
      <c r="G255" s="16" t="str">
        <f>IFERROR(INDEX(#REF!,$A255),"")</f>
        <v/>
      </c>
    </row>
    <row r="256" spans="1:7" x14ac:dyDescent="0.3">
      <c r="A256" t="str">
        <f t="array" ref="A256">IFERROR(SMALL(IF(#REF!&lt;&gt;"",ROW(#REF!)),ROW(255:255))-1,"")</f>
        <v/>
      </c>
      <c r="B256" t="str">
        <f t="array" ref="B256">IFERROR(INDEX(#REF!,1+SMALL(IF(#REF!&lt;&gt;"",ROW(#REF!)),ROW(255:255))),"")</f>
        <v/>
      </c>
      <c r="D256" s="13" t="str">
        <f>IFERROR(HYPERLINK(VLOOKUP($B256,#REF!,12,FALSE),VLOOKUP($B256,#REF!,13,FALSE)),"")</f>
        <v/>
      </c>
      <c r="E256" t="str">
        <f>IFERROR(VLOOKUP($B256,#REF!,9,FALSE),"")</f>
        <v/>
      </c>
      <c r="G256" s="16" t="str">
        <f>IFERROR(INDEX(#REF!,$A256),"")</f>
        <v/>
      </c>
    </row>
    <row r="257" spans="1:7" x14ac:dyDescent="0.3">
      <c r="A257" t="str">
        <f t="array" ref="A257">IFERROR(SMALL(IF(#REF!&lt;&gt;"",ROW(#REF!)),ROW(256:256))-1,"")</f>
        <v/>
      </c>
      <c r="B257" t="str">
        <f t="array" ref="B257">IFERROR(INDEX(#REF!,1+SMALL(IF(#REF!&lt;&gt;"",ROW(#REF!)),ROW(256:256))),"")</f>
        <v/>
      </c>
      <c r="D257" s="13" t="str">
        <f>IFERROR(HYPERLINK(VLOOKUP($B257,#REF!,12,FALSE),VLOOKUP($B257,#REF!,13,FALSE)),"")</f>
        <v/>
      </c>
      <c r="E257" t="str">
        <f>IFERROR(VLOOKUP($B257,#REF!,9,FALSE),"")</f>
        <v/>
      </c>
      <c r="G257" s="16" t="str">
        <f>IFERROR(INDEX(#REF!,$A257),"")</f>
        <v/>
      </c>
    </row>
    <row r="258" spans="1:7" x14ac:dyDescent="0.3">
      <c r="A258" t="str">
        <f t="array" ref="A258">IFERROR(SMALL(IF(#REF!&lt;&gt;"",ROW(#REF!)),ROW(257:257))-1,"")</f>
        <v/>
      </c>
      <c r="B258" t="str">
        <f t="array" ref="B258">IFERROR(INDEX(#REF!,1+SMALL(IF(#REF!&lt;&gt;"",ROW(#REF!)),ROW(257:257))),"")</f>
        <v/>
      </c>
      <c r="D258" s="13" t="str">
        <f>IFERROR(HYPERLINK(VLOOKUP($B258,#REF!,12,FALSE),VLOOKUP($B258,#REF!,13,FALSE)),"")</f>
        <v/>
      </c>
      <c r="E258" t="str">
        <f>IFERROR(VLOOKUP($B258,#REF!,9,FALSE),"")</f>
        <v/>
      </c>
      <c r="G258" s="16" t="str">
        <f>IFERROR(INDEX(#REF!,$A258),"")</f>
        <v/>
      </c>
    </row>
    <row r="259" spans="1:7" x14ac:dyDescent="0.3">
      <c r="A259" t="str">
        <f t="array" ref="A259">IFERROR(SMALL(IF(#REF!&lt;&gt;"",ROW(#REF!)),ROW(258:258))-1,"")</f>
        <v/>
      </c>
      <c r="B259" t="str">
        <f t="array" ref="B259">IFERROR(INDEX(#REF!,1+SMALL(IF(#REF!&lt;&gt;"",ROW(#REF!)),ROW(258:258))),"")</f>
        <v/>
      </c>
      <c r="D259" s="13" t="str">
        <f>IFERROR(HYPERLINK(VLOOKUP($B259,#REF!,12,FALSE),VLOOKUP($B259,#REF!,13,FALSE)),"")</f>
        <v/>
      </c>
      <c r="E259" t="str">
        <f>IFERROR(VLOOKUP($B259,#REF!,9,FALSE),"")</f>
        <v/>
      </c>
      <c r="G259" s="16" t="str">
        <f>IFERROR(INDEX(#REF!,$A259),"")</f>
        <v/>
      </c>
    </row>
    <row r="260" spans="1:7" x14ac:dyDescent="0.3">
      <c r="A260" t="str">
        <f t="array" ref="A260">IFERROR(SMALL(IF(#REF!&lt;&gt;"",ROW(#REF!)),ROW(259:259))-1,"")</f>
        <v/>
      </c>
      <c r="B260" t="str">
        <f t="array" ref="B260">IFERROR(INDEX(#REF!,1+SMALL(IF(#REF!&lt;&gt;"",ROW(#REF!)),ROW(259:259))),"")</f>
        <v/>
      </c>
      <c r="D260" s="13" t="str">
        <f>IFERROR(HYPERLINK(VLOOKUP($B260,#REF!,12,FALSE),VLOOKUP($B260,#REF!,13,FALSE)),"")</f>
        <v/>
      </c>
      <c r="E260" t="str">
        <f>IFERROR(VLOOKUP($B260,#REF!,9,FALSE),"")</f>
        <v/>
      </c>
      <c r="G260" s="16" t="str">
        <f>IFERROR(INDEX(#REF!,$A260),"")</f>
        <v/>
      </c>
    </row>
    <row r="261" spans="1:7" x14ac:dyDescent="0.3">
      <c r="A261" t="str">
        <f t="array" ref="A261">IFERROR(SMALL(IF(#REF!&lt;&gt;"",ROW(#REF!)),ROW(260:260))-1,"")</f>
        <v/>
      </c>
      <c r="B261" t="str">
        <f t="array" ref="B261">IFERROR(INDEX(#REF!,1+SMALL(IF(#REF!&lt;&gt;"",ROW(#REF!)),ROW(260:260))),"")</f>
        <v/>
      </c>
      <c r="D261" s="13" t="str">
        <f>IFERROR(HYPERLINK(VLOOKUP($B261,#REF!,12,FALSE),VLOOKUP($B261,#REF!,13,FALSE)),"")</f>
        <v/>
      </c>
      <c r="E261" t="str">
        <f>IFERROR(VLOOKUP($B261,#REF!,9,FALSE),"")</f>
        <v/>
      </c>
      <c r="G261" s="16" t="str">
        <f>IFERROR(INDEX(#REF!,$A261),"")</f>
        <v/>
      </c>
    </row>
    <row r="262" spans="1:7" x14ac:dyDescent="0.3">
      <c r="A262" t="str">
        <f t="array" ref="A262">IFERROR(SMALL(IF(#REF!&lt;&gt;"",ROW(#REF!)),ROW(261:261))-1,"")</f>
        <v/>
      </c>
      <c r="B262" t="str">
        <f t="array" ref="B262">IFERROR(INDEX(#REF!,1+SMALL(IF(#REF!&lt;&gt;"",ROW(#REF!)),ROW(261:261))),"")</f>
        <v/>
      </c>
      <c r="D262" s="13" t="str">
        <f>IFERROR(HYPERLINK(VLOOKUP($B262,#REF!,12,FALSE),VLOOKUP($B262,#REF!,13,FALSE)),"")</f>
        <v/>
      </c>
      <c r="E262" t="str">
        <f>IFERROR(VLOOKUP($B262,#REF!,9,FALSE),"")</f>
        <v/>
      </c>
      <c r="G262" s="16" t="str">
        <f>IFERROR(INDEX(#REF!,$A262),"")</f>
        <v/>
      </c>
    </row>
    <row r="263" spans="1:7" x14ac:dyDescent="0.3">
      <c r="A263" t="str">
        <f t="array" ref="A263">IFERROR(SMALL(IF(#REF!&lt;&gt;"",ROW(#REF!)),ROW(262:262))-1,"")</f>
        <v/>
      </c>
      <c r="B263" t="str">
        <f t="array" ref="B263">IFERROR(INDEX(#REF!,1+SMALL(IF(#REF!&lt;&gt;"",ROW(#REF!)),ROW(262:262))),"")</f>
        <v/>
      </c>
      <c r="D263" s="13" t="str">
        <f>IFERROR(HYPERLINK(VLOOKUP($B263,#REF!,12,FALSE),VLOOKUP($B263,#REF!,13,FALSE)),"")</f>
        <v/>
      </c>
      <c r="E263" t="str">
        <f>IFERROR(VLOOKUP($B263,#REF!,9,FALSE),"")</f>
        <v/>
      </c>
      <c r="G263" s="16" t="str">
        <f>IFERROR(INDEX(#REF!,$A263),"")</f>
        <v/>
      </c>
    </row>
    <row r="264" spans="1:7" x14ac:dyDescent="0.3">
      <c r="A264" t="str">
        <f t="array" ref="A264">IFERROR(SMALL(IF(#REF!&lt;&gt;"",ROW(#REF!)),ROW(263:263))-1,"")</f>
        <v/>
      </c>
      <c r="B264" t="str">
        <f t="array" ref="B264">IFERROR(INDEX(#REF!,1+SMALL(IF(#REF!&lt;&gt;"",ROW(#REF!)),ROW(263:263))),"")</f>
        <v/>
      </c>
      <c r="D264" s="13" t="str">
        <f>IFERROR(HYPERLINK(VLOOKUP($B264,#REF!,12,FALSE),VLOOKUP($B264,#REF!,13,FALSE)),"")</f>
        <v/>
      </c>
      <c r="E264" t="str">
        <f>IFERROR(VLOOKUP($B264,#REF!,9,FALSE),"")</f>
        <v/>
      </c>
    </row>
    <row r="265" spans="1:7" x14ac:dyDescent="0.3">
      <c r="A265" t="str">
        <f t="array" ref="A265">IFERROR(SMALL(IF(#REF!&lt;&gt;"",ROW(#REF!)),ROW(264:264))-1,"")</f>
        <v/>
      </c>
      <c r="B265" t="str">
        <f t="array" ref="B265">IFERROR(INDEX(#REF!,1+SMALL(IF(#REF!&lt;&gt;"",ROW(#REF!)),ROW(264:264))),"")</f>
        <v/>
      </c>
      <c r="D265" s="13" t="str">
        <f>IFERROR(HYPERLINK(VLOOKUP($B265,#REF!,12,FALSE),VLOOKUP($B265,#REF!,13,FALSE)),"")</f>
        <v/>
      </c>
      <c r="E265" t="str">
        <f>IFERROR(VLOOKUP($B265,#REF!,9,FALSE),"")</f>
        <v/>
      </c>
    </row>
    <row r="266" spans="1:7" x14ac:dyDescent="0.3">
      <c r="A266" t="str">
        <f t="array" ref="A266">IFERROR(SMALL(IF(#REF!&lt;&gt;"",ROW(#REF!)),ROW(265:265))-1,"")</f>
        <v/>
      </c>
      <c r="B266" t="str">
        <f t="array" ref="B266">IFERROR(INDEX(#REF!,1+SMALL(IF(#REF!&lt;&gt;"",ROW(#REF!)),ROW(265:265))),"")</f>
        <v/>
      </c>
      <c r="D266" s="13" t="str">
        <f>IFERROR(HYPERLINK(VLOOKUP($B266,#REF!,12,FALSE),VLOOKUP($B266,#REF!,13,FALSE)),"")</f>
        <v/>
      </c>
      <c r="E266" t="str">
        <f>IFERROR(VLOOKUP($B266,#REF!,9,FALSE),"")</f>
        <v/>
      </c>
    </row>
    <row r="267" spans="1:7" x14ac:dyDescent="0.3">
      <c r="A267" t="str">
        <f t="array" ref="A267">IFERROR(SMALL(IF(#REF!&lt;&gt;"",ROW(#REF!)),ROW(266:266))-1,"")</f>
        <v/>
      </c>
      <c r="B267" t="str">
        <f t="array" ref="B267">IFERROR(INDEX(#REF!,1+SMALL(IF(#REF!&lt;&gt;"",ROW(#REF!)),ROW(266:266))),"")</f>
        <v/>
      </c>
      <c r="D267" s="13" t="str">
        <f>IFERROR(HYPERLINK(VLOOKUP($B267,#REF!,12,FALSE),VLOOKUP($B267,#REF!,13,FALSE)),"")</f>
        <v/>
      </c>
      <c r="E267" t="str">
        <f>IFERROR(VLOOKUP($B267,#REF!,9,FALSE),"")</f>
        <v/>
      </c>
    </row>
    <row r="268" spans="1:7" x14ac:dyDescent="0.3">
      <c r="A268" t="str">
        <f t="array" ref="A268">IFERROR(SMALL(IF(#REF!&lt;&gt;"",ROW(#REF!)),ROW(267:267))-1,"")</f>
        <v/>
      </c>
      <c r="B268" t="str">
        <f t="array" ref="B268">IFERROR(INDEX(#REF!,1+SMALL(IF(#REF!&lt;&gt;"",ROW(#REF!)),ROW(267:267))),"")</f>
        <v/>
      </c>
      <c r="D268" s="13" t="str">
        <f>IFERROR(HYPERLINK(VLOOKUP($B268,#REF!,12,FALSE),VLOOKUP($B268,#REF!,13,FALSE)),"")</f>
        <v/>
      </c>
      <c r="E268" t="str">
        <f>IFERROR(VLOOKUP($B268,#REF!,9,FALSE),"")</f>
        <v/>
      </c>
    </row>
    <row r="269" spans="1:7" x14ac:dyDescent="0.3">
      <c r="A269" t="str">
        <f t="array" ref="A269">IFERROR(SMALL(IF(#REF!&lt;&gt;"",ROW(#REF!)),ROW(268:268))-1,"")</f>
        <v/>
      </c>
      <c r="B269" t="str">
        <f t="array" ref="B269">IFERROR(INDEX(#REF!,1+SMALL(IF(#REF!&lt;&gt;"",ROW(#REF!)),ROW(268:268))),"")</f>
        <v/>
      </c>
      <c r="D269" s="13" t="str">
        <f>IFERROR(HYPERLINK(VLOOKUP($B269,#REF!,12,FALSE),VLOOKUP($B269,#REF!,13,FALSE)),"")</f>
        <v/>
      </c>
      <c r="E269" t="str">
        <f>IFERROR(VLOOKUP($B269,#REF!,9,FALSE),"")</f>
        <v/>
      </c>
    </row>
    <row r="270" spans="1:7" x14ac:dyDescent="0.3">
      <c r="A270" t="str">
        <f t="array" ref="A270">IFERROR(SMALL(IF(#REF!&lt;&gt;"",ROW(#REF!)),ROW(269:269))-1,"")</f>
        <v/>
      </c>
      <c r="B270" t="str">
        <f t="array" ref="B270">IFERROR(INDEX(#REF!,1+SMALL(IF(#REF!&lt;&gt;"",ROW(#REF!)),ROW(269:269))),"")</f>
        <v/>
      </c>
      <c r="D270" s="13" t="str">
        <f>IFERROR(HYPERLINK(VLOOKUP($B270,#REF!,12,FALSE),VLOOKUP($B270,#REF!,13,FALSE)),"")</f>
        <v/>
      </c>
      <c r="E270" t="str">
        <f>IFERROR(VLOOKUP($B270,#REF!,9,FALSE),"")</f>
        <v/>
      </c>
    </row>
    <row r="271" spans="1:7" x14ac:dyDescent="0.3">
      <c r="A271" t="str">
        <f t="array" ref="A271">IFERROR(SMALL(IF(#REF!&lt;&gt;"",ROW(#REF!)),ROW(270:270))-1,"")</f>
        <v/>
      </c>
      <c r="B271" t="str">
        <f t="array" ref="B271">IFERROR(INDEX(#REF!,1+SMALL(IF(#REF!&lt;&gt;"",ROW(#REF!)),ROW(270:270))),"")</f>
        <v/>
      </c>
      <c r="D271" s="13" t="str">
        <f>IFERROR(HYPERLINK(VLOOKUP($B271,#REF!,12,FALSE),VLOOKUP($B271,#REF!,13,FALSE)),"")</f>
        <v/>
      </c>
      <c r="E271" t="str">
        <f>IFERROR(VLOOKUP($B271,#REF!,9,FALSE),"")</f>
        <v/>
      </c>
    </row>
    <row r="272" spans="1:7" x14ac:dyDescent="0.3">
      <c r="A272" t="str">
        <f t="array" ref="A272">IFERROR(SMALL(IF(#REF!&lt;&gt;"",ROW(#REF!)),ROW(271:271))-1,"")</f>
        <v/>
      </c>
      <c r="B272" t="str">
        <f t="array" ref="B272">IFERROR(INDEX(#REF!,1+SMALL(IF(#REF!&lt;&gt;"",ROW(#REF!)),ROW(271:271))),"")</f>
        <v/>
      </c>
      <c r="D272" s="13" t="str">
        <f>IFERROR(HYPERLINK(VLOOKUP($B272,#REF!,12,FALSE),VLOOKUP($B272,#REF!,13,FALSE)),"")</f>
        <v/>
      </c>
      <c r="E272" t="str">
        <f>IFERROR(VLOOKUP($B272,#REF!,9,FALSE),"")</f>
        <v/>
      </c>
    </row>
    <row r="273" spans="1:5" x14ac:dyDescent="0.3">
      <c r="A273" t="str">
        <f t="array" ref="A273">IFERROR(SMALL(IF(#REF!&lt;&gt;"",ROW(#REF!)),ROW(272:272))-1,"")</f>
        <v/>
      </c>
      <c r="B273" t="str">
        <f t="array" ref="B273">IFERROR(INDEX(#REF!,1+SMALL(IF(#REF!&lt;&gt;"",ROW(#REF!)),ROW(272:272))),"")</f>
        <v/>
      </c>
      <c r="D273" s="13" t="str">
        <f>IFERROR(HYPERLINK(VLOOKUP($B273,#REF!,12,FALSE),VLOOKUP($B273,#REF!,13,FALSE)),"")</f>
        <v/>
      </c>
      <c r="E273" t="str">
        <f>IFERROR(VLOOKUP($B273,#REF!,9,FALSE),"")</f>
        <v/>
      </c>
    </row>
    <row r="274" spans="1:5" x14ac:dyDescent="0.3">
      <c r="A274" t="str">
        <f t="array" ref="A274">IFERROR(SMALL(IF(#REF!&lt;&gt;"",ROW(#REF!)),ROW(273:273))-1,"")</f>
        <v/>
      </c>
      <c r="B274" t="str">
        <f t="array" ref="B274">IFERROR(INDEX(#REF!,1+SMALL(IF(#REF!&lt;&gt;"",ROW(#REF!)),ROW(273:273))),"")</f>
        <v/>
      </c>
      <c r="D274" s="13" t="str">
        <f>IFERROR(HYPERLINK(VLOOKUP($B274,#REF!,12,FALSE),VLOOKUP($B274,#REF!,13,FALSE)),"")</f>
        <v/>
      </c>
      <c r="E274" t="str">
        <f>IFERROR(VLOOKUP($B274,#REF!,9,FALSE),"")</f>
        <v/>
      </c>
    </row>
    <row r="275" spans="1:5" x14ac:dyDescent="0.3">
      <c r="A275" t="str">
        <f t="array" ref="A275">IFERROR(SMALL(IF(#REF!&lt;&gt;"",ROW(#REF!)),ROW(274:274))-1,"")</f>
        <v/>
      </c>
      <c r="B275" t="str">
        <f t="array" ref="B275">IFERROR(INDEX(#REF!,1+SMALL(IF(#REF!&lt;&gt;"",ROW(#REF!)),ROW(274:274))),"")</f>
        <v/>
      </c>
      <c r="D275" s="13" t="str">
        <f>IFERROR(HYPERLINK(VLOOKUP($B275,#REF!,12,FALSE),VLOOKUP($B275,#REF!,13,FALSE)),"")</f>
        <v/>
      </c>
      <c r="E275" t="str">
        <f>IFERROR(VLOOKUP($B275,#REF!,9,FALSE),"")</f>
        <v/>
      </c>
    </row>
    <row r="276" spans="1:5" x14ac:dyDescent="0.3">
      <c r="A276" t="str">
        <f t="array" ref="A276">IFERROR(SMALL(IF(#REF!&lt;&gt;"",ROW(#REF!)),ROW(275:275))-1,"")</f>
        <v/>
      </c>
      <c r="B276" t="str">
        <f t="array" ref="B276">IFERROR(INDEX(#REF!,1+SMALL(IF(#REF!&lt;&gt;"",ROW(#REF!)),ROW(275:275))),"")</f>
        <v/>
      </c>
      <c r="D276" s="13" t="str">
        <f>IFERROR(HYPERLINK(VLOOKUP($B276,#REF!,12,FALSE),VLOOKUP($B276,#REF!,13,FALSE)),"")</f>
        <v/>
      </c>
      <c r="E276" t="str">
        <f>IFERROR(VLOOKUP($B276,#REF!,9,FALSE),"")</f>
        <v/>
      </c>
    </row>
    <row r="277" spans="1:5" x14ac:dyDescent="0.3">
      <c r="A277" t="str">
        <f t="array" ref="A277">IFERROR(SMALL(IF(#REF!&lt;&gt;"",ROW(#REF!)),ROW(276:276))-1,"")</f>
        <v/>
      </c>
      <c r="B277" t="str">
        <f t="array" ref="B277">IFERROR(INDEX(#REF!,1+SMALL(IF(#REF!&lt;&gt;"",ROW(#REF!)),ROW(276:276))),"")</f>
        <v/>
      </c>
      <c r="D277" s="13" t="str">
        <f>IFERROR(HYPERLINK(VLOOKUP($B277,#REF!,12,FALSE),VLOOKUP($B277,#REF!,13,FALSE)),"")</f>
        <v/>
      </c>
      <c r="E277" t="str">
        <f>IFERROR(VLOOKUP($B277,#REF!,9,FALSE),"")</f>
        <v/>
      </c>
    </row>
    <row r="278" spans="1:5" x14ac:dyDescent="0.3">
      <c r="A278" t="str">
        <f t="array" ref="A278">IFERROR(SMALL(IF(#REF!&lt;&gt;"",ROW(#REF!)),ROW(277:277))-1,"")</f>
        <v/>
      </c>
      <c r="B278" t="str">
        <f t="array" ref="B278">IFERROR(INDEX(#REF!,1+SMALL(IF(#REF!&lt;&gt;"",ROW(#REF!)),ROW(277:277))),"")</f>
        <v/>
      </c>
      <c r="D278" s="13" t="str">
        <f>IFERROR(HYPERLINK(VLOOKUP($B278,#REF!,12,FALSE),VLOOKUP($B278,#REF!,13,FALSE)),"")</f>
        <v/>
      </c>
      <c r="E278" t="str">
        <f>IFERROR(VLOOKUP($B278,#REF!,9,FALSE),"")</f>
        <v/>
      </c>
    </row>
    <row r="279" spans="1:5" x14ac:dyDescent="0.3">
      <c r="A279" t="str">
        <f t="array" ref="A279">IFERROR(SMALL(IF(#REF!&lt;&gt;"",ROW(#REF!)),ROW(278:278))-1,"")</f>
        <v/>
      </c>
      <c r="B279" t="str">
        <f t="array" ref="B279">IFERROR(INDEX(#REF!,1+SMALL(IF(#REF!&lt;&gt;"",ROW(#REF!)),ROW(278:278))),"")</f>
        <v/>
      </c>
      <c r="D279" s="13" t="str">
        <f>IFERROR(HYPERLINK(VLOOKUP($B279,#REF!,12,FALSE),VLOOKUP($B279,#REF!,13,FALSE)),"")</f>
        <v/>
      </c>
      <c r="E279" t="str">
        <f>IFERROR(VLOOKUP($B279,#REF!,9,FALSE),"")</f>
        <v/>
      </c>
    </row>
    <row r="280" spans="1:5" x14ac:dyDescent="0.3">
      <c r="A280" t="str">
        <f t="array" ref="A280">IFERROR(SMALL(IF(#REF!&lt;&gt;"",ROW(#REF!)),ROW(279:279))-1,"")</f>
        <v/>
      </c>
      <c r="B280" t="str">
        <f t="array" ref="B280">IFERROR(INDEX(#REF!,1+SMALL(IF(#REF!&lt;&gt;"",ROW(#REF!)),ROW(279:279))),"")</f>
        <v/>
      </c>
      <c r="D280" s="13" t="str">
        <f>IFERROR(HYPERLINK(VLOOKUP($B280,#REF!,12,FALSE),VLOOKUP($B280,#REF!,13,FALSE)),"")</f>
        <v/>
      </c>
      <c r="E280" t="str">
        <f>IFERROR(VLOOKUP($B280,#REF!,9,FALSE),"")</f>
        <v/>
      </c>
    </row>
    <row r="281" spans="1:5" x14ac:dyDescent="0.3">
      <c r="A281" t="str">
        <f t="array" ref="A281">IFERROR(SMALL(IF(#REF!&lt;&gt;"",ROW(#REF!)),ROW(280:280))-1,"")</f>
        <v/>
      </c>
      <c r="B281" t="str">
        <f t="array" ref="B281">IFERROR(INDEX(#REF!,1+SMALL(IF(#REF!&lt;&gt;"",ROW(#REF!)),ROW(280:280))),"")</f>
        <v/>
      </c>
      <c r="D281" s="13" t="str">
        <f>IFERROR(HYPERLINK(VLOOKUP($B281,#REF!,12,FALSE),VLOOKUP($B281,#REF!,13,FALSE)),"")</f>
        <v/>
      </c>
      <c r="E281" t="str">
        <f>IFERROR(VLOOKUP($B281,#REF!,9,FALSE),"")</f>
        <v/>
      </c>
    </row>
    <row r="282" spans="1:5" x14ac:dyDescent="0.3">
      <c r="A282" t="str">
        <f t="array" ref="A282">IFERROR(SMALL(IF(#REF!&lt;&gt;"",ROW(#REF!)),ROW(281:281))-1,"")</f>
        <v/>
      </c>
      <c r="B282" t="str">
        <f t="array" ref="B282">IFERROR(INDEX(#REF!,1+SMALL(IF(#REF!&lt;&gt;"",ROW(#REF!)),ROW(281:281))),"")</f>
        <v/>
      </c>
      <c r="D282" s="13" t="str">
        <f>IFERROR(HYPERLINK(VLOOKUP($B282,#REF!,12,FALSE),VLOOKUP($B282,#REF!,13,FALSE)),"")</f>
        <v/>
      </c>
      <c r="E282" t="str">
        <f>IFERROR(VLOOKUP($B282,#REF!,9,FALSE),"")</f>
        <v/>
      </c>
    </row>
    <row r="283" spans="1:5" x14ac:dyDescent="0.3">
      <c r="A283" t="str">
        <f t="array" ref="A283">IFERROR(SMALL(IF(#REF!&lt;&gt;"",ROW(#REF!)),ROW(282:282))-1,"")</f>
        <v/>
      </c>
      <c r="B283" t="str">
        <f t="array" ref="B283">IFERROR(INDEX(#REF!,1+SMALL(IF(#REF!&lt;&gt;"",ROW(#REF!)),ROW(282:282))),"")</f>
        <v/>
      </c>
      <c r="D283" s="13" t="str">
        <f>IFERROR(HYPERLINK(VLOOKUP($B283,#REF!,12,FALSE),VLOOKUP($B283,#REF!,13,FALSE)),"")</f>
        <v/>
      </c>
      <c r="E283" t="str">
        <f>IFERROR(VLOOKUP($B283,#REF!,9,FALSE),"")</f>
        <v/>
      </c>
    </row>
    <row r="284" spans="1:5" x14ac:dyDescent="0.3">
      <c r="A284" t="str">
        <f t="array" ref="A284">IFERROR(SMALL(IF(#REF!&lt;&gt;"",ROW(#REF!)),ROW(283:283))-1,"")</f>
        <v/>
      </c>
      <c r="B284" t="str">
        <f t="array" ref="B284">IFERROR(INDEX(#REF!,1+SMALL(IF(#REF!&lt;&gt;"",ROW(#REF!)),ROW(283:283))),"")</f>
        <v/>
      </c>
      <c r="D284" s="13" t="str">
        <f>IFERROR(HYPERLINK(VLOOKUP($B284,#REF!,12,FALSE),VLOOKUP($B284,#REF!,13,FALSE)),"")</f>
        <v/>
      </c>
      <c r="E284" t="str">
        <f>IFERROR(VLOOKUP($B284,#REF!,9,FALSE),"")</f>
        <v/>
      </c>
    </row>
    <row r="285" spans="1:5" x14ac:dyDescent="0.3">
      <c r="A285" t="str">
        <f t="array" ref="A285">IFERROR(SMALL(IF(#REF!&lt;&gt;"",ROW(#REF!)),ROW(284:284))-1,"")</f>
        <v/>
      </c>
      <c r="B285" t="str">
        <f t="array" ref="B285">IFERROR(INDEX(#REF!,1+SMALL(IF(#REF!&lt;&gt;"",ROW(#REF!)),ROW(284:284))),"")</f>
        <v/>
      </c>
      <c r="D285" s="13" t="str">
        <f>IFERROR(HYPERLINK(VLOOKUP($B285,#REF!,12,FALSE),VLOOKUP($B285,#REF!,13,FALSE)),"")</f>
        <v/>
      </c>
      <c r="E285" t="str">
        <f>IFERROR(VLOOKUP($B285,#REF!,9,FALSE),"")</f>
        <v/>
      </c>
    </row>
    <row r="286" spans="1:5" x14ac:dyDescent="0.3">
      <c r="A286" t="str">
        <f t="array" ref="A286">IFERROR(SMALL(IF(#REF!&lt;&gt;"",ROW(#REF!)),ROW(285:285))-1,"")</f>
        <v/>
      </c>
      <c r="B286" t="str">
        <f t="array" ref="B286">IFERROR(INDEX(#REF!,1+SMALL(IF(#REF!&lt;&gt;"",ROW(#REF!)),ROW(285:285))),"")</f>
        <v/>
      </c>
      <c r="D286" s="13" t="str">
        <f>IFERROR(HYPERLINK(VLOOKUP($B286,#REF!,12,FALSE),VLOOKUP($B286,#REF!,13,FALSE)),"")</f>
        <v/>
      </c>
      <c r="E286" t="str">
        <f>IFERROR(VLOOKUP($B286,#REF!,9,FALSE),"")</f>
        <v/>
      </c>
    </row>
    <row r="287" spans="1:5" x14ac:dyDescent="0.3">
      <c r="A287" t="str">
        <f t="array" ref="A287">IFERROR(SMALL(IF(#REF!&lt;&gt;"",ROW(#REF!)),ROW(286:286))-1,"")</f>
        <v/>
      </c>
      <c r="B287" t="str">
        <f t="array" ref="B287">IFERROR(INDEX(#REF!,1+SMALL(IF(#REF!&lt;&gt;"",ROW(#REF!)),ROW(286:286))),"")</f>
        <v/>
      </c>
      <c r="D287" s="13" t="str">
        <f>IFERROR(HYPERLINK(VLOOKUP($B287,#REF!,12,FALSE),VLOOKUP($B287,#REF!,13,FALSE)),"")</f>
        <v/>
      </c>
      <c r="E287" t="str">
        <f>IFERROR(VLOOKUP($B287,#REF!,9,FALSE),"")</f>
        <v/>
      </c>
    </row>
    <row r="288" spans="1:5" x14ac:dyDescent="0.3">
      <c r="A288" t="str">
        <f t="array" ref="A288">IFERROR(SMALL(IF(#REF!&lt;&gt;"",ROW(#REF!)),ROW(287:287))-1,"")</f>
        <v/>
      </c>
      <c r="B288" t="str">
        <f t="array" ref="B288">IFERROR(INDEX(#REF!,1+SMALL(IF(#REF!&lt;&gt;"",ROW(#REF!)),ROW(287:287))),"")</f>
        <v/>
      </c>
      <c r="D288" s="13" t="str">
        <f>IFERROR(HYPERLINK(VLOOKUP($B288,#REF!,12,FALSE),VLOOKUP($B288,#REF!,13,FALSE)),"")</f>
        <v/>
      </c>
      <c r="E288" t="str">
        <f>IFERROR(VLOOKUP($B288,#REF!,9,FALSE),"")</f>
        <v/>
      </c>
    </row>
    <row r="289" spans="1:5" x14ac:dyDescent="0.3">
      <c r="A289" t="str">
        <f t="array" ref="A289">IFERROR(SMALL(IF(#REF!&lt;&gt;"",ROW(#REF!)),ROW(288:288))-1,"")</f>
        <v/>
      </c>
      <c r="B289" t="str">
        <f t="array" ref="B289">IFERROR(INDEX(#REF!,1+SMALL(IF(#REF!&lt;&gt;"",ROW(#REF!)),ROW(288:288))),"")</f>
        <v/>
      </c>
      <c r="D289" s="13" t="str">
        <f>IFERROR(HYPERLINK(VLOOKUP($B289,#REF!,12,FALSE),VLOOKUP($B289,#REF!,13,FALSE)),"")</f>
        <v/>
      </c>
      <c r="E289" t="str">
        <f>IFERROR(VLOOKUP($B289,#REF!,9,FALSE),"")</f>
        <v/>
      </c>
    </row>
    <row r="290" spans="1:5" x14ac:dyDescent="0.3">
      <c r="A290" t="str">
        <f t="array" ref="A290">IFERROR(SMALL(IF(#REF!&lt;&gt;"",ROW(#REF!)),ROW(289:289))-1,"")</f>
        <v/>
      </c>
      <c r="B290" t="str">
        <f t="array" ref="B290">IFERROR(INDEX(#REF!,1+SMALL(IF(#REF!&lt;&gt;"",ROW(#REF!)),ROW(289:289))),"")</f>
        <v/>
      </c>
      <c r="D290" s="13" t="str">
        <f>IFERROR(HYPERLINK(VLOOKUP($B290,#REF!,12,FALSE),VLOOKUP($B290,#REF!,13,FALSE)),"")</f>
        <v/>
      </c>
      <c r="E290" t="str">
        <f>IFERROR(VLOOKUP($B290,#REF!,9,FALSE),"")</f>
        <v/>
      </c>
    </row>
    <row r="291" spans="1:5" x14ac:dyDescent="0.3">
      <c r="A291" t="str">
        <f t="array" ref="A291">IFERROR(SMALL(IF(#REF!&lt;&gt;"",ROW(#REF!)),ROW(290:290))-1,"")</f>
        <v/>
      </c>
      <c r="B291" t="str">
        <f t="array" ref="B291">IFERROR(INDEX(#REF!,1+SMALL(IF(#REF!&lt;&gt;"",ROW(#REF!)),ROW(290:290))),"")</f>
        <v/>
      </c>
      <c r="D291" s="13" t="str">
        <f>IFERROR(HYPERLINK(VLOOKUP($B291,#REF!,12,FALSE),VLOOKUP($B291,#REF!,13,FALSE)),"")</f>
        <v/>
      </c>
      <c r="E291" t="str">
        <f>IFERROR(VLOOKUP($B291,#REF!,9,FALSE),"")</f>
        <v/>
      </c>
    </row>
    <row r="292" spans="1:5" x14ac:dyDescent="0.3">
      <c r="A292" t="str">
        <f t="array" ref="A292">IFERROR(SMALL(IF(#REF!&lt;&gt;"",ROW(#REF!)),ROW(291:291))-1,"")</f>
        <v/>
      </c>
      <c r="B292" t="str">
        <f t="array" ref="B292">IFERROR(INDEX(#REF!,1+SMALL(IF(#REF!&lt;&gt;"",ROW(#REF!)),ROW(291:291))),"")</f>
        <v/>
      </c>
      <c r="D292" s="13" t="str">
        <f>IFERROR(HYPERLINK(VLOOKUP($B292,#REF!,12,FALSE),VLOOKUP($B292,#REF!,13,FALSE)),"")</f>
        <v/>
      </c>
      <c r="E292" t="str">
        <f>IFERROR(VLOOKUP($B292,#REF!,9,FALSE),"")</f>
        <v/>
      </c>
    </row>
    <row r="293" spans="1:5" x14ac:dyDescent="0.3">
      <c r="A293" t="str">
        <f t="array" ref="A293">IFERROR(SMALL(IF(#REF!&lt;&gt;"",ROW(#REF!)),ROW(292:292))-1,"")</f>
        <v/>
      </c>
      <c r="B293" t="str">
        <f t="array" ref="B293">IFERROR(INDEX(#REF!,1+SMALL(IF(#REF!&lt;&gt;"",ROW(#REF!)),ROW(292:292))),"")</f>
        <v/>
      </c>
      <c r="D293" s="13" t="str">
        <f>IFERROR(HYPERLINK(VLOOKUP($B293,#REF!,12,FALSE),VLOOKUP($B293,#REF!,13,FALSE)),"")</f>
        <v/>
      </c>
      <c r="E293" t="str">
        <f>IFERROR(VLOOKUP($B293,#REF!,9,FALSE),"")</f>
        <v/>
      </c>
    </row>
    <row r="294" spans="1:5" x14ac:dyDescent="0.3">
      <c r="A294" t="str">
        <f t="array" ref="A294">IFERROR(SMALL(IF(#REF!&lt;&gt;"",ROW(#REF!)),ROW(293:293))-1,"")</f>
        <v/>
      </c>
      <c r="B294" t="str">
        <f t="array" ref="B294">IFERROR(INDEX(#REF!,1+SMALL(IF(#REF!&lt;&gt;"",ROW(#REF!)),ROW(293:293))),"")</f>
        <v/>
      </c>
      <c r="D294" s="13" t="str">
        <f>IFERROR(HYPERLINK(VLOOKUP($B294,#REF!,12,FALSE),VLOOKUP($B294,#REF!,13,FALSE)),"")</f>
        <v/>
      </c>
      <c r="E294" t="str">
        <f>IFERROR(VLOOKUP($B294,#REF!,9,FALSE),"")</f>
        <v/>
      </c>
    </row>
    <row r="295" spans="1:5" x14ac:dyDescent="0.3">
      <c r="A295" t="str">
        <f t="array" ref="A295">IFERROR(SMALL(IF(#REF!&lt;&gt;"",ROW(#REF!)),ROW(294:294))-1,"")</f>
        <v/>
      </c>
      <c r="B295" t="str">
        <f t="array" ref="B295">IFERROR(INDEX(#REF!,1+SMALL(IF(#REF!&lt;&gt;"",ROW(#REF!)),ROW(294:294))),"")</f>
        <v/>
      </c>
      <c r="D295" s="13" t="str">
        <f>IFERROR(HYPERLINK(VLOOKUP($B295,#REF!,12,FALSE),VLOOKUP($B295,#REF!,13,FALSE)),"")</f>
        <v/>
      </c>
      <c r="E295" t="str">
        <f>IFERROR(VLOOKUP($B295,#REF!,9,FALSE),"")</f>
        <v/>
      </c>
    </row>
    <row r="296" spans="1:5" x14ac:dyDescent="0.3">
      <c r="A296" t="str">
        <f t="array" ref="A296">IFERROR(SMALL(IF(#REF!&lt;&gt;"",ROW(#REF!)),ROW(295:295))-1,"")</f>
        <v/>
      </c>
      <c r="B296" t="str">
        <f t="array" ref="B296">IFERROR(INDEX(#REF!,1+SMALL(IF(#REF!&lt;&gt;"",ROW(#REF!)),ROW(295:295))),"")</f>
        <v/>
      </c>
      <c r="D296" s="13" t="str">
        <f>IFERROR(HYPERLINK(VLOOKUP($B296,#REF!,12,FALSE),VLOOKUP($B296,#REF!,13,FALSE)),"")</f>
        <v/>
      </c>
      <c r="E296" t="str">
        <f>IFERROR(VLOOKUP($B296,#REF!,9,FALSE),"")</f>
        <v/>
      </c>
    </row>
    <row r="297" spans="1:5" x14ac:dyDescent="0.3">
      <c r="A297" t="str">
        <f t="array" ref="A297">IFERROR(SMALL(IF(#REF!&lt;&gt;"",ROW(#REF!)),ROW(296:296))-1,"")</f>
        <v/>
      </c>
      <c r="B297" t="str">
        <f t="array" ref="B297">IFERROR(INDEX(#REF!,1+SMALL(IF(#REF!&lt;&gt;"",ROW(#REF!)),ROW(296:296))),"")</f>
        <v/>
      </c>
      <c r="D297" s="13" t="str">
        <f>IFERROR(HYPERLINK(VLOOKUP($B297,#REF!,12,FALSE),VLOOKUP($B297,#REF!,13,FALSE)),"")</f>
        <v/>
      </c>
      <c r="E297" t="str">
        <f>IFERROR(VLOOKUP($B297,#REF!,9,FALSE),"")</f>
        <v/>
      </c>
    </row>
    <row r="298" spans="1:5" x14ac:dyDescent="0.3">
      <c r="A298" t="str">
        <f t="array" ref="A298">IFERROR(SMALL(IF(#REF!&lt;&gt;"",ROW(#REF!)),ROW(297:297))-1,"")</f>
        <v/>
      </c>
      <c r="B298" t="str">
        <f t="array" ref="B298">IFERROR(INDEX(#REF!,1+SMALL(IF(#REF!&lt;&gt;"",ROW(#REF!)),ROW(297:297))),"")</f>
        <v/>
      </c>
      <c r="D298" s="13" t="str">
        <f>IFERROR(HYPERLINK(VLOOKUP($B298,#REF!,12,FALSE),VLOOKUP($B298,#REF!,13,FALSE)),"")</f>
        <v/>
      </c>
      <c r="E298" t="str">
        <f>IFERROR(VLOOKUP($B298,#REF!,9,FALSE),"")</f>
        <v/>
      </c>
    </row>
    <row r="299" spans="1:5" x14ac:dyDescent="0.3">
      <c r="A299" t="str">
        <f t="array" ref="A299">IFERROR(SMALL(IF(#REF!&lt;&gt;"",ROW(#REF!)),ROW(298:298))-1,"")</f>
        <v/>
      </c>
      <c r="B299" t="str">
        <f t="array" ref="B299">IFERROR(INDEX(#REF!,1+SMALL(IF(#REF!&lt;&gt;"",ROW(#REF!)),ROW(298:298))),"")</f>
        <v/>
      </c>
      <c r="D299" s="13" t="str">
        <f>IFERROR(HYPERLINK(VLOOKUP($B299,#REF!,12,FALSE),VLOOKUP($B299,#REF!,13,FALSE)),"")</f>
        <v/>
      </c>
      <c r="E299" t="str">
        <f>IFERROR(VLOOKUP($B299,#REF!,9,FALSE),"")</f>
        <v/>
      </c>
    </row>
    <row r="300" spans="1:5" x14ac:dyDescent="0.3">
      <c r="A300" t="str">
        <f t="array" ref="A300">IFERROR(SMALL(IF(#REF!&lt;&gt;"",ROW(#REF!)),ROW(299:299))-1,"")</f>
        <v/>
      </c>
      <c r="B300" t="str">
        <f t="array" ref="B300">IFERROR(INDEX(#REF!,1+SMALL(IF(#REF!&lt;&gt;"",ROW(#REF!)),ROW(299:299))),"")</f>
        <v/>
      </c>
      <c r="D300" s="13" t="str">
        <f>IFERROR(HYPERLINK(VLOOKUP($B300,#REF!,12,FALSE),VLOOKUP($B300,#REF!,13,FALSE)),"")</f>
        <v/>
      </c>
      <c r="E300" t="str">
        <f>IFERROR(VLOOKUP($B300,#REF!,9,FALSE),"")</f>
        <v/>
      </c>
    </row>
    <row r="301" spans="1:5" x14ac:dyDescent="0.3">
      <c r="A301" t="str">
        <f t="array" ref="A301">IFERROR(SMALL(IF(#REF!&lt;&gt;"",ROW(#REF!)),ROW(300:300))-1,"")</f>
        <v/>
      </c>
      <c r="B301" t="str">
        <f t="array" ref="B301">IFERROR(INDEX(#REF!,1+SMALL(IF(#REF!&lt;&gt;"",ROW(#REF!)),ROW(300:300))),"")</f>
        <v/>
      </c>
      <c r="D301" s="13" t="str">
        <f>IFERROR(HYPERLINK(VLOOKUP($B301,#REF!,12,FALSE),VLOOKUP($B301,#REF!,13,FALSE)),"")</f>
        <v/>
      </c>
      <c r="E301" t="str">
        <f>IFERROR(VLOOKUP($B301,#REF!,9,FALSE),"")</f>
        <v/>
      </c>
    </row>
    <row r="302" spans="1:5" x14ac:dyDescent="0.3">
      <c r="A302" t="str">
        <f t="array" ref="A302">IFERROR(SMALL(IF(#REF!&lt;&gt;"",ROW(#REF!)),ROW(301:301))-1,"")</f>
        <v/>
      </c>
      <c r="B302" t="str">
        <f t="array" ref="B302">IFERROR(INDEX(#REF!,1+SMALL(IF(#REF!&lt;&gt;"",ROW(#REF!)),ROW(301:301))),"")</f>
        <v/>
      </c>
      <c r="D302" s="13" t="str">
        <f>IFERROR(HYPERLINK(VLOOKUP($B302,#REF!,12,FALSE),VLOOKUP($B302,#REF!,13,FALSE)),"")</f>
        <v/>
      </c>
      <c r="E302" t="str">
        <f>IFERROR(VLOOKUP($B302,#REF!,9,FALSE),"")</f>
        <v/>
      </c>
    </row>
    <row r="303" spans="1:5" x14ac:dyDescent="0.3">
      <c r="A303" t="str">
        <f t="array" ref="A303">IFERROR(SMALL(IF(#REF!&lt;&gt;"",ROW(#REF!)),ROW(302:302))-1,"")</f>
        <v/>
      </c>
      <c r="B303" t="str">
        <f t="array" ref="B303">IFERROR(INDEX(#REF!,1+SMALL(IF(#REF!&lt;&gt;"",ROW(#REF!)),ROW(302:302))),"")</f>
        <v/>
      </c>
      <c r="D303" s="13" t="str">
        <f>IFERROR(HYPERLINK(VLOOKUP($B303,#REF!,12,FALSE),VLOOKUP($B303,#REF!,13,FALSE)),"")</f>
        <v/>
      </c>
      <c r="E303" t="str">
        <f>IFERROR(VLOOKUP($B303,#REF!,9,FALSE),"")</f>
        <v/>
      </c>
    </row>
    <row r="304" spans="1:5" x14ac:dyDescent="0.3">
      <c r="A304" t="str">
        <f t="array" ref="A304">IFERROR(SMALL(IF(#REF!&lt;&gt;"",ROW(#REF!)),ROW(303:303))-1,"")</f>
        <v/>
      </c>
      <c r="B304" t="str">
        <f t="array" ref="B304">IFERROR(INDEX(#REF!,1+SMALL(IF(#REF!&lt;&gt;"",ROW(#REF!)),ROW(303:303))),"")</f>
        <v/>
      </c>
      <c r="D304" s="13" t="str">
        <f>IFERROR(HYPERLINK(VLOOKUP($B304,#REF!,12,FALSE),VLOOKUP($B304,#REF!,13,FALSE)),"")</f>
        <v/>
      </c>
      <c r="E304" t="str">
        <f>IFERROR(VLOOKUP($B304,#REF!,9,FALSE),"")</f>
        <v/>
      </c>
    </row>
    <row r="305" spans="1:5" x14ac:dyDescent="0.3">
      <c r="A305" t="str">
        <f t="array" ref="A305">IFERROR(SMALL(IF(#REF!&lt;&gt;"",ROW(#REF!)),ROW(304:304))-1,"")</f>
        <v/>
      </c>
      <c r="B305" t="str">
        <f t="array" ref="B305">IFERROR(INDEX(#REF!,1+SMALL(IF(#REF!&lt;&gt;"",ROW(#REF!)),ROW(304:304))),"")</f>
        <v/>
      </c>
      <c r="D305" s="13" t="str">
        <f>IFERROR(HYPERLINK(VLOOKUP($B305,#REF!,12,FALSE),VLOOKUP($B305,#REF!,13,FALSE)),"")</f>
        <v/>
      </c>
      <c r="E305" t="str">
        <f>IFERROR(VLOOKUP($B305,#REF!,9,FALSE),"")</f>
        <v/>
      </c>
    </row>
    <row r="306" spans="1:5" x14ac:dyDescent="0.3">
      <c r="A306" t="str">
        <f t="array" ref="A306">IFERROR(SMALL(IF(#REF!&lt;&gt;"",ROW(#REF!)),ROW(305:305))-1,"")</f>
        <v/>
      </c>
      <c r="B306" t="str">
        <f t="array" ref="B306">IFERROR(INDEX(#REF!,1+SMALL(IF(#REF!&lt;&gt;"",ROW(#REF!)),ROW(305:305))),"")</f>
        <v/>
      </c>
      <c r="D306" s="13" t="str">
        <f>IFERROR(HYPERLINK(VLOOKUP($B306,#REF!,12,FALSE),VLOOKUP($B306,#REF!,13,FALSE)),"")</f>
        <v/>
      </c>
      <c r="E306" t="str">
        <f>IFERROR(VLOOKUP($B306,#REF!,9,FALSE),"")</f>
        <v/>
      </c>
    </row>
    <row r="307" spans="1:5" x14ac:dyDescent="0.3">
      <c r="A307" t="str">
        <f t="array" ref="A307">IFERROR(SMALL(IF(#REF!&lt;&gt;"",ROW(#REF!)),ROW(306:306))-1,"")</f>
        <v/>
      </c>
      <c r="B307" t="str">
        <f t="array" ref="B307">IFERROR(INDEX(#REF!,1+SMALL(IF(#REF!&lt;&gt;"",ROW(#REF!)),ROW(306:306))),"")</f>
        <v/>
      </c>
      <c r="D307" s="13" t="str">
        <f>IFERROR(HYPERLINK(VLOOKUP($B307,#REF!,12,FALSE),VLOOKUP($B307,#REF!,13,FALSE)),"")</f>
        <v/>
      </c>
      <c r="E307" t="str">
        <f>IFERROR(VLOOKUP($B307,#REF!,9,FALSE),"")</f>
        <v/>
      </c>
    </row>
    <row r="308" spans="1:5" x14ac:dyDescent="0.3">
      <c r="A308" t="str">
        <f t="array" ref="A308">IFERROR(SMALL(IF(#REF!&lt;&gt;"",ROW(#REF!)),ROW(307:307))-1,"")</f>
        <v/>
      </c>
      <c r="B308" t="str">
        <f t="array" ref="B308">IFERROR(INDEX(#REF!,1+SMALL(IF(#REF!&lt;&gt;"",ROW(#REF!)),ROW(307:307))),"")</f>
        <v/>
      </c>
      <c r="D308" s="13" t="str">
        <f>IFERROR(HYPERLINK(VLOOKUP($B308,#REF!,12,FALSE),VLOOKUP($B308,#REF!,13,FALSE)),"")</f>
        <v/>
      </c>
      <c r="E308" t="str">
        <f>IFERROR(VLOOKUP($B308,#REF!,9,FALSE),"")</f>
        <v/>
      </c>
    </row>
    <row r="309" spans="1:5" x14ac:dyDescent="0.3">
      <c r="A309" t="str">
        <f t="array" ref="A309">IFERROR(SMALL(IF(#REF!&lt;&gt;"",ROW(#REF!)),ROW(308:308))-1,"")</f>
        <v/>
      </c>
      <c r="B309" t="str">
        <f t="array" ref="B309">IFERROR(INDEX(#REF!,1+SMALL(IF(#REF!&lt;&gt;"",ROW(#REF!)),ROW(308:308))),"")</f>
        <v/>
      </c>
      <c r="D309" s="13" t="str">
        <f>IFERROR(HYPERLINK(VLOOKUP($B309,#REF!,12,FALSE),VLOOKUP($B309,#REF!,13,FALSE)),"")</f>
        <v/>
      </c>
      <c r="E309" t="str">
        <f>IFERROR(VLOOKUP($B309,#REF!,9,FALSE),"")</f>
        <v/>
      </c>
    </row>
    <row r="310" spans="1:5" x14ac:dyDescent="0.3">
      <c r="A310" t="str">
        <f t="array" ref="A310">IFERROR(SMALL(IF(#REF!&lt;&gt;"",ROW(#REF!)),ROW(309:309))-1,"")</f>
        <v/>
      </c>
      <c r="B310" t="str">
        <f t="array" ref="B310">IFERROR(INDEX(#REF!,1+SMALL(IF(#REF!&lt;&gt;"",ROW(#REF!)),ROW(309:309))),"")</f>
        <v/>
      </c>
      <c r="D310" s="13" t="str">
        <f>IFERROR(HYPERLINK(VLOOKUP($B310,#REF!,12,FALSE),VLOOKUP($B310,#REF!,13,FALSE)),"")</f>
        <v/>
      </c>
      <c r="E310" t="str">
        <f>IFERROR(VLOOKUP($B310,#REF!,9,FALSE),"")</f>
        <v/>
      </c>
    </row>
    <row r="311" spans="1:5" x14ac:dyDescent="0.3">
      <c r="A311" t="str">
        <f t="array" ref="A311">IFERROR(SMALL(IF(#REF!&lt;&gt;"",ROW(#REF!)),ROW(310:310))-1,"")</f>
        <v/>
      </c>
      <c r="B311" t="str">
        <f t="array" ref="B311">IFERROR(INDEX(#REF!,1+SMALL(IF(#REF!&lt;&gt;"",ROW(#REF!)),ROW(310:310))),"")</f>
        <v/>
      </c>
      <c r="D311" s="13" t="str">
        <f>IFERROR(HYPERLINK(VLOOKUP($B311,#REF!,12,FALSE),VLOOKUP($B311,#REF!,13,FALSE)),"")</f>
        <v/>
      </c>
      <c r="E311" t="str">
        <f>IFERROR(VLOOKUP($B311,#REF!,9,FALSE),"")</f>
        <v/>
      </c>
    </row>
    <row r="312" spans="1:5" x14ac:dyDescent="0.3">
      <c r="A312" t="str">
        <f t="array" ref="A312">IFERROR(SMALL(IF(#REF!&lt;&gt;"",ROW(#REF!)),ROW(311:311))-1,"")</f>
        <v/>
      </c>
      <c r="B312" t="str">
        <f t="array" ref="B312">IFERROR(INDEX(#REF!,1+SMALL(IF(#REF!&lt;&gt;"",ROW(#REF!)),ROW(311:311))),"")</f>
        <v/>
      </c>
      <c r="D312" s="13" t="str">
        <f>IFERROR(HYPERLINK(VLOOKUP($B312,#REF!,12,FALSE),VLOOKUP($B312,#REF!,13,FALSE)),"")</f>
        <v/>
      </c>
      <c r="E312" t="str">
        <f>IFERROR(VLOOKUP($B312,#REF!,9,FALSE),"")</f>
        <v/>
      </c>
    </row>
    <row r="313" spans="1:5" x14ac:dyDescent="0.3">
      <c r="A313" t="str">
        <f t="array" ref="A313">IFERROR(SMALL(IF(#REF!&lt;&gt;"",ROW(#REF!)),ROW(312:312))-1,"")</f>
        <v/>
      </c>
      <c r="B313" t="str">
        <f t="array" ref="B313">IFERROR(INDEX(#REF!,1+SMALL(IF(#REF!&lt;&gt;"",ROW(#REF!)),ROW(312:312))),"")</f>
        <v/>
      </c>
      <c r="D313" s="13" t="str">
        <f>IFERROR(HYPERLINK(VLOOKUP($B313,#REF!,12,FALSE),VLOOKUP($B313,#REF!,13,FALSE)),"")</f>
        <v/>
      </c>
      <c r="E313" t="str">
        <f>IFERROR(VLOOKUP($B313,#REF!,9,FALSE),"")</f>
        <v/>
      </c>
    </row>
    <row r="314" spans="1:5" x14ac:dyDescent="0.3">
      <c r="A314" t="str">
        <f t="array" ref="A314">IFERROR(SMALL(IF(#REF!&lt;&gt;"",ROW(#REF!)),ROW(313:313))-1,"")</f>
        <v/>
      </c>
      <c r="B314" t="str">
        <f t="array" ref="B314">IFERROR(INDEX(#REF!,1+SMALL(IF(#REF!&lt;&gt;"",ROW(#REF!)),ROW(313:313))),"")</f>
        <v/>
      </c>
      <c r="D314" s="13" t="str">
        <f>IFERROR(HYPERLINK(VLOOKUP($B314,#REF!,12,FALSE),VLOOKUP($B314,#REF!,13,FALSE)),"")</f>
        <v/>
      </c>
      <c r="E314" t="str">
        <f>IFERROR(VLOOKUP($B314,#REF!,9,FALSE),"")</f>
        <v/>
      </c>
    </row>
    <row r="315" spans="1:5" x14ac:dyDescent="0.3">
      <c r="A315" t="str">
        <f t="array" ref="A315">IFERROR(SMALL(IF(#REF!&lt;&gt;"",ROW(#REF!)),ROW(314:314))-1,"")</f>
        <v/>
      </c>
      <c r="B315" t="str">
        <f t="array" ref="B315">IFERROR(INDEX(#REF!,1+SMALL(IF(#REF!&lt;&gt;"",ROW(#REF!)),ROW(314:314))),"")</f>
        <v/>
      </c>
      <c r="D315" s="13" t="str">
        <f>IFERROR(HYPERLINK(VLOOKUP($B315,#REF!,12,FALSE),VLOOKUP($B315,#REF!,13,FALSE)),"")</f>
        <v/>
      </c>
      <c r="E315" t="str">
        <f>IFERROR(VLOOKUP($B315,#REF!,9,FALSE),"")</f>
        <v/>
      </c>
    </row>
    <row r="316" spans="1:5" x14ac:dyDescent="0.3">
      <c r="A316" t="str">
        <f t="array" ref="A316">IFERROR(SMALL(IF(#REF!&lt;&gt;"",ROW(#REF!)),ROW(315:315))-1,"")</f>
        <v/>
      </c>
      <c r="B316" t="str">
        <f t="array" ref="B316">IFERROR(INDEX(#REF!,1+SMALL(IF(#REF!&lt;&gt;"",ROW(#REF!)),ROW(315:315))),"")</f>
        <v/>
      </c>
      <c r="D316" s="13" t="str">
        <f>IFERROR(HYPERLINK(VLOOKUP($B316,#REF!,12,FALSE),VLOOKUP($B316,#REF!,13,FALSE)),"")</f>
        <v/>
      </c>
      <c r="E316" t="str">
        <f>IFERROR(VLOOKUP($B316,#REF!,9,FALSE),"")</f>
        <v/>
      </c>
    </row>
    <row r="317" spans="1:5" x14ac:dyDescent="0.3">
      <c r="A317" t="str">
        <f t="array" ref="A317">IFERROR(SMALL(IF(#REF!&lt;&gt;"",ROW(#REF!)),ROW(316:316))-1,"")</f>
        <v/>
      </c>
      <c r="B317" t="str">
        <f t="array" ref="B317">IFERROR(INDEX(#REF!,1+SMALL(IF(#REF!&lt;&gt;"",ROW(#REF!)),ROW(316:316))),"")</f>
        <v/>
      </c>
      <c r="D317" s="13" t="str">
        <f>IFERROR(HYPERLINK(VLOOKUP($B317,#REF!,12,FALSE),VLOOKUP($B317,#REF!,13,FALSE)),"")</f>
        <v/>
      </c>
      <c r="E317" t="str">
        <f>IFERROR(VLOOKUP($B317,#REF!,9,FALSE),"")</f>
        <v/>
      </c>
    </row>
    <row r="318" spans="1:5" x14ac:dyDescent="0.3">
      <c r="A318" t="str">
        <f t="array" ref="A318">IFERROR(SMALL(IF(#REF!&lt;&gt;"",ROW(#REF!)),ROW(317:317))-1,"")</f>
        <v/>
      </c>
      <c r="B318" t="str">
        <f t="array" ref="B318">IFERROR(INDEX(#REF!,1+SMALL(IF(#REF!&lt;&gt;"",ROW(#REF!)),ROW(317:317))),"")</f>
        <v/>
      </c>
      <c r="D318" s="13" t="str">
        <f>IFERROR(HYPERLINK(VLOOKUP($B318,#REF!,12,FALSE),VLOOKUP($B318,#REF!,13,FALSE)),"")</f>
        <v/>
      </c>
      <c r="E318" t="str">
        <f>IFERROR(VLOOKUP($B318,#REF!,9,FALSE),"")</f>
        <v/>
      </c>
    </row>
    <row r="319" spans="1:5" x14ac:dyDescent="0.3">
      <c r="A319" t="str">
        <f t="array" ref="A319">IFERROR(SMALL(IF(#REF!&lt;&gt;"",ROW(#REF!)),ROW(318:318))-1,"")</f>
        <v/>
      </c>
      <c r="B319" t="str">
        <f t="array" ref="B319">IFERROR(INDEX(#REF!,1+SMALL(IF(#REF!&lt;&gt;"",ROW(#REF!)),ROW(318:318))),"")</f>
        <v/>
      </c>
      <c r="D319" s="13" t="str">
        <f>IFERROR(HYPERLINK(VLOOKUP($B319,#REF!,12,FALSE),VLOOKUP($B319,#REF!,13,FALSE)),"")</f>
        <v/>
      </c>
      <c r="E319" t="str">
        <f>IFERROR(VLOOKUP($B319,#REF!,9,FALSE),"")</f>
        <v/>
      </c>
    </row>
    <row r="320" spans="1:5" x14ac:dyDescent="0.3">
      <c r="A320" t="str">
        <f t="array" ref="A320">IFERROR(SMALL(IF(#REF!&lt;&gt;"",ROW(#REF!)),ROW(319:319))-1,"")</f>
        <v/>
      </c>
      <c r="B320" t="str">
        <f t="array" ref="B320">IFERROR(INDEX(#REF!,1+SMALL(IF(#REF!&lt;&gt;"",ROW(#REF!)),ROW(319:319))),"")</f>
        <v/>
      </c>
      <c r="D320" s="13" t="str">
        <f>IFERROR(HYPERLINK(VLOOKUP($B320,#REF!,12,FALSE),VLOOKUP($B320,#REF!,13,FALSE)),"")</f>
        <v/>
      </c>
      <c r="E320" t="str">
        <f>IFERROR(VLOOKUP($B320,#REF!,9,FALSE),"")</f>
        <v/>
      </c>
    </row>
    <row r="321" spans="1:5" x14ac:dyDescent="0.3">
      <c r="A321" t="str">
        <f t="array" ref="A321">IFERROR(SMALL(IF(#REF!&lt;&gt;"",ROW(#REF!)),ROW(320:320))-1,"")</f>
        <v/>
      </c>
      <c r="B321" t="str">
        <f t="array" ref="B321">IFERROR(INDEX(#REF!,1+SMALL(IF(#REF!&lt;&gt;"",ROW(#REF!)),ROW(320:320))),"")</f>
        <v/>
      </c>
      <c r="D321" s="13" t="str">
        <f>IFERROR(HYPERLINK(VLOOKUP($B321,#REF!,12,FALSE),VLOOKUP($B321,#REF!,13,FALSE)),"")</f>
        <v/>
      </c>
      <c r="E321" t="str">
        <f>IFERROR(VLOOKUP($B321,#REF!,9,FALSE),"")</f>
        <v/>
      </c>
    </row>
    <row r="322" spans="1:5" x14ac:dyDescent="0.3">
      <c r="A322" t="str">
        <f t="array" ref="A322">IFERROR(SMALL(IF(#REF!&lt;&gt;"",ROW(#REF!)),ROW(321:321))-1,"")</f>
        <v/>
      </c>
      <c r="B322" t="str">
        <f t="array" ref="B322">IFERROR(INDEX(#REF!,1+SMALL(IF(#REF!&lt;&gt;"",ROW(#REF!)),ROW(321:321))),"")</f>
        <v/>
      </c>
      <c r="D322" s="13" t="str">
        <f>IFERROR(HYPERLINK(VLOOKUP($B322,#REF!,12,FALSE),VLOOKUP($B322,#REF!,13,FALSE)),"")</f>
        <v/>
      </c>
      <c r="E322" t="str">
        <f>IFERROR(VLOOKUP($B322,#REF!,9,FALSE),"")</f>
        <v/>
      </c>
    </row>
    <row r="323" spans="1:5" x14ac:dyDescent="0.3">
      <c r="A323" t="str">
        <f t="array" ref="A323">IFERROR(SMALL(IF(#REF!&lt;&gt;"",ROW(#REF!)),ROW(322:322))-1,"")</f>
        <v/>
      </c>
      <c r="B323" t="str">
        <f t="array" ref="B323">IFERROR(INDEX(#REF!,1+SMALL(IF(#REF!&lt;&gt;"",ROW(#REF!)),ROW(322:322))),"")</f>
        <v/>
      </c>
      <c r="D323" s="13" t="str">
        <f>IFERROR(HYPERLINK(VLOOKUP($B323,#REF!,12,FALSE),VLOOKUP($B323,#REF!,13,FALSE)),"")</f>
        <v/>
      </c>
      <c r="E323" t="str">
        <f>IFERROR(VLOOKUP($B323,#REF!,9,FALSE),"")</f>
        <v/>
      </c>
    </row>
    <row r="324" spans="1:5" x14ac:dyDescent="0.3">
      <c r="A324" t="str">
        <f t="array" ref="A324">IFERROR(SMALL(IF(#REF!&lt;&gt;"",ROW(#REF!)),ROW(323:323))-1,"")</f>
        <v/>
      </c>
      <c r="B324" t="str">
        <f t="array" ref="B324">IFERROR(INDEX(#REF!,1+SMALL(IF(#REF!&lt;&gt;"",ROW(#REF!)),ROW(323:323))),"")</f>
        <v/>
      </c>
      <c r="D324" s="13" t="str">
        <f>IFERROR(HYPERLINK(VLOOKUP($B324,#REF!,12,FALSE),VLOOKUP($B324,#REF!,13,FALSE)),"")</f>
        <v/>
      </c>
      <c r="E324" t="str">
        <f>IFERROR(VLOOKUP($B324,#REF!,9,FALSE),"")</f>
        <v/>
      </c>
    </row>
    <row r="325" spans="1:5" x14ac:dyDescent="0.3">
      <c r="A325" t="str">
        <f t="array" ref="A325">IFERROR(SMALL(IF(#REF!&lt;&gt;"",ROW(#REF!)),ROW(324:324))-1,"")</f>
        <v/>
      </c>
      <c r="B325" t="str">
        <f t="array" ref="B325">IFERROR(INDEX(#REF!,1+SMALL(IF(#REF!&lt;&gt;"",ROW(#REF!)),ROW(324:324))),"")</f>
        <v/>
      </c>
      <c r="D325" s="13" t="str">
        <f>IFERROR(HYPERLINK(VLOOKUP($B325,#REF!,12,FALSE),VLOOKUP($B325,#REF!,13,FALSE)),"")</f>
        <v/>
      </c>
      <c r="E325" t="str">
        <f>IFERROR(VLOOKUP($B325,#REF!,9,FALSE),"")</f>
        <v/>
      </c>
    </row>
    <row r="326" spans="1:5" x14ac:dyDescent="0.3">
      <c r="A326" t="str">
        <f t="array" ref="A326">IFERROR(SMALL(IF(#REF!&lt;&gt;"",ROW(#REF!)),ROW(325:325))-1,"")</f>
        <v/>
      </c>
      <c r="B326" t="str">
        <f t="array" ref="B326">IFERROR(INDEX(#REF!,1+SMALL(IF(#REF!&lt;&gt;"",ROW(#REF!)),ROW(325:325))),"")</f>
        <v/>
      </c>
      <c r="D326" s="13" t="str">
        <f>IFERROR(HYPERLINK(VLOOKUP($B326,#REF!,12,FALSE),VLOOKUP($B326,#REF!,13,FALSE)),"")</f>
        <v/>
      </c>
      <c r="E326" t="str">
        <f>IFERROR(VLOOKUP($B326,#REF!,9,FALSE),"")</f>
        <v/>
      </c>
    </row>
    <row r="327" spans="1:5" x14ac:dyDescent="0.3">
      <c r="A327" t="str">
        <f t="array" ref="A327">IFERROR(SMALL(IF(#REF!&lt;&gt;"",ROW(#REF!)),ROW(326:326))-1,"")</f>
        <v/>
      </c>
      <c r="B327" t="str">
        <f t="array" ref="B327">IFERROR(INDEX(#REF!,1+SMALL(IF(#REF!&lt;&gt;"",ROW(#REF!)),ROW(326:326))),"")</f>
        <v/>
      </c>
      <c r="D327" s="13" t="str">
        <f>IFERROR(HYPERLINK(VLOOKUP($B327,#REF!,12,FALSE),VLOOKUP($B327,#REF!,13,FALSE)),"")</f>
        <v/>
      </c>
      <c r="E327" t="str">
        <f>IFERROR(VLOOKUP($B327,#REF!,9,FALSE),"")</f>
        <v/>
      </c>
    </row>
    <row r="328" spans="1:5" x14ac:dyDescent="0.3">
      <c r="A328" t="str">
        <f t="array" ref="A328">IFERROR(SMALL(IF(#REF!&lt;&gt;"",ROW(#REF!)),ROW(327:327))-1,"")</f>
        <v/>
      </c>
      <c r="B328" t="str">
        <f t="array" ref="B328">IFERROR(INDEX(#REF!,1+SMALL(IF(#REF!&lt;&gt;"",ROW(#REF!)),ROW(327:327))),"")</f>
        <v/>
      </c>
      <c r="D328" s="13" t="str">
        <f>IFERROR(HYPERLINK(VLOOKUP($B328,#REF!,12,FALSE),VLOOKUP($B328,#REF!,13,FALSE)),"")</f>
        <v/>
      </c>
      <c r="E328" t="str">
        <f>IFERROR(VLOOKUP($B328,#REF!,9,FALSE),"")</f>
        <v/>
      </c>
    </row>
    <row r="329" spans="1:5" x14ac:dyDescent="0.3">
      <c r="A329" t="str">
        <f t="array" ref="A329">IFERROR(SMALL(IF(#REF!&lt;&gt;"",ROW(#REF!)),ROW(328:328))-1,"")</f>
        <v/>
      </c>
      <c r="B329" t="str">
        <f t="array" ref="B329">IFERROR(INDEX(#REF!,1+SMALL(IF(#REF!&lt;&gt;"",ROW(#REF!)),ROW(328:328))),"")</f>
        <v/>
      </c>
      <c r="D329" s="13" t="str">
        <f>IFERROR(HYPERLINK(VLOOKUP($B329,#REF!,12,FALSE),VLOOKUP($B329,#REF!,13,FALSE)),"")</f>
        <v/>
      </c>
      <c r="E329" t="str">
        <f>IFERROR(VLOOKUP($B329,#REF!,9,FALSE),"")</f>
        <v/>
      </c>
    </row>
    <row r="330" spans="1:5" x14ac:dyDescent="0.3">
      <c r="A330" t="str">
        <f t="array" ref="A330">IFERROR(SMALL(IF(#REF!&lt;&gt;"",ROW(#REF!)),ROW(329:329))-1,"")</f>
        <v/>
      </c>
      <c r="B330" t="str">
        <f t="array" ref="B330">IFERROR(INDEX(#REF!,1+SMALL(IF(#REF!&lt;&gt;"",ROW(#REF!)),ROW(329:329))),"")</f>
        <v/>
      </c>
      <c r="D330" s="13" t="str">
        <f>IFERROR(HYPERLINK(VLOOKUP($B330,#REF!,12,FALSE),VLOOKUP($B330,#REF!,13,FALSE)),"")</f>
        <v/>
      </c>
      <c r="E330" t="str">
        <f>IFERROR(VLOOKUP($B330,#REF!,9,FALSE),"")</f>
        <v/>
      </c>
    </row>
    <row r="331" spans="1:5" x14ac:dyDescent="0.3">
      <c r="A331" t="str">
        <f t="array" ref="A331">IFERROR(SMALL(IF(#REF!&lt;&gt;"",ROW(#REF!)),ROW(330:330))-1,"")</f>
        <v/>
      </c>
      <c r="B331" t="str">
        <f t="array" ref="B331">IFERROR(INDEX(#REF!,1+SMALL(IF(#REF!&lt;&gt;"",ROW(#REF!)),ROW(330:330))),"")</f>
        <v/>
      </c>
      <c r="D331" s="13" t="str">
        <f>IFERROR(HYPERLINK(VLOOKUP($B331,#REF!,12,FALSE),VLOOKUP($B331,#REF!,13,FALSE)),"")</f>
        <v/>
      </c>
      <c r="E331" t="str">
        <f>IFERROR(VLOOKUP($B331,#REF!,9,FALSE),"")</f>
        <v/>
      </c>
    </row>
    <row r="332" spans="1:5" x14ac:dyDescent="0.3">
      <c r="A332" t="str">
        <f t="array" ref="A332">IFERROR(SMALL(IF(#REF!&lt;&gt;"",ROW(#REF!)),ROW(331:331))-1,"")</f>
        <v/>
      </c>
      <c r="B332" t="str">
        <f t="array" ref="B332">IFERROR(INDEX(#REF!,1+SMALL(IF(#REF!&lt;&gt;"",ROW(#REF!)),ROW(331:331))),"")</f>
        <v/>
      </c>
      <c r="D332" s="13" t="str">
        <f>IFERROR(HYPERLINK(VLOOKUP($B332,#REF!,12,FALSE),VLOOKUP($B332,#REF!,13,FALSE)),"")</f>
        <v/>
      </c>
      <c r="E332" t="str">
        <f>IFERROR(VLOOKUP($B332,#REF!,9,FALSE),"")</f>
        <v/>
      </c>
    </row>
    <row r="333" spans="1:5" x14ac:dyDescent="0.3">
      <c r="A333" t="str">
        <f t="array" ref="A333">IFERROR(SMALL(IF(#REF!&lt;&gt;"",ROW(#REF!)),ROW(332:332))-1,"")</f>
        <v/>
      </c>
      <c r="B333" t="str">
        <f t="array" ref="B333">IFERROR(INDEX(#REF!,1+SMALL(IF(#REF!&lt;&gt;"",ROW(#REF!)),ROW(332:332))),"")</f>
        <v/>
      </c>
      <c r="D333" s="13" t="str">
        <f>IFERROR(HYPERLINK(VLOOKUP($B333,#REF!,12,FALSE),VLOOKUP($B333,#REF!,13,FALSE)),"")</f>
        <v/>
      </c>
      <c r="E333" t="str">
        <f>IFERROR(VLOOKUP($B333,#REF!,9,FALSE),"")</f>
        <v/>
      </c>
    </row>
    <row r="334" spans="1:5" x14ac:dyDescent="0.3">
      <c r="A334" t="str">
        <f t="array" ref="A334">IFERROR(SMALL(IF(#REF!&lt;&gt;"",ROW(#REF!)),ROW(333:333))-1,"")</f>
        <v/>
      </c>
      <c r="B334" t="str">
        <f t="array" ref="B334">IFERROR(INDEX(#REF!,1+SMALL(IF(#REF!&lt;&gt;"",ROW(#REF!)),ROW(333:333))),"")</f>
        <v/>
      </c>
      <c r="D334" s="13" t="str">
        <f>IFERROR(HYPERLINK(VLOOKUP($B334,#REF!,12,FALSE),VLOOKUP($B334,#REF!,13,FALSE)),"")</f>
        <v/>
      </c>
      <c r="E334" t="str">
        <f>IFERROR(VLOOKUP($B334,#REF!,9,FALSE),"")</f>
        <v/>
      </c>
    </row>
    <row r="335" spans="1:5" x14ac:dyDescent="0.3">
      <c r="A335" t="str">
        <f t="array" ref="A335">IFERROR(SMALL(IF(#REF!&lt;&gt;"",ROW(#REF!)),ROW(334:334))-1,"")</f>
        <v/>
      </c>
      <c r="B335" t="str">
        <f t="array" ref="B335">IFERROR(INDEX(#REF!,1+SMALL(IF(#REF!&lt;&gt;"",ROW(#REF!)),ROW(334:334))),"")</f>
        <v/>
      </c>
      <c r="D335" s="13" t="str">
        <f>IFERROR(HYPERLINK(VLOOKUP($B335,#REF!,12,FALSE),VLOOKUP($B335,#REF!,13,FALSE)),"")</f>
        <v/>
      </c>
      <c r="E335" t="str">
        <f>IFERROR(VLOOKUP($B335,#REF!,9,FALSE),"")</f>
        <v/>
      </c>
    </row>
    <row r="336" spans="1:5" x14ac:dyDescent="0.3">
      <c r="A336" t="str">
        <f t="array" ref="A336">IFERROR(SMALL(IF(#REF!&lt;&gt;"",ROW(#REF!)),ROW(335:335))-1,"")</f>
        <v/>
      </c>
      <c r="B336" t="str">
        <f t="array" ref="B336">IFERROR(INDEX(#REF!,1+SMALL(IF(#REF!&lt;&gt;"",ROW(#REF!)),ROW(335:335))),"")</f>
        <v/>
      </c>
      <c r="D336" s="13" t="str">
        <f>IFERROR(HYPERLINK(VLOOKUP($B336,#REF!,12,FALSE),VLOOKUP($B336,#REF!,13,FALSE)),"")</f>
        <v/>
      </c>
    </row>
    <row r="337" spans="1:4" x14ac:dyDescent="0.3">
      <c r="A337" t="str">
        <f t="array" ref="A337">IFERROR(SMALL(IF(#REF!&lt;&gt;"",ROW(#REF!)),ROW(336:336))-1,"")</f>
        <v/>
      </c>
      <c r="B337" t="str">
        <f t="array" ref="B337">IFERROR(INDEX(#REF!,1+SMALL(IF(#REF!&lt;&gt;"",ROW(#REF!)),ROW(336:336))),"")</f>
        <v/>
      </c>
      <c r="D337" s="13" t="str">
        <f>IFERROR(HYPERLINK(VLOOKUP($B337,#REF!,12,FALSE),VLOOKUP($B337,#REF!,13,FALSE)),"")</f>
        <v/>
      </c>
    </row>
    <row r="338" spans="1:4" x14ac:dyDescent="0.3">
      <c r="A338" t="str">
        <f t="array" ref="A338">IFERROR(SMALL(IF(#REF!&lt;&gt;"",ROW(#REF!)),ROW(337:337))-1,"")</f>
        <v/>
      </c>
      <c r="B338" t="str">
        <f t="array" ref="B338">IFERROR(INDEX(#REF!,1+SMALL(IF(#REF!&lt;&gt;"",ROW(#REF!)),ROW(337:337))),"")</f>
        <v/>
      </c>
      <c r="D338" s="13" t="str">
        <f>IFERROR(HYPERLINK(VLOOKUP($B338,#REF!,12,FALSE),VLOOKUP($B338,#REF!,13,FALSE)),"")</f>
        <v/>
      </c>
    </row>
    <row r="339" spans="1:4" x14ac:dyDescent="0.3">
      <c r="A339" t="str">
        <f t="array" ref="A339">IFERROR(SMALL(IF(#REF!&lt;&gt;"",ROW(#REF!)),ROW(338:338))-1,"")</f>
        <v/>
      </c>
      <c r="B339" t="str">
        <f t="array" ref="B339">IFERROR(INDEX(#REF!,1+SMALL(IF(#REF!&lt;&gt;"",ROW(#REF!)),ROW(338:338))),"")</f>
        <v/>
      </c>
      <c r="D339" s="13" t="str">
        <f>IFERROR(HYPERLINK(VLOOKUP($B339,#REF!,12,FALSE),VLOOKUP($B339,#REF!,13,FALSE)),"")</f>
        <v/>
      </c>
    </row>
    <row r="340" spans="1:4" x14ac:dyDescent="0.3">
      <c r="A340" t="str">
        <f t="array" ref="A340">IFERROR(SMALL(IF(#REF!&lt;&gt;"",ROW(#REF!)),ROW(339:339))-1,"")</f>
        <v/>
      </c>
      <c r="B340" t="str">
        <f t="array" ref="B340">IFERROR(INDEX(#REF!,1+SMALL(IF(#REF!&lt;&gt;"",ROW(#REF!)),ROW(339:339))),"")</f>
        <v/>
      </c>
      <c r="D340" s="13" t="str">
        <f>IFERROR(HYPERLINK(VLOOKUP($B340,#REF!,12,FALSE),VLOOKUP($B340,#REF!,13,FALSE)),"")</f>
        <v/>
      </c>
    </row>
    <row r="341" spans="1:4" x14ac:dyDescent="0.3">
      <c r="A341" t="str">
        <f t="array" ref="A341">IFERROR(SMALL(IF(#REF!&lt;&gt;"",ROW(#REF!)),ROW(340:340))-1,"")</f>
        <v/>
      </c>
      <c r="B341" t="str">
        <f t="array" ref="B341">IFERROR(INDEX(#REF!,1+SMALL(IF(#REF!&lt;&gt;"",ROW(#REF!)),ROW(340:340))),"")</f>
        <v/>
      </c>
      <c r="D341" s="13" t="str">
        <f>IFERROR(HYPERLINK(VLOOKUP($B341,#REF!,12,FALSE),VLOOKUP($B341,#REF!,13,FALSE)),"")</f>
        <v/>
      </c>
    </row>
    <row r="342" spans="1:4" x14ac:dyDescent="0.3">
      <c r="A342" t="str">
        <f t="array" ref="A342">IFERROR(SMALL(IF(#REF!&lt;&gt;"",ROW(#REF!)),ROW(341:341))-1,"")</f>
        <v/>
      </c>
      <c r="B342" t="str">
        <f t="array" ref="B342">IFERROR(INDEX(#REF!,1+SMALL(IF(#REF!&lt;&gt;"",ROW(#REF!)),ROW(341:341))),"")</f>
        <v/>
      </c>
      <c r="D342" s="13" t="str">
        <f>IFERROR(HYPERLINK(VLOOKUP($B342,#REF!,12,FALSE),VLOOKUP($B342,#REF!,13,FALSE)),"")</f>
        <v/>
      </c>
    </row>
    <row r="343" spans="1:4" x14ac:dyDescent="0.3">
      <c r="A343" t="str">
        <f t="array" ref="A343">IFERROR(SMALL(IF(#REF!&lt;&gt;"",ROW(#REF!)),ROW(342:342))-1,"")</f>
        <v/>
      </c>
      <c r="B343" t="str">
        <f t="array" ref="B343">IFERROR(INDEX(#REF!,1+SMALL(IF(#REF!&lt;&gt;"",ROW(#REF!)),ROW(342:342))),"")</f>
        <v/>
      </c>
      <c r="D343" s="13" t="str">
        <f>IFERROR(HYPERLINK(VLOOKUP($B343,#REF!,12,FALSE),VLOOKUP($B343,#REF!,13,FALSE)),"")</f>
        <v/>
      </c>
    </row>
    <row r="344" spans="1:4" x14ac:dyDescent="0.3">
      <c r="A344" t="str">
        <f t="array" ref="A344">IFERROR(SMALL(IF(#REF!&lt;&gt;"",ROW(#REF!)),ROW(343:343))-1,"")</f>
        <v/>
      </c>
      <c r="B344" t="str">
        <f t="array" ref="B344">IFERROR(INDEX(#REF!,SMALL(IF(#REF!&lt;&gt;"",ROW(#REF!)),ROW(343:343))),"")</f>
        <v/>
      </c>
      <c r="D344" s="13" t="str">
        <f>IFERROR(HYPERLINK(VLOOKUP($B344,#REF!,12,FALSE),VLOOKUP($B344,#REF!,13,FALSE)),"")</f>
        <v/>
      </c>
    </row>
    <row r="345" spans="1:4" x14ac:dyDescent="0.3">
      <c r="A345" t="str">
        <f t="array" ref="A345">IFERROR(SMALL(IF(#REF!&lt;&gt;"",ROW(#REF!)),ROW(344:344))-1,"")</f>
        <v/>
      </c>
      <c r="B345" t="str">
        <f t="array" ref="B345">IFERROR(INDEX(#REF!,SMALL(IF(#REF!&lt;&gt;"",ROW(#REF!)),ROW(344:344))),"")</f>
        <v/>
      </c>
      <c r="D345" s="13" t="str">
        <f>IFERROR(HYPERLINK(VLOOKUP($B345,#REF!,12,FALSE),VLOOKUP($B345,#REF!,13,FALSE)),"")</f>
        <v/>
      </c>
    </row>
    <row r="346" spans="1:4" x14ac:dyDescent="0.3">
      <c r="A346" t="str">
        <f t="array" ref="A346">IFERROR(SMALL(IF(#REF!&lt;&gt;"",ROW(#REF!)),ROW(345:345))-1,"")</f>
        <v/>
      </c>
      <c r="B346" t="str">
        <f t="array" ref="B346">IFERROR(INDEX(#REF!,SMALL(IF(#REF!&lt;&gt;"",ROW(#REF!)),ROW(345:345))),"")</f>
        <v/>
      </c>
      <c r="D346" s="3" t="str">
        <f>IFERROR(HYPERLINK(VLOOKUP($B346,#REF!,12,FALSE),VLOOKUP($B346,#REF!,13,FALSE)),"")</f>
        <v/>
      </c>
    </row>
    <row r="347" spans="1:4" x14ac:dyDescent="0.3">
      <c r="A347" t="str">
        <f t="array" ref="A347">IFERROR(SMALL(IF(#REF!&lt;&gt;"",ROW(#REF!)),ROW(346:346))-1,"")</f>
        <v/>
      </c>
      <c r="B347" t="str">
        <f t="array" ref="B347">IFERROR(INDEX(#REF!,SMALL(IF(#REF!&lt;&gt;"",ROW(#REF!)),ROW(346:346))),"")</f>
        <v/>
      </c>
      <c r="D347" s="3" t="str">
        <f>IFERROR(HYPERLINK(VLOOKUP($B347,#REF!,12,FALSE),VLOOKUP($B347,#REF!,13,FALSE)),"")</f>
        <v/>
      </c>
    </row>
    <row r="348" spans="1:4" x14ac:dyDescent="0.3">
      <c r="A348" t="str">
        <f t="array" ref="A348">IFERROR(SMALL(IF(#REF!&lt;&gt;"",ROW(#REF!)),ROW(347:347))-1,"")</f>
        <v/>
      </c>
      <c r="B348" t="str">
        <f t="array" ref="B348">IFERROR(INDEX(#REF!,SMALL(IF(#REF!&lt;&gt;"",ROW(#REF!)),ROW(347:347))),"")</f>
        <v/>
      </c>
      <c r="D348" s="3" t="str">
        <f>IFERROR(HYPERLINK(VLOOKUP($B348,#REF!,12,FALSE),VLOOKUP($B348,#REF!,13,FALSE)),"")</f>
        <v/>
      </c>
    </row>
    <row r="349" spans="1:4" x14ac:dyDescent="0.3">
      <c r="A349" t="str">
        <f t="array" ref="A349">IFERROR(SMALL(IF(#REF!&lt;&gt;"",ROW(#REF!)),ROW(348:348))-1,"")</f>
        <v/>
      </c>
      <c r="B349" t="str">
        <f t="array" ref="B349">IFERROR(INDEX(#REF!,SMALL(IF(#REF!&lt;&gt;"",ROW(#REF!)),ROW(348:348))),"")</f>
        <v/>
      </c>
      <c r="D349" s="3" t="str">
        <f>IFERROR(HYPERLINK(VLOOKUP($B349,#REF!,12,FALSE),VLOOKUP($B349,#REF!,13,FALSE)),"")</f>
        <v/>
      </c>
    </row>
    <row r="350" spans="1:4" x14ac:dyDescent="0.3">
      <c r="A350" t="str">
        <f t="array" ref="A350">IFERROR(SMALL(IF(#REF!&lt;&gt;"",ROW(#REF!)),ROW(349:349))-1,"")</f>
        <v/>
      </c>
      <c r="B350" t="str">
        <f t="array" ref="B350">IFERROR(INDEX(#REF!,SMALL(IF(#REF!&lt;&gt;"",ROW(#REF!)),ROW(349:349))),"")</f>
        <v/>
      </c>
    </row>
    <row r="351" spans="1:4" x14ac:dyDescent="0.3">
      <c r="A351" t="str">
        <f t="array" ref="A351">IFERROR(SMALL(IF(#REF!&lt;&gt;"",ROW(#REF!)),ROW(350:350))-1,"")</f>
        <v/>
      </c>
      <c r="B351" t="str">
        <f t="array" ref="B351">IFERROR(INDEX(#REF!,SMALL(IF(#REF!&lt;&gt;"",ROW(#REF!)),ROW(350:350))),"")</f>
        <v/>
      </c>
    </row>
    <row r="352" spans="1:4" x14ac:dyDescent="0.3">
      <c r="B352" t="str">
        <f t="array" ref="B352">IFERROR(INDEX(#REF!,SMALL(IF(#REF!&lt;&gt;"",ROW(#REF!)),ROW(351:351))),"")</f>
        <v/>
      </c>
    </row>
    <row r="353" spans="2:2" x14ac:dyDescent="0.3">
      <c r="B353" t="str">
        <f t="array" ref="B353">IFERROR(INDEX(#REF!,SMALL(IF(#REF!&lt;&gt;"",ROW(#REF!)),ROW(352:352))),"")</f>
        <v/>
      </c>
    </row>
    <row r="354" spans="2:2" x14ac:dyDescent="0.3">
      <c r="B354" t="str">
        <f t="array" ref="B354">IFERROR(INDEX(#REF!,SMALL(IF(#REF!&lt;&gt;"",ROW(#REF!)),ROW(353:353))),"")</f>
        <v/>
      </c>
    </row>
    <row r="355" spans="2:2" x14ac:dyDescent="0.3">
      <c r="B355" t="str">
        <f t="array" ref="B355">IFERROR(INDEX(#REF!,SMALL(IF(#REF!&lt;&gt;"",ROW(#REF!)),ROW(354:354))),"")</f>
        <v/>
      </c>
    </row>
    <row r="356" spans="2:2" x14ac:dyDescent="0.3">
      <c r="B356" t="str">
        <f t="array" ref="B356">IFERROR(INDEX(#REF!,SMALL(IF(#REF!&lt;&gt;"",ROW(#REF!)),ROW(355:355))),"")</f>
        <v/>
      </c>
    </row>
    <row r="357" spans="2:2" x14ac:dyDescent="0.3">
      <c r="B357" t="str">
        <f t="array" ref="B357">IFERROR(INDEX(#REF!,SMALL(IF(#REF!&lt;&gt;"",ROW(#REF!)),ROW(356:356))),"")</f>
        <v/>
      </c>
    </row>
    <row r="358" spans="2:2" x14ac:dyDescent="0.3">
      <c r="B358" t="str">
        <f t="array" ref="B358">IFERROR(INDEX(#REF!,SMALL(IF(#REF!&lt;&gt;"",ROW(#REF!)),ROW(357:357))),"")</f>
        <v/>
      </c>
    </row>
    <row r="359" spans="2:2" x14ac:dyDescent="0.3">
      <c r="B359" t="str">
        <f t="array" ref="B359">IFERROR(INDEX(#REF!,SMALL(IF(#REF!&lt;&gt;"",ROW(#REF!)),ROW(358:358))),"")</f>
        <v/>
      </c>
    </row>
    <row r="360" spans="2:2" x14ac:dyDescent="0.3">
      <c r="B360" t="str">
        <f t="array" ref="B360">IFERROR(INDEX(#REF!,SMALL(IF(#REF!&lt;&gt;"",ROW(#REF!)),ROW(359:359))),"")</f>
        <v/>
      </c>
    </row>
    <row r="361" spans="2:2" x14ac:dyDescent="0.3">
      <c r="B361" t="str">
        <f t="array" ref="B361">IFERROR(INDEX(#REF!,SMALL(IF(#REF!&lt;&gt;"",ROW(#REF!)),ROW(360:360))),"")</f>
        <v/>
      </c>
    </row>
  </sheetData>
  <autoFilter ref="A1:H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66FF"/>
  </sheetPr>
  <dimension ref="A1:I200"/>
  <sheetViews>
    <sheetView topLeftCell="C1" workbookViewId="0">
      <selection sqref="A1:B1048576"/>
    </sheetView>
  </sheetViews>
  <sheetFormatPr defaultRowHeight="14.4" x14ac:dyDescent="0.3"/>
  <cols>
    <col min="1" max="2" width="0" hidden="1" customWidth="1"/>
    <col min="4" max="4" width="60.21875" customWidth="1"/>
    <col min="5" max="5" width="15.88671875" customWidth="1"/>
    <col min="6" max="6" width="16.44140625" customWidth="1"/>
  </cols>
  <sheetData>
    <row r="1" spans="1:9" s="5" customFormat="1" x14ac:dyDescent="0.3">
      <c r="A1" s="5" t="s">
        <v>1</v>
      </c>
      <c r="C1" s="5" t="s">
        <v>334</v>
      </c>
      <c r="D1" s="5" t="s">
        <v>33</v>
      </c>
      <c r="E1" s="5" t="s">
        <v>46</v>
      </c>
      <c r="F1" s="5" t="s">
        <v>47</v>
      </c>
      <c r="G1" s="5" t="s">
        <v>335</v>
      </c>
      <c r="H1" s="5" t="s">
        <v>336</v>
      </c>
    </row>
    <row r="2" spans="1:9" x14ac:dyDescent="0.3">
      <c r="A2">
        <f t="array" ref="A2">IFERROR(SMALL(IF(Data!$H$2:$H$1038&lt;&gt;Data!$I$2:$I$1038,ROW(Data!$H$2:$H$1038)),ROW(1:1))-1,"")</f>
        <v>6</v>
      </c>
      <c r="B2" t="str">
        <f>IFERROR(INDEX(Data!$C$2:$C$1038,$A2),"")</f>
        <v>DDH-228</v>
      </c>
      <c r="C2" t="str">
        <f t="array" ref="C2">IFERROR(INDEX($B$2:$B$1000, MATCH(0,COUNTIF($C$1:C1, $B$2:$B$1000), 0)),"")</f>
        <v>DDH-228</v>
      </c>
      <c r="D2" s="11" t="str">
        <f>IFERROR(HYPERLINK(VLOOKUP($C2,Data!$C$2:$N$1038,12,FALSE),VLOOKUP($C2,Data!$C$2:$N$1038,10,FALSE)),"")</f>
        <v>UI Refactoring</v>
      </c>
      <c r="E2">
        <f>IFERROR(VLOOKUP($C2,Data!$C$2:$H$1038,6,FALSE),"")</f>
        <v>16</v>
      </c>
      <c r="F2">
        <f>IFERROR(VLOOKUP($C2,Data!$C$2:$I$1038,7,FALSE),"")</f>
        <v>32</v>
      </c>
      <c r="G2">
        <f>IFERROR(F2-E2,"")</f>
        <v>16</v>
      </c>
      <c r="H2">
        <f>IFERROR(ROUND(G2/E2*100,2),"")</f>
        <v>100</v>
      </c>
    </row>
    <row r="3" spans="1:9" x14ac:dyDescent="0.3">
      <c r="A3">
        <f t="array" ref="A3">IFERROR(SMALL(IF(Data!$H$2:$H$1038&lt;&gt;Data!$I$2:$I$1038,ROW(Data!$H$2:$H$1038)),ROW(2:2))-1,"")</f>
        <v>7</v>
      </c>
      <c r="B3" t="str">
        <f>IFERROR(INDEX(Data!$C$2:$C$1038,$A3),"")</f>
        <v>DDH-228</v>
      </c>
      <c r="C3" t="str">
        <f t="array" ref="C3">IFERROR(INDEX($B$2:$B$1000, MATCH(0,COUNTIF($C$1:C2, $B$2:$B$1000), 0)),"")</f>
        <v>DDH-211</v>
      </c>
      <c r="D3" s="11" t="str">
        <f>IFERROR(HYPERLINK(VLOOKUP($C3,Data!$C$2:$N$1038,12,FALSE),VLOOKUP($C3,Data!$C$2:$N$1038,10,FALSE)),"")</f>
        <v>At least one phone number should be required</v>
      </c>
      <c r="E3">
        <f>IFERROR(VLOOKUP($C3,Data!$C$2:$H$1038,6,FALSE),"")</f>
        <v>1</v>
      </c>
      <c r="F3">
        <f>IFERROR(VLOOKUP($C3,Data!$C$2:$I$1038,7,FALSE),"")</f>
        <v>2</v>
      </c>
      <c r="G3">
        <f t="shared" ref="G3:G66" si="0">IFERROR(F3-E3,"")</f>
        <v>1</v>
      </c>
      <c r="H3">
        <f t="shared" ref="H3:H66" si="1">IFERROR(ROUND(G3/E3*100,2),"")</f>
        <v>100</v>
      </c>
    </row>
    <row r="4" spans="1:9" x14ac:dyDescent="0.3">
      <c r="A4">
        <f t="array" ref="A4">IFERROR(SMALL(IF(Data!$H$2:$H$1038&lt;&gt;Data!$I$2:$I$1038,ROW(Data!$H$2:$H$1038)),ROW(3:3))-1,"")</f>
        <v>9</v>
      </c>
      <c r="B4" t="str">
        <f>IFERROR(INDEX(Data!$C$2:$C$1038,$A4),"")</f>
        <v>DDH-211</v>
      </c>
      <c r="C4" t="str">
        <f t="array" ref="C4">IFERROR(INDEX($B$2:$B$1000, MATCH(0,COUNTIF($C$1:C3, $B$2:$B$1000), 0)),"")</f>
        <v>DDH-210</v>
      </c>
      <c r="D4" s="11" t="str">
        <f>IFERROR(HYPERLINK(VLOOKUP($C4,Data!$C$2:$N$1038,12,FALSE),VLOOKUP($C4,Data!$C$2:$N$1038,10,FALSE)),"")</f>
        <v>TFN is available for non-trustee Company</v>
      </c>
      <c r="E4">
        <f>IFERROR(VLOOKUP($C4,Data!$C$2:$H$1038,6,FALSE),"")</f>
        <v>2</v>
      </c>
      <c r="F4">
        <f>IFERROR(VLOOKUP($C4,Data!$C$2:$I$1038,7,FALSE),"")</f>
        <v>3</v>
      </c>
      <c r="G4">
        <f t="shared" si="0"/>
        <v>1</v>
      </c>
      <c r="H4">
        <f t="shared" si="1"/>
        <v>50</v>
      </c>
    </row>
    <row r="5" spans="1:9" x14ac:dyDescent="0.3">
      <c r="A5">
        <f t="array" ref="A5">IFERROR(SMALL(IF(Data!$H$2:$H$1038&lt;&gt;Data!$I$2:$I$1038,ROW(Data!$H$2:$H$1038)),ROW(4:4))-1,"")</f>
        <v>10</v>
      </c>
      <c r="B5" t="str">
        <f>IFERROR(INDEX(Data!$C$2:$C$1038,$A5),"")</f>
        <v>DDH-211</v>
      </c>
      <c r="C5" t="str">
        <f t="array" ref="C5">IFERROR(INDEX($B$2:$B$1000, MATCH(0,COUNTIF($C$1:C4, $B$2:$B$1000), 0)),"")</f>
        <v>DDH-209</v>
      </c>
      <c r="D5" s="11" t="str">
        <f>IFERROR(HYPERLINK(VLOOKUP($C5,Data!$C$2:$N$1038,12,FALSE),VLOOKUP($C5,Data!$C$2:$N$1038,10,FALSE)),"")</f>
        <v>Remove Edit" button from person"</v>
      </c>
      <c r="E5">
        <f>IFERROR(VLOOKUP($C5,Data!$C$2:$H$1038,6,FALSE),"")</f>
        <v>2</v>
      </c>
      <c r="F5">
        <f>IFERROR(VLOOKUP($C5,Data!$C$2:$I$1038,7,FALSE),"")</f>
        <v>1</v>
      </c>
      <c r="G5">
        <f t="shared" si="0"/>
        <v>-1</v>
      </c>
      <c r="H5">
        <f t="shared" si="1"/>
        <v>-50</v>
      </c>
    </row>
    <row r="6" spans="1:9" x14ac:dyDescent="0.3">
      <c r="A6">
        <f t="array" ref="A6">IFERROR(SMALL(IF(Data!$H$2:$H$1038&lt;&gt;Data!$I$2:$I$1038,ROW(Data!$H$2:$H$1038)),ROW(5:5))-1,"")</f>
        <v>11</v>
      </c>
      <c r="B6" t="str">
        <f>IFERROR(INDEX(Data!$C$2:$C$1038,$A6),"")</f>
        <v>DDH-210</v>
      </c>
      <c r="C6" t="str">
        <f t="array" ref="C6">IFERROR(INDEX($B$2:$B$1000, MATCH(0,COUNTIF($C$1:C5, $B$2:$B$1000), 0)),"")</f>
        <v>DDH-236</v>
      </c>
      <c r="D6" s="11" t="str">
        <f>IFERROR(HYPERLINK(VLOOKUP($C6,Data!$C$2:$N$1038,12,FALSE),VLOOKUP($C6,Data!$C$2:$N$1038,10,FALSE)),"")</f>
        <v>Individual details data format refactoring.</v>
      </c>
      <c r="E6">
        <f>IFERROR(VLOOKUP($C6,Data!$C$2:$H$1038,6,FALSE),"")</f>
        <v>2</v>
      </c>
      <c r="F6">
        <f>IFERROR(VLOOKUP($C6,Data!$C$2:$I$1038,7,FALSE),"")</f>
        <v>4</v>
      </c>
      <c r="G6">
        <f t="shared" si="0"/>
        <v>2</v>
      </c>
      <c r="H6">
        <f t="shared" si="1"/>
        <v>100</v>
      </c>
    </row>
    <row r="7" spans="1:9" x14ac:dyDescent="0.3">
      <c r="A7">
        <f t="array" ref="A7">IFERROR(SMALL(IF(Data!$H$2:$H$1038&lt;&gt;Data!$I$2:$I$1038,ROW(Data!$H$2:$H$1038)),ROW(6:6))-1,"")</f>
        <v>12</v>
      </c>
      <c r="B7" t="str">
        <f>IFERROR(INDEX(Data!$C$2:$C$1038,$A7),"")</f>
        <v>DDH-210</v>
      </c>
      <c r="C7" t="str">
        <f t="array" ref="C7">IFERROR(INDEX($B$2:$B$1000, MATCH(0,COUNTIF($C$1:C6, $B$2:$B$1000), 0)),"")</f>
        <v>DDH-204</v>
      </c>
      <c r="D7" s="11" t="str">
        <f>IFERROR(HYPERLINK(VLOOKUP($C7,Data!$C$2:$N$1038,12,FALSE),VLOOKUP($C7,Data!$C$2:$N$1038,10,FALSE)),"")</f>
        <v>TFN Shouldn't be displayed for trustee company</v>
      </c>
      <c r="E7">
        <f>IFERROR(VLOOKUP($C7,Data!$C$2:$H$1038,6,FALSE),"")</f>
        <v>2</v>
      </c>
      <c r="F7">
        <f>IFERROR(VLOOKUP($C7,Data!$C$2:$I$1038,7,FALSE),"")</f>
        <v>2.5</v>
      </c>
      <c r="G7">
        <f t="shared" si="0"/>
        <v>0.5</v>
      </c>
      <c r="H7">
        <f t="shared" si="1"/>
        <v>25</v>
      </c>
    </row>
    <row r="8" spans="1:9" x14ac:dyDescent="0.3">
      <c r="A8">
        <f t="array" ref="A8">IFERROR(SMALL(IF(Data!$H$2:$H$1038&lt;&gt;Data!$I$2:$I$1038,ROW(Data!$H$2:$H$1038)),ROW(7:7))-1,"")</f>
        <v>13</v>
      </c>
      <c r="B8" t="str">
        <f>IFERROR(INDEX(Data!$C$2:$C$1038,$A8),"")</f>
        <v>DDH-210</v>
      </c>
      <c r="C8" t="str">
        <f t="array" ref="C8">IFERROR(INDEX($B$2:$B$1000, MATCH(0,COUNTIF($C$1:C7, $B$2:$B$1000), 0)),"")</f>
        <v>DDH-222</v>
      </c>
      <c r="D8" s="11" t="str">
        <f>IFERROR(HYPERLINK(VLOOKUP($C8,Data!$C$2:$N$1038,12,FALSE),VLOOKUP($C8,Data!$C$2:$N$1038,10,FALSE)),"")</f>
        <v>Export DB to CSV</v>
      </c>
      <c r="E8">
        <f>IFERROR(VLOOKUP($C8,Data!$C$2:$H$1038,6,FALSE),"")</f>
        <v>12</v>
      </c>
      <c r="F8">
        <f>IFERROR(VLOOKUP($C8,Data!$C$2:$I$1038,7,FALSE),"")</f>
        <v>85</v>
      </c>
      <c r="G8">
        <f t="shared" si="0"/>
        <v>73</v>
      </c>
      <c r="H8">
        <f t="shared" si="1"/>
        <v>608.33000000000004</v>
      </c>
      <c r="I8" s="11"/>
    </row>
    <row r="9" spans="1:9" x14ac:dyDescent="0.3">
      <c r="A9">
        <f t="array" ref="A9">IFERROR(SMALL(IF(Data!$H$2:$H$1038&lt;&gt;Data!$I$2:$I$1038,ROW(Data!$H$2:$H$1038)),ROW(8:8))-1,"")</f>
        <v>14</v>
      </c>
      <c r="B9" t="str">
        <f>IFERROR(INDEX(Data!$C$2:$C$1038,$A9),"")</f>
        <v>DDH-210</v>
      </c>
      <c r="C9" t="str">
        <f t="array" ref="C9">IFERROR(INDEX($B$2:$B$1000, MATCH(0,COUNTIF($C$1:C8, $B$2:$B$1000), 0)),"")</f>
        <v>DDH-191</v>
      </c>
      <c r="D9" s="11" t="str">
        <f>IFERROR(HYPERLINK(VLOOKUP($C9,Data!$C$2:$N$1038,12,FALSE),VLOOKUP($C9,Data!$C$2:$N$1038,10,FALSE)),"")</f>
        <v>The Sole Trader Details information should be stored in DB</v>
      </c>
      <c r="E9">
        <f>IFERROR(VLOOKUP($C9,Data!$C$2:$H$1038,6,FALSE),"")</f>
        <v>0</v>
      </c>
      <c r="F9">
        <f>IFERROR(VLOOKUP($C9,Data!$C$2:$I$1038,7,FALSE),"")</f>
        <v>1</v>
      </c>
      <c r="G9">
        <f t="shared" si="0"/>
        <v>1</v>
      </c>
      <c r="H9" t="str">
        <f t="shared" si="1"/>
        <v/>
      </c>
    </row>
    <row r="10" spans="1:9" x14ac:dyDescent="0.3">
      <c r="A10">
        <f t="array" ref="A10">IFERROR(SMALL(IF(Data!$H$2:$H$1038&lt;&gt;Data!$I$2:$I$1038,ROW(Data!$H$2:$H$1038)),ROW(9:9))-1,"")</f>
        <v>15</v>
      </c>
      <c r="B10" t="str">
        <f>IFERROR(INDEX(Data!$C$2:$C$1038,$A10),"")</f>
        <v>DDH-209</v>
      </c>
      <c r="C10" t="str">
        <f t="array" ref="C10">IFERROR(INDEX($B$2:$B$1000, MATCH(0,COUNTIF($C$1:C9, $B$2:$B$1000), 0)),"")</f>
        <v>DDH-243</v>
      </c>
      <c r="D10" s="11" t="str">
        <f>IFERROR(HYPERLINK(VLOOKUP($C10,Data!$C$2:$N$1038,12,FALSE),VLOOKUP($C10,Data!$C$2:$N$1038,10,FALSE)),"")</f>
        <v xml:space="preserve">Exceeded select popup </v>
      </c>
      <c r="E10">
        <f>IFERROR(VLOOKUP($C10,Data!$C$2:$H$1038,6,FALSE),"")</f>
        <v>1</v>
      </c>
      <c r="F10">
        <f>IFERROR(VLOOKUP($C10,Data!$C$2:$I$1038,7,FALSE),"")</f>
        <v>2</v>
      </c>
      <c r="G10">
        <f t="shared" si="0"/>
        <v>1</v>
      </c>
      <c r="H10">
        <f t="shared" si="1"/>
        <v>100</v>
      </c>
    </row>
    <row r="11" spans="1:9" x14ac:dyDescent="0.3">
      <c r="A11">
        <f t="array" ref="A11">IFERROR(SMALL(IF(Data!$H$2:$H$1038&lt;&gt;Data!$I$2:$I$1038,ROW(Data!$H$2:$H$1038)),ROW(10:10))-1,"")</f>
        <v>16</v>
      </c>
      <c r="B11" t="str">
        <f>IFERROR(INDEX(Data!$C$2:$C$1038,$A11),"")</f>
        <v>DDH-209</v>
      </c>
      <c r="C11" t="str">
        <f t="array" ref="C11">IFERROR(INDEX($B$2:$B$1000, MATCH(0,COUNTIF($C$1:C10, $B$2:$B$1000), 0)),"")</f>
        <v>DDH-245</v>
      </c>
      <c r="D11" s="11" t="str">
        <f>IFERROR(HYPERLINK(VLOOKUP($C11,Data!$C$2:$N$1038,12,FALSE),VLOOKUP($C11,Data!$C$2:$N$1038,10,FALSE)),"")</f>
        <v>Wrong progress counter for Individuals</v>
      </c>
      <c r="E11">
        <f>IFERROR(VLOOKUP($C11,Data!$C$2:$H$1038,6,FALSE),"")</f>
        <v>2</v>
      </c>
      <c r="F11">
        <f>IFERROR(VLOOKUP($C11,Data!$C$2:$I$1038,7,FALSE),"")</f>
        <v>5</v>
      </c>
      <c r="G11">
        <f t="shared" si="0"/>
        <v>3</v>
      </c>
      <c r="H11">
        <f t="shared" si="1"/>
        <v>150</v>
      </c>
    </row>
    <row r="12" spans="1:9" x14ac:dyDescent="0.3">
      <c r="A12">
        <f t="array" ref="A12">IFERROR(SMALL(IF(Data!$H$2:$H$1038&lt;&gt;Data!$I$2:$I$1038,ROW(Data!$H$2:$H$1038)),ROW(11:11))-1,"")</f>
        <v>17</v>
      </c>
      <c r="B12" t="str">
        <f>IFERROR(INDEX(Data!$C$2:$C$1038,$A12),"")</f>
        <v>DDH-209</v>
      </c>
      <c r="C12" t="str">
        <f t="array" ref="C12">IFERROR(INDEX($B$2:$B$1000, MATCH(0,COUNTIF($C$1:C11, $B$2:$B$1000), 0)),"")</f>
        <v>DDH-81</v>
      </c>
      <c r="D12" s="11" t="str">
        <f>IFERROR(HYPERLINK(VLOOKUP($C12,Data!$C$2:$N$1038,12,FALSE),VLOOKUP($C12,Data!$C$2:$N$1038,10,FALSE)),"")</f>
        <v>Adviser Details</v>
      </c>
      <c r="E12">
        <f>IFERROR(VLOOKUP($C12,Data!$C$2:$H$1038,6,FALSE),"")</f>
        <v>4</v>
      </c>
      <c r="F12">
        <f>IFERROR(VLOOKUP($C12,Data!$C$2:$I$1038,7,FALSE),"")</f>
        <v>0</v>
      </c>
      <c r="G12">
        <f t="shared" si="0"/>
        <v>-4</v>
      </c>
      <c r="H12">
        <f t="shared" si="1"/>
        <v>-100</v>
      </c>
    </row>
    <row r="13" spans="1:9" x14ac:dyDescent="0.3">
      <c r="A13">
        <f t="array" ref="A13">IFERROR(SMALL(IF(Data!$H$2:$H$1038&lt;&gt;Data!$I$2:$I$1038,ROW(Data!$H$2:$H$1038)),ROW(12:12))-1,"")</f>
        <v>22</v>
      </c>
      <c r="B13" t="str">
        <f>IFERROR(INDEX(Data!$C$2:$C$1038,$A13),"")</f>
        <v>DDH-236</v>
      </c>
      <c r="C13" t="str">
        <f t="array" ref="C13">IFERROR(INDEX($B$2:$B$1000, MATCH(0,COUNTIF($C$1:C12, $B$2:$B$1000), 0)),"")</f>
        <v>DDH-256</v>
      </c>
      <c r="D13" s="11" t="str">
        <f>IFERROR(HYPERLINK(VLOOKUP($C13,Data!$C$2:$N$1038,12,FALSE),VLOOKUP($C13,Data!$C$2:$N$1038,10,FALSE)),"")</f>
        <v>Individual form: button renaming</v>
      </c>
      <c r="E13">
        <f>IFERROR(VLOOKUP($C13,Data!$C$2:$H$1038,6,FALSE),"")</f>
        <v>0.5</v>
      </c>
      <c r="F13">
        <f>IFERROR(VLOOKUP($C13,Data!$C$2:$I$1038,7,FALSE),"")</f>
        <v>2.5</v>
      </c>
      <c r="G13">
        <f t="shared" si="0"/>
        <v>2</v>
      </c>
      <c r="H13">
        <f t="shared" si="1"/>
        <v>400</v>
      </c>
    </row>
    <row r="14" spans="1:9" x14ac:dyDescent="0.3">
      <c r="A14">
        <f t="array" ref="A14">IFERROR(SMALL(IF(Data!$H$2:$H$1038&lt;&gt;Data!$I$2:$I$1038,ROW(Data!$H$2:$H$1038)),ROW(13:13))-1,"")</f>
        <v>26</v>
      </c>
      <c r="B14" t="str">
        <f>IFERROR(INDEX(Data!$C$2:$C$1038,$A14),"")</f>
        <v>DDH-228</v>
      </c>
      <c r="C14" t="str">
        <f t="array" ref="C14">IFERROR(INDEX($B$2:$B$1000, MATCH(0,COUNTIF($C$1:C13, $B$2:$B$1000), 0)),"")</f>
        <v>DDH-255</v>
      </c>
      <c r="D14" s="11" t="str">
        <f>IFERROR(HYPERLINK(VLOOKUP($C14,Data!$C$2:$N$1038,12,FALSE),VLOOKUP($C14,Data!$C$2:$N$1038,10,FALSE)),"")</f>
        <v>Appointed Addition Authority: Add standard form for signatory</v>
      </c>
      <c r="E14">
        <f>IFERROR(VLOOKUP($C14,Data!$C$2:$H$1038,6,FALSE),"")</f>
        <v>1.5</v>
      </c>
      <c r="F14">
        <f>IFERROR(VLOOKUP($C14,Data!$C$2:$I$1038,7,FALSE),"")</f>
        <v>4</v>
      </c>
      <c r="G14">
        <f t="shared" si="0"/>
        <v>2.5</v>
      </c>
      <c r="H14">
        <f t="shared" si="1"/>
        <v>166.67</v>
      </c>
    </row>
    <row r="15" spans="1:9" x14ac:dyDescent="0.3">
      <c r="A15">
        <f t="array" ref="A15">IFERROR(SMALL(IF(Data!$H$2:$H$1038&lt;&gt;Data!$I$2:$I$1038,ROW(Data!$H$2:$H$1038)),ROW(14:14))-1,"")</f>
        <v>27</v>
      </c>
      <c r="B15" t="str">
        <f>IFERROR(INDEX(Data!$C$2:$C$1038,$A15),"")</f>
        <v>DDH-228</v>
      </c>
      <c r="C15" t="str">
        <f t="array" ref="C15">IFERROR(INDEX($B$2:$B$1000, MATCH(0,COUNTIF($C$1:C14, $B$2:$B$1000), 0)),"")</f>
        <v>DDH-254</v>
      </c>
      <c r="D15" s="11" t="str">
        <f>IFERROR(HYPERLINK(VLOOKUP($C15,Data!$C$2:$N$1038,12,FALSE),VLOOKUP($C15,Data!$C$2:$N$1038,10,FALSE)),"")</f>
        <v>All created individuals should be available for selection</v>
      </c>
      <c r="E15">
        <f>IFERROR(VLOOKUP($C15,Data!$C$2:$H$1038,6,FALSE),"")</f>
        <v>2.5</v>
      </c>
      <c r="F15">
        <f>IFERROR(VLOOKUP($C15,Data!$C$2:$I$1038,7,FALSE),"")</f>
        <v>11</v>
      </c>
      <c r="G15">
        <f t="shared" si="0"/>
        <v>8.5</v>
      </c>
      <c r="H15">
        <f t="shared" si="1"/>
        <v>340</v>
      </c>
    </row>
    <row r="16" spans="1:9" x14ac:dyDescent="0.3">
      <c r="A16">
        <f t="array" ref="A16">IFERROR(SMALL(IF(Data!$H$2:$H$1038&lt;&gt;Data!$I$2:$I$1038,ROW(Data!$H$2:$H$1038)),ROW(15:15))-1,"")</f>
        <v>32</v>
      </c>
      <c r="B16" t="str">
        <f>IFERROR(INDEX(Data!$C$2:$C$1038,$A16),"")</f>
        <v>DDH-211</v>
      </c>
      <c r="C16" t="str">
        <f t="array" ref="C16">IFERROR(INDEX($B$2:$B$1000, MATCH(0,COUNTIF($C$1:C15, $B$2:$B$1000), 0)),"")</f>
        <v>DDH-189</v>
      </c>
      <c r="D16" s="11" t="str">
        <f>IFERROR(HYPERLINK(VLOOKUP($C16,Data!$C$2:$N$1038,12,FALSE),VLOOKUP($C16,Data!$C$2:$N$1038,10,FALSE)),"")</f>
        <v>NAV API. Send Transaction</v>
      </c>
      <c r="E16">
        <f>IFERROR(VLOOKUP($C16,Data!$C$2:$H$1038,6,FALSE),"")</f>
        <v>6</v>
      </c>
      <c r="F16">
        <f>IFERROR(VLOOKUP($C16,Data!$C$2:$I$1038,7,FALSE),"")</f>
        <v>12</v>
      </c>
      <c r="G16">
        <f t="shared" si="0"/>
        <v>6</v>
      </c>
      <c r="H16">
        <f t="shared" si="1"/>
        <v>100</v>
      </c>
    </row>
    <row r="17" spans="1:8" x14ac:dyDescent="0.3">
      <c r="A17">
        <f t="array" ref="A17">IFERROR(SMALL(IF(Data!$H$2:$H$1038&lt;&gt;Data!$I$2:$I$1038,ROW(Data!$H$2:$H$1038)),ROW(16:16))-1,"")</f>
        <v>33</v>
      </c>
      <c r="B17" t="str">
        <f>IFERROR(INDEX(Data!$C$2:$C$1038,$A17),"")</f>
        <v>DDH-211</v>
      </c>
      <c r="C17" t="str">
        <f t="array" ref="C17">IFERROR(INDEX($B$2:$B$1000, MATCH(0,COUNTIF($C$1:C16, $B$2:$B$1000), 0)),"")</f>
        <v>DDH-264</v>
      </c>
      <c r="D17" s="11" t="str">
        <f>IFERROR(HYPERLINK(VLOOKUP($C17,Data!$C$2:$N$1038,12,FALSE),VLOOKUP($C17,Data!$C$2:$N$1038,10,FALSE)),"")</f>
        <v>Create Stored procedure for saving sql view to CSV file</v>
      </c>
      <c r="E17">
        <f>IFERROR(VLOOKUP($C17,Data!$C$2:$H$1038,6,FALSE),"")</f>
        <v>6</v>
      </c>
      <c r="F17">
        <f>IFERROR(VLOOKUP($C17,Data!$C$2:$I$1038,7,FALSE),"")</f>
        <v>17</v>
      </c>
      <c r="G17">
        <f t="shared" si="0"/>
        <v>11</v>
      </c>
      <c r="H17">
        <f t="shared" si="1"/>
        <v>183.33</v>
      </c>
    </row>
    <row r="18" spans="1:8" x14ac:dyDescent="0.3">
      <c r="A18">
        <f t="array" ref="A18">IFERROR(SMALL(IF(Data!$H$2:$H$1038&lt;&gt;Data!$I$2:$I$1038,ROW(Data!$H$2:$H$1038)),ROW(17:17))-1,"")</f>
        <v>34</v>
      </c>
      <c r="B18" t="str">
        <f>IFERROR(INDEX(Data!$C$2:$C$1038,$A18),"")</f>
        <v>DDH-209</v>
      </c>
      <c r="C18" t="str">
        <f t="array" ref="C18">IFERROR(INDEX($B$2:$B$1000, MATCH(0,COUNTIF($C$1:C17, $B$2:$B$1000), 0)),"")</f>
        <v>DDH-86</v>
      </c>
      <c r="D18" s="11" t="str">
        <f>IFERROR(HYPERLINK(VLOOKUP($C18,Data!$C$2:$N$1038,12,FALSE),VLOOKUP($C18,Data!$C$2:$N$1038,10,FALSE)),"")</f>
        <v>Individual Details</v>
      </c>
      <c r="E18">
        <f>IFERROR(VLOOKUP($C18,Data!$C$2:$H$1038,6,FALSE),"")</f>
        <v>24</v>
      </c>
      <c r="F18">
        <f>IFERROR(VLOOKUP($C18,Data!$C$2:$I$1038,7,FALSE),"")</f>
        <v>26</v>
      </c>
      <c r="G18">
        <f t="shared" si="0"/>
        <v>2</v>
      </c>
      <c r="H18">
        <f t="shared" si="1"/>
        <v>8.33</v>
      </c>
    </row>
    <row r="19" spans="1:8" x14ac:dyDescent="0.3">
      <c r="A19">
        <f t="array" ref="A19">IFERROR(SMALL(IF(Data!$H$2:$H$1038&lt;&gt;Data!$I$2:$I$1038,ROW(Data!$H$2:$H$1038)),ROW(18:18))-1,"")</f>
        <v>36</v>
      </c>
      <c r="B19" t="str">
        <f>IFERROR(INDEX(Data!$C$2:$C$1038,$A19),"")</f>
        <v>DDH-204</v>
      </c>
      <c r="C19" t="str">
        <f t="array" ref="C19">IFERROR(INDEX($B$2:$B$1000, MATCH(0,COUNTIF($C$1:C18, $B$2:$B$1000), 0)),"")</f>
        <v/>
      </c>
      <c r="D19" s="11" t="str">
        <f>IFERROR(HYPERLINK(VLOOKUP($C19,Data!$C$2:$N$1038,12,FALSE),VLOOKUP($C19,Data!$C$2:$N$1038,10,FALSE)),"")</f>
        <v/>
      </c>
      <c r="E19" t="str">
        <f>IFERROR(VLOOKUP($C19,Data!$C$2:$H$1038,6,FALSE),"")</f>
        <v/>
      </c>
      <c r="F19" t="str">
        <f>IFERROR(VLOOKUP($C19,Data!$C$2:$I$1038,7,FALSE),"")</f>
        <v/>
      </c>
      <c r="G19" t="str">
        <f t="shared" si="0"/>
        <v/>
      </c>
      <c r="H19" t="str">
        <f t="shared" si="1"/>
        <v/>
      </c>
    </row>
    <row r="20" spans="1:8" x14ac:dyDescent="0.3">
      <c r="A20">
        <f t="array" ref="A20">IFERROR(SMALL(IF(Data!$H$2:$H$1038&lt;&gt;Data!$I$2:$I$1038,ROW(Data!$H$2:$H$1038)),ROW(19:19))-1,"")</f>
        <v>40</v>
      </c>
      <c r="B20" t="str">
        <f>IFERROR(INDEX(Data!$C$2:$C$1038,$A20),"")</f>
        <v>DDH-236</v>
      </c>
      <c r="C20">
        <f t="array" ref="C20">IFERROR(INDEX($B$2:$B$1000, MATCH(0,COUNTIF($C$1:C19, $B$2:$B$1000), 0)),"")</f>
        <v>0</v>
      </c>
      <c r="D20" s="11" t="str">
        <f>IFERROR(HYPERLINK(VLOOKUP($C20,Data!$C$2:$N$1038,12,FALSE),VLOOKUP($C20,Data!$C$2:$N$1038,10,FALSE)),"")</f>
        <v/>
      </c>
      <c r="E20" t="str">
        <f>IFERROR(VLOOKUP($C20,Data!$C$2:$H$1038,6,FALSE),"")</f>
        <v/>
      </c>
      <c r="F20" t="str">
        <f>IFERROR(VLOOKUP($C20,Data!$C$2:$I$1038,7,FALSE),"")</f>
        <v/>
      </c>
      <c r="G20" t="str">
        <f t="shared" si="0"/>
        <v/>
      </c>
      <c r="H20" t="str">
        <f t="shared" si="1"/>
        <v/>
      </c>
    </row>
    <row r="21" spans="1:8" x14ac:dyDescent="0.3">
      <c r="A21">
        <f t="array" ref="A21">IFERROR(SMALL(IF(Data!$H$2:$H$1038&lt;&gt;Data!$I$2:$I$1038,ROW(Data!$H$2:$H$1038)),ROW(20:20))-1,"")</f>
        <v>43</v>
      </c>
      <c r="B21" t="str">
        <f>IFERROR(INDEX(Data!$C$2:$C$1038,$A21),"")</f>
        <v>DDH-228</v>
      </c>
      <c r="C21" t="str">
        <f t="array" ref="C21">IFERROR(INDEX($B$2:$B$1000, MATCH(0,COUNTIF($C$1:C20, $B$2:$B$1000), 0)),"")</f>
        <v/>
      </c>
      <c r="D21" s="11" t="str">
        <f>IFERROR(HYPERLINK(VLOOKUP($C21,Data!$C$2:$N$1038,12,FALSE),VLOOKUP($C21,Data!$C$2:$N$1038,10,FALSE)),"")</f>
        <v/>
      </c>
      <c r="E21" t="str">
        <f>IFERROR(VLOOKUP($C21,Data!$C$2:$H$1038,6,FALSE),"")</f>
        <v/>
      </c>
      <c r="F21" t="str">
        <f>IFERROR(VLOOKUP($C21,Data!$C$2:$I$1038,7,FALSE),"")</f>
        <v/>
      </c>
      <c r="G21" t="str">
        <f t="shared" si="0"/>
        <v/>
      </c>
      <c r="H21" t="str">
        <f t="shared" si="1"/>
        <v/>
      </c>
    </row>
    <row r="22" spans="1:8" x14ac:dyDescent="0.3">
      <c r="A22">
        <f t="array" ref="A22">IFERROR(SMALL(IF(Data!$H$2:$H$1038&lt;&gt;Data!$I$2:$I$1038,ROW(Data!$H$2:$H$1038)),ROW(21:21))-1,"")</f>
        <v>46</v>
      </c>
      <c r="B22" t="str">
        <f>IFERROR(INDEX(Data!$C$2:$C$1038,$A22),"")</f>
        <v>DDH-210</v>
      </c>
      <c r="C22" t="str">
        <f t="array" ref="C22">IFERROR(INDEX($B$2:$B$1000, MATCH(0,COUNTIF($C$1:C21, $B$2:$B$1000), 0)),"")</f>
        <v/>
      </c>
      <c r="D22" s="11" t="str">
        <f>IFERROR(HYPERLINK(VLOOKUP($C22,Data!$C$2:$N$1038,12,FALSE),VLOOKUP($C22,Data!$C$2:$N$1038,10,FALSE)),"")</f>
        <v/>
      </c>
      <c r="E22" t="str">
        <f>IFERROR(VLOOKUP($C22,Data!$C$2:$H$1038,6,FALSE),"")</f>
        <v/>
      </c>
      <c r="F22" t="str">
        <f>IFERROR(VLOOKUP($C22,Data!$C$2:$I$1038,7,FALSE),"")</f>
        <v/>
      </c>
      <c r="G22" t="str">
        <f t="shared" si="0"/>
        <v/>
      </c>
      <c r="H22" t="str">
        <f t="shared" si="1"/>
        <v/>
      </c>
    </row>
    <row r="23" spans="1:8" x14ac:dyDescent="0.3">
      <c r="A23">
        <f t="array" ref="A23">IFERROR(SMALL(IF(Data!$H$2:$H$1038&lt;&gt;Data!$I$2:$I$1038,ROW(Data!$H$2:$H$1038)),ROW(22:22))-1,"")</f>
        <v>50</v>
      </c>
      <c r="B23" t="str">
        <f>IFERROR(INDEX(Data!$C$2:$C$1038,$A23),"")</f>
        <v>DDH-204</v>
      </c>
      <c r="C23" t="str">
        <f t="array" ref="C23">IFERROR(INDEX($B$2:$B$1000, MATCH(0,COUNTIF($C$1:C22, $B$2:$B$1000), 0)),"")</f>
        <v/>
      </c>
      <c r="D23" s="11" t="str">
        <f>IFERROR(HYPERLINK(VLOOKUP($C23,Data!$C$2:$N$1038,12,FALSE),VLOOKUP($C23,Data!$C$2:$N$1038,10,FALSE)),"")</f>
        <v/>
      </c>
      <c r="E23" t="str">
        <f>IFERROR(VLOOKUP($C23,Data!$C$2:$H$1038,6,FALSE),"")</f>
        <v/>
      </c>
      <c r="F23" t="str">
        <f>IFERROR(VLOOKUP($C23,Data!$C$2:$I$1038,7,FALSE),"")</f>
        <v/>
      </c>
      <c r="G23" t="str">
        <f t="shared" si="0"/>
        <v/>
      </c>
      <c r="H23" t="str">
        <f t="shared" si="1"/>
        <v/>
      </c>
    </row>
    <row r="24" spans="1:8" x14ac:dyDescent="0.3">
      <c r="A24">
        <f t="array" ref="A24">IFERROR(SMALL(IF(Data!$H$2:$H$1038&lt;&gt;Data!$I$2:$I$1038,ROW(Data!$H$2:$H$1038)),ROW(23:23))-1,"")</f>
        <v>54</v>
      </c>
      <c r="B24" t="str">
        <f>IFERROR(INDEX(Data!$C$2:$C$1038,$A24),"")</f>
        <v>DDH-236</v>
      </c>
      <c r="C24" t="str">
        <f t="array" ref="C24">IFERROR(INDEX($B$2:$B$1000, MATCH(0,COUNTIF($C$1:C23, $B$2:$B$1000), 0)),"")</f>
        <v/>
      </c>
      <c r="D24" s="11" t="str">
        <f>IFERROR(HYPERLINK(VLOOKUP($C24,Data!$C$2:$N$1038,12,FALSE),VLOOKUP($C24,Data!$C$2:$N$1038,10,FALSE)),"")</f>
        <v/>
      </c>
      <c r="E24" t="str">
        <f>IFERROR(VLOOKUP($C24,Data!$C$2:$H$1038,6,FALSE),"")</f>
        <v/>
      </c>
      <c r="F24" t="str">
        <f>IFERROR(VLOOKUP($C24,Data!$C$2:$I$1038,7,FALSE),"")</f>
        <v/>
      </c>
      <c r="G24" t="str">
        <f t="shared" si="0"/>
        <v/>
      </c>
      <c r="H24" t="str">
        <f t="shared" si="1"/>
        <v/>
      </c>
    </row>
    <row r="25" spans="1:8" x14ac:dyDescent="0.3">
      <c r="A25">
        <f t="array" ref="A25">IFERROR(SMALL(IF(Data!$H$2:$H$1038&lt;&gt;Data!$I$2:$I$1038,ROW(Data!$H$2:$H$1038)),ROW(24:24))-1,"")</f>
        <v>55</v>
      </c>
      <c r="B25" t="str">
        <f>IFERROR(INDEX(Data!$C$2:$C$1038,$A25),"")</f>
        <v>DDH-228</v>
      </c>
      <c r="C25" t="str">
        <f t="array" ref="C25">IFERROR(INDEX($B$2:$B$1000, MATCH(0,COUNTIF($C$1:C24, $B$2:$B$1000), 0)),"")</f>
        <v/>
      </c>
      <c r="D25" s="11" t="str">
        <f>IFERROR(HYPERLINK(VLOOKUP($C25,Data!$C$2:$N$1038,12,FALSE),VLOOKUP($C25,Data!$C$2:$N$1038,10,FALSE)),"")</f>
        <v/>
      </c>
      <c r="E25" t="str">
        <f>IFERROR(VLOOKUP($C25,Data!$C$2:$H$1038,6,FALSE),"")</f>
        <v/>
      </c>
      <c r="F25" t="str">
        <f>IFERROR(VLOOKUP($C25,Data!$C$2:$I$1038,7,FALSE),"")</f>
        <v/>
      </c>
      <c r="G25" t="str">
        <f t="shared" si="0"/>
        <v/>
      </c>
      <c r="H25" t="str">
        <f t="shared" si="1"/>
        <v/>
      </c>
    </row>
    <row r="26" spans="1:8" x14ac:dyDescent="0.3">
      <c r="A26">
        <f t="array" ref="A26">IFERROR(SMALL(IF(Data!$H$2:$H$1038&lt;&gt;Data!$I$2:$I$1038,ROW(Data!$H$2:$H$1038)),ROW(25:25))-1,"")</f>
        <v>56</v>
      </c>
      <c r="B26" t="str">
        <f>IFERROR(INDEX(Data!$C$2:$C$1038,$A26),"")</f>
        <v>DDH-222</v>
      </c>
      <c r="C26" t="str">
        <f t="array" ref="C26">IFERROR(INDEX($B$2:$B$1000, MATCH(0,COUNTIF($C$1:C25, $B$2:$B$1000), 0)),"")</f>
        <v/>
      </c>
      <c r="D26" s="11" t="str">
        <f>IFERROR(HYPERLINK(VLOOKUP($C26,Data!$C$2:$N$1038,12,FALSE),VLOOKUP($C26,Data!$C$2:$N$1038,10,FALSE)),"")</f>
        <v/>
      </c>
      <c r="E26" t="str">
        <f>IFERROR(VLOOKUP($C26,Data!$C$2:$H$1038,6,FALSE),"")</f>
        <v/>
      </c>
      <c r="F26" t="str">
        <f>IFERROR(VLOOKUP($C26,Data!$C$2:$I$1038,7,FALSE),"")</f>
        <v/>
      </c>
      <c r="G26" t="str">
        <f t="shared" si="0"/>
        <v/>
      </c>
      <c r="H26" t="str">
        <f t="shared" si="1"/>
        <v/>
      </c>
    </row>
    <row r="27" spans="1:8" x14ac:dyDescent="0.3">
      <c r="A27">
        <f t="array" ref="A27">IFERROR(SMALL(IF(Data!$H$2:$H$1038&lt;&gt;Data!$I$2:$I$1038,ROW(Data!$H$2:$H$1038)),ROW(26:26))-1,"")</f>
        <v>65</v>
      </c>
      <c r="B27" t="str">
        <f>IFERROR(INDEX(Data!$C$2:$C$1038,$A27),"")</f>
        <v>DDH-236</v>
      </c>
      <c r="C27" t="str">
        <f t="array" ref="C27">IFERROR(INDEX($B$2:$B$1000, MATCH(0,COUNTIF($C$1:C26, $B$2:$B$1000), 0)),"")</f>
        <v/>
      </c>
      <c r="D27" s="11" t="str">
        <f>IFERROR(HYPERLINK(VLOOKUP($C27,Data!$C$2:$N$1038,12,FALSE),VLOOKUP($C27,Data!$C$2:$N$1038,10,FALSE)),"")</f>
        <v/>
      </c>
      <c r="E27" t="str">
        <f>IFERROR(VLOOKUP($C27,Data!$C$2:$H$1038,6,FALSE),"")</f>
        <v/>
      </c>
      <c r="F27" t="str">
        <f>IFERROR(VLOOKUP($C27,Data!$C$2:$I$1038,7,FALSE),"")</f>
        <v/>
      </c>
      <c r="G27" t="str">
        <f t="shared" si="0"/>
        <v/>
      </c>
      <c r="H27" t="str">
        <f t="shared" si="1"/>
        <v/>
      </c>
    </row>
    <row r="28" spans="1:8" x14ac:dyDescent="0.3">
      <c r="A28">
        <f t="array" ref="A28">IFERROR(SMALL(IF(Data!$H$2:$H$1038&lt;&gt;Data!$I$2:$I$1038,ROW(Data!$H$2:$H$1038)),ROW(27:27))-1,"")</f>
        <v>66</v>
      </c>
      <c r="B28" t="str">
        <f>IFERROR(INDEX(Data!$C$2:$C$1038,$A28),"")</f>
        <v>DDH-236</v>
      </c>
      <c r="C28" t="str">
        <f t="array" ref="C28">IFERROR(INDEX($B$2:$B$1000, MATCH(0,COUNTIF($C$1:C27, $B$2:$B$1000), 0)),"")</f>
        <v/>
      </c>
      <c r="D28" s="11" t="str">
        <f>IFERROR(HYPERLINK(VLOOKUP($C28,Data!$C$2:$N$1038,12,FALSE),VLOOKUP($C28,Data!$C$2:$N$1038,10,FALSE)),"")</f>
        <v/>
      </c>
      <c r="E28" t="str">
        <f>IFERROR(VLOOKUP($C28,Data!$C$2:$H$1038,6,FALSE),"")</f>
        <v/>
      </c>
      <c r="F28" t="str">
        <f>IFERROR(VLOOKUP($C28,Data!$C$2:$I$1038,7,FALSE),"")</f>
        <v/>
      </c>
      <c r="G28" t="str">
        <f t="shared" si="0"/>
        <v/>
      </c>
      <c r="H28" t="str">
        <f t="shared" si="1"/>
        <v/>
      </c>
    </row>
    <row r="29" spans="1:8" x14ac:dyDescent="0.3">
      <c r="A29">
        <f t="array" ref="A29">IFERROR(SMALL(IF(Data!$H$2:$H$1038&lt;&gt;Data!$I$2:$I$1038,ROW(Data!$H$2:$H$1038)),ROW(28:28))-1,"")</f>
        <v>67</v>
      </c>
      <c r="B29" t="str">
        <f>IFERROR(INDEX(Data!$C$2:$C$1038,$A29),"")</f>
        <v>DDH-228</v>
      </c>
      <c r="C29" t="str">
        <f t="array" ref="C29">IFERROR(INDEX($B$2:$B$1000, MATCH(0,COUNTIF($C$1:C28, $B$2:$B$1000), 0)),"")</f>
        <v/>
      </c>
      <c r="D29" s="11" t="str">
        <f>IFERROR(HYPERLINK(VLOOKUP($C29,Data!$C$2:$N$1038,12,FALSE),VLOOKUP($C29,Data!$C$2:$N$1038,10,FALSE)),"")</f>
        <v/>
      </c>
      <c r="E29" t="str">
        <f>IFERROR(VLOOKUP($C29,Data!$C$2:$H$1038,6,FALSE),"")</f>
        <v/>
      </c>
      <c r="F29" t="str">
        <f>IFERROR(VLOOKUP($C29,Data!$C$2:$I$1038,7,FALSE),"")</f>
        <v/>
      </c>
      <c r="G29" t="str">
        <f t="shared" si="0"/>
        <v/>
      </c>
      <c r="H29" t="str">
        <f t="shared" si="1"/>
        <v/>
      </c>
    </row>
    <row r="30" spans="1:8" x14ac:dyDescent="0.3">
      <c r="A30">
        <f t="array" ref="A30">IFERROR(SMALL(IF(Data!$H$2:$H$1038&lt;&gt;Data!$I$2:$I$1038,ROW(Data!$H$2:$H$1038)),ROW(29:29))-1,"")</f>
        <v>68</v>
      </c>
      <c r="B30" t="str">
        <f>IFERROR(INDEX(Data!$C$2:$C$1038,$A30),"")</f>
        <v>DDH-222</v>
      </c>
      <c r="C30" t="str">
        <f t="array" ref="C30">IFERROR(INDEX($B$2:$B$1000, MATCH(0,COUNTIF($C$1:C29, $B$2:$B$1000), 0)),"")</f>
        <v/>
      </c>
      <c r="D30" s="11" t="str">
        <f>IFERROR(HYPERLINK(VLOOKUP($C30,Data!$C$2:$N$1038,12,FALSE),VLOOKUP($C30,Data!$C$2:$N$1038,10,FALSE)),"")</f>
        <v/>
      </c>
      <c r="E30" t="str">
        <f>IFERROR(VLOOKUP($C30,Data!$C$2:$H$1038,6,FALSE),"")</f>
        <v/>
      </c>
      <c r="F30" t="str">
        <f>IFERROR(VLOOKUP($C30,Data!$C$2:$I$1038,7,FALSE),"")</f>
        <v/>
      </c>
      <c r="G30" t="str">
        <f t="shared" si="0"/>
        <v/>
      </c>
      <c r="H30" t="str">
        <f t="shared" si="1"/>
        <v/>
      </c>
    </row>
    <row r="31" spans="1:8" x14ac:dyDescent="0.3">
      <c r="A31">
        <f t="array" ref="A31">IFERROR(SMALL(IF(Data!$H$2:$H$1038&lt;&gt;Data!$I$2:$I$1038,ROW(Data!$H$2:$H$1038)),ROW(30:30))-1,"")</f>
        <v>70</v>
      </c>
      <c r="B31" t="str">
        <f>IFERROR(INDEX(Data!$C$2:$C$1038,$A31),"")</f>
        <v>DDH-204</v>
      </c>
      <c r="C31" t="str">
        <f t="array" ref="C31">IFERROR(INDEX($B$2:$B$1000, MATCH(0,COUNTIF($C$1:C30, $B$2:$B$1000), 0)),"")</f>
        <v/>
      </c>
      <c r="D31" s="11" t="str">
        <f>IFERROR(HYPERLINK(VLOOKUP($C31,Data!$C$2:$N$1038,12,FALSE),VLOOKUP($C31,Data!$C$2:$N$1038,10,FALSE)),"")</f>
        <v/>
      </c>
      <c r="E31" t="str">
        <f>IFERROR(VLOOKUP($C31,Data!$C$2:$H$1038,6,FALSE),"")</f>
        <v/>
      </c>
      <c r="F31" t="str">
        <f>IFERROR(VLOOKUP($C31,Data!$C$2:$I$1038,7,FALSE),"")</f>
        <v/>
      </c>
      <c r="G31" t="str">
        <f t="shared" si="0"/>
        <v/>
      </c>
      <c r="H31" t="str">
        <f t="shared" si="1"/>
        <v/>
      </c>
    </row>
    <row r="32" spans="1:8" x14ac:dyDescent="0.3">
      <c r="A32">
        <f t="array" ref="A32">IFERROR(SMALL(IF(Data!$H$2:$H$1038&lt;&gt;Data!$I$2:$I$1038,ROW(Data!$H$2:$H$1038)),ROW(31:31))-1,"")</f>
        <v>71</v>
      </c>
      <c r="B32" t="str">
        <f>IFERROR(INDEX(Data!$C$2:$C$1038,$A32),"")</f>
        <v>DDH-204</v>
      </c>
      <c r="C32" t="str">
        <f t="array" ref="C32">IFERROR(INDEX($B$2:$B$1000, MATCH(0,COUNTIF($C$1:C31, $B$2:$B$1000), 0)),"")</f>
        <v/>
      </c>
      <c r="D32" s="11" t="str">
        <f>IFERROR(HYPERLINK(VLOOKUP($C32,Data!$C$2:$N$1038,12,FALSE),VLOOKUP($C32,Data!$C$2:$N$1038,10,FALSE)),"")</f>
        <v/>
      </c>
      <c r="E32" t="str">
        <f>IFERROR(VLOOKUP($C32,Data!$C$2:$H$1038,6,FALSE),"")</f>
        <v/>
      </c>
      <c r="F32" t="str">
        <f>IFERROR(VLOOKUP($C32,Data!$C$2:$I$1038,7,FALSE),"")</f>
        <v/>
      </c>
      <c r="G32" t="str">
        <f t="shared" si="0"/>
        <v/>
      </c>
      <c r="H32" t="str">
        <f t="shared" si="1"/>
        <v/>
      </c>
    </row>
    <row r="33" spans="1:8" x14ac:dyDescent="0.3">
      <c r="A33">
        <f t="array" ref="A33">IFERROR(SMALL(IF(Data!$H$2:$H$1038&lt;&gt;Data!$I$2:$I$1038,ROW(Data!$H$2:$H$1038)),ROW(32:32))-1,"")</f>
        <v>72</v>
      </c>
      <c r="B33" t="str">
        <f>IFERROR(INDEX(Data!$C$2:$C$1038,$A33),"")</f>
        <v>DDH-191</v>
      </c>
      <c r="C33" t="str">
        <f t="array" ref="C33">IFERROR(INDEX($B$2:$B$1000, MATCH(0,COUNTIF($C$1:C32, $B$2:$B$1000), 0)),"")</f>
        <v/>
      </c>
      <c r="D33" s="11" t="str">
        <f>IFERROR(HYPERLINK(VLOOKUP($C33,Data!$C$2:$N$1038,12,FALSE),VLOOKUP($C33,Data!$C$2:$N$1038,10,FALSE)),"")</f>
        <v/>
      </c>
      <c r="E33" t="str">
        <f>IFERROR(VLOOKUP($C33,Data!$C$2:$H$1038,6,FALSE),"")</f>
        <v/>
      </c>
      <c r="F33" t="str">
        <f>IFERROR(VLOOKUP($C33,Data!$C$2:$I$1038,7,FALSE),"")</f>
        <v/>
      </c>
      <c r="G33" t="str">
        <f t="shared" si="0"/>
        <v/>
      </c>
      <c r="H33" t="str">
        <f t="shared" si="1"/>
        <v/>
      </c>
    </row>
    <row r="34" spans="1:8" x14ac:dyDescent="0.3">
      <c r="A34">
        <f t="array" ref="A34">IFERROR(SMALL(IF(Data!$H$2:$H$1038&lt;&gt;Data!$I$2:$I$1038,ROW(Data!$H$2:$H$1038)),ROW(33:33))-1,"")</f>
        <v>73</v>
      </c>
      <c r="B34" t="str">
        <f>IFERROR(INDEX(Data!$C$2:$C$1038,$A34),"")</f>
        <v>DDH-243</v>
      </c>
      <c r="C34" t="str">
        <f t="array" ref="C34">IFERROR(INDEX($B$2:$B$1000, MATCH(0,COUNTIF($C$1:C33, $B$2:$B$1000), 0)),"")</f>
        <v/>
      </c>
      <c r="D34" s="11" t="str">
        <f>IFERROR(HYPERLINK(VLOOKUP($C34,Data!$C$2:$N$1038,12,FALSE),VLOOKUP($C34,Data!$C$2:$N$1038,10,FALSE)),"")</f>
        <v/>
      </c>
      <c r="E34" t="str">
        <f>IFERROR(VLOOKUP($C34,Data!$C$2:$H$1038,6,FALSE),"")</f>
        <v/>
      </c>
      <c r="F34" t="str">
        <f>IFERROR(VLOOKUP($C34,Data!$C$2:$I$1038,7,FALSE),"")</f>
        <v/>
      </c>
      <c r="G34" t="str">
        <f t="shared" si="0"/>
        <v/>
      </c>
      <c r="H34" t="str">
        <f t="shared" si="1"/>
        <v/>
      </c>
    </row>
    <row r="35" spans="1:8" x14ac:dyDescent="0.3">
      <c r="A35">
        <f t="array" ref="A35">IFERROR(SMALL(IF(Data!$H$2:$H$1038&lt;&gt;Data!$I$2:$I$1038,ROW(Data!$H$2:$H$1038)),ROW(34:34))-1,"")</f>
        <v>74</v>
      </c>
      <c r="B35" t="str">
        <f>IFERROR(INDEX(Data!$C$2:$C$1038,$A35),"")</f>
        <v>DDH-243</v>
      </c>
      <c r="C35" t="str">
        <f t="array" ref="C35">IFERROR(INDEX($B$2:$B$1000, MATCH(0,COUNTIF($C$1:C34, $B$2:$B$1000), 0)),"")</f>
        <v/>
      </c>
      <c r="D35" s="11" t="str">
        <f>IFERROR(HYPERLINK(VLOOKUP($C35,Data!$C$2:$N$1038,12,FALSE),VLOOKUP($C35,Data!$C$2:$N$1038,10,FALSE)),"")</f>
        <v/>
      </c>
      <c r="E35" t="str">
        <f>IFERROR(VLOOKUP($C35,Data!$C$2:$H$1038,6,FALSE),"")</f>
        <v/>
      </c>
      <c r="F35" t="str">
        <f>IFERROR(VLOOKUP($C35,Data!$C$2:$I$1038,7,FALSE),"")</f>
        <v/>
      </c>
      <c r="G35" t="str">
        <f t="shared" si="0"/>
        <v/>
      </c>
      <c r="H35" t="str">
        <f t="shared" si="1"/>
        <v/>
      </c>
    </row>
    <row r="36" spans="1:8" x14ac:dyDescent="0.3">
      <c r="A36">
        <f t="array" ref="A36">IFERROR(SMALL(IF(Data!$H$2:$H$1038&lt;&gt;Data!$I$2:$I$1038,ROW(Data!$H$2:$H$1038)),ROW(35:35))-1,"")</f>
        <v>75</v>
      </c>
      <c r="B36" t="str">
        <f>IFERROR(INDEX(Data!$C$2:$C$1038,$A36),"")</f>
        <v>DDH-236</v>
      </c>
      <c r="C36" t="str">
        <f t="array" ref="C36">IFERROR(INDEX($B$2:$B$1000, MATCH(0,COUNTIF($C$1:C35, $B$2:$B$1000), 0)),"")</f>
        <v/>
      </c>
      <c r="D36" s="11" t="str">
        <f>IFERROR(HYPERLINK(VLOOKUP($C36,Data!$C$2:$N$1038,12,FALSE),VLOOKUP($C36,Data!$C$2:$N$1038,10,FALSE)),"")</f>
        <v/>
      </c>
      <c r="E36" t="str">
        <f>IFERROR(VLOOKUP($C36,Data!$C$2:$H$1038,6,FALSE),"")</f>
        <v/>
      </c>
      <c r="F36" t="str">
        <f>IFERROR(VLOOKUP($C36,Data!$C$2:$I$1038,7,FALSE),"")</f>
        <v/>
      </c>
      <c r="G36" t="str">
        <f t="shared" si="0"/>
        <v/>
      </c>
      <c r="H36" t="str">
        <f t="shared" si="1"/>
        <v/>
      </c>
    </row>
    <row r="37" spans="1:8" x14ac:dyDescent="0.3">
      <c r="A37">
        <f t="array" ref="A37">IFERROR(SMALL(IF(Data!$H$2:$H$1038&lt;&gt;Data!$I$2:$I$1038,ROW(Data!$H$2:$H$1038)),ROW(36:36))-1,"")</f>
        <v>76</v>
      </c>
      <c r="B37" t="str">
        <f>IFERROR(INDEX(Data!$C$2:$C$1038,$A37),"")</f>
        <v>DDH-222</v>
      </c>
      <c r="C37" t="str">
        <f t="array" ref="C37">IFERROR(INDEX($B$2:$B$1000, MATCH(0,COUNTIF($C$1:C36, $B$2:$B$1000), 0)),"")</f>
        <v/>
      </c>
      <c r="D37" s="11" t="str">
        <f>IFERROR(HYPERLINK(VLOOKUP($C37,Data!$C$2:$N$1038,12,FALSE),VLOOKUP($C37,Data!$C$2:$N$1038,10,FALSE)),"")</f>
        <v/>
      </c>
      <c r="E37" t="str">
        <f>IFERROR(VLOOKUP($C37,Data!$C$2:$H$1038,6,FALSE),"")</f>
        <v/>
      </c>
      <c r="F37" t="str">
        <f>IFERROR(VLOOKUP($C37,Data!$C$2:$I$1038,7,FALSE),"")</f>
        <v/>
      </c>
      <c r="G37" t="str">
        <f t="shared" si="0"/>
        <v/>
      </c>
      <c r="H37" t="str">
        <f t="shared" si="1"/>
        <v/>
      </c>
    </row>
    <row r="38" spans="1:8" x14ac:dyDescent="0.3">
      <c r="A38">
        <f t="array" ref="A38">IFERROR(SMALL(IF(Data!$H$2:$H$1038&lt;&gt;Data!$I$2:$I$1038,ROW(Data!$H$2:$H$1038)),ROW(37:37))-1,"")</f>
        <v>77</v>
      </c>
      <c r="B38" t="str">
        <f>IFERROR(INDEX(Data!$C$2:$C$1038,$A38),"")</f>
        <v>DDH-204</v>
      </c>
      <c r="C38" t="str">
        <f t="array" ref="C38">IFERROR(INDEX($B$2:$B$1000, MATCH(0,COUNTIF($C$1:C37, $B$2:$B$1000), 0)),"")</f>
        <v/>
      </c>
      <c r="D38" s="11" t="str">
        <f>IFERROR(HYPERLINK(VLOOKUP($C38,Data!$C$2:$N$1038,12,FALSE),VLOOKUP($C38,Data!$C$2:$N$1038,10,FALSE)),"")</f>
        <v/>
      </c>
      <c r="E38" t="str">
        <f>IFERROR(VLOOKUP($C38,Data!$C$2:$H$1038,6,FALSE),"")</f>
        <v/>
      </c>
      <c r="F38" t="str">
        <f>IFERROR(VLOOKUP($C38,Data!$C$2:$I$1038,7,FALSE),"")</f>
        <v/>
      </c>
      <c r="G38" t="str">
        <f t="shared" si="0"/>
        <v/>
      </c>
      <c r="H38" t="str">
        <f t="shared" si="1"/>
        <v/>
      </c>
    </row>
    <row r="39" spans="1:8" x14ac:dyDescent="0.3">
      <c r="A39">
        <f t="array" ref="A39">IFERROR(SMALL(IF(Data!$H$2:$H$1038&lt;&gt;Data!$I$2:$I$1038,ROW(Data!$H$2:$H$1038)),ROW(38:38))-1,"")</f>
        <v>78</v>
      </c>
      <c r="B39" t="str">
        <f>IFERROR(INDEX(Data!$C$2:$C$1038,$A39),"")</f>
        <v>DDH-236</v>
      </c>
      <c r="C39" t="str">
        <f t="array" ref="C39">IFERROR(INDEX($B$2:$B$1000, MATCH(0,COUNTIF($C$1:C38, $B$2:$B$1000), 0)),"")</f>
        <v/>
      </c>
      <c r="D39" s="11" t="str">
        <f>IFERROR(HYPERLINK(VLOOKUP($C39,Data!$C$2:$N$1038,12,FALSE),VLOOKUP($C39,Data!$C$2:$N$1038,10,FALSE)),"")</f>
        <v/>
      </c>
      <c r="E39" t="str">
        <f>IFERROR(VLOOKUP($C39,Data!$C$2:$H$1038,6,FALSE),"")</f>
        <v/>
      </c>
      <c r="F39" t="str">
        <f>IFERROR(VLOOKUP($C39,Data!$C$2:$I$1038,7,FALSE),"")</f>
        <v/>
      </c>
      <c r="G39" t="str">
        <f t="shared" si="0"/>
        <v/>
      </c>
      <c r="H39" t="str">
        <f t="shared" si="1"/>
        <v/>
      </c>
    </row>
    <row r="40" spans="1:8" x14ac:dyDescent="0.3">
      <c r="A40">
        <f t="array" ref="A40">IFERROR(SMALL(IF(Data!$H$2:$H$1038&lt;&gt;Data!$I$2:$I$1038,ROW(Data!$H$2:$H$1038)),ROW(39:39))-1,"")</f>
        <v>79</v>
      </c>
      <c r="B40" t="str">
        <f>IFERROR(INDEX(Data!$C$2:$C$1038,$A40),"")</f>
        <v>DDH-222</v>
      </c>
      <c r="C40" t="str">
        <f t="array" ref="C40">IFERROR(INDEX($B$2:$B$1000, MATCH(0,COUNTIF($C$1:C39, $B$2:$B$1000), 0)),"")</f>
        <v/>
      </c>
      <c r="D40" s="11" t="str">
        <f>IFERROR(HYPERLINK(VLOOKUP($C40,Data!$C$2:$N$1038,12,FALSE),VLOOKUP($C40,Data!$C$2:$N$1038,10,FALSE)),"")</f>
        <v/>
      </c>
      <c r="E40" t="str">
        <f>IFERROR(VLOOKUP($C40,Data!$C$2:$H$1038,6,FALSE),"")</f>
        <v/>
      </c>
      <c r="F40" t="str">
        <f>IFERROR(VLOOKUP($C40,Data!$C$2:$I$1038,7,FALSE),"")</f>
        <v/>
      </c>
      <c r="G40" t="str">
        <f t="shared" si="0"/>
        <v/>
      </c>
      <c r="H40" t="str">
        <f t="shared" si="1"/>
        <v/>
      </c>
    </row>
    <row r="41" spans="1:8" x14ac:dyDescent="0.3">
      <c r="A41">
        <f t="array" ref="A41">IFERROR(SMALL(IF(Data!$H$2:$H$1038&lt;&gt;Data!$I$2:$I$1038,ROW(Data!$H$2:$H$1038)),ROW(40:40))-1,"")</f>
        <v>80</v>
      </c>
      <c r="B41" t="str">
        <f>IFERROR(INDEX(Data!$C$2:$C$1038,$A41),"")</f>
        <v>DDH-243</v>
      </c>
      <c r="C41" t="str">
        <f t="array" ref="C41">IFERROR(INDEX($B$2:$B$1000, MATCH(0,COUNTIF($C$1:C40, $B$2:$B$1000), 0)),"")</f>
        <v/>
      </c>
      <c r="D41" s="11" t="str">
        <f>IFERROR(HYPERLINK(VLOOKUP($C41,Data!$C$2:$N$1038,12,FALSE),VLOOKUP($C41,Data!$C$2:$N$1038,10,FALSE)),"")</f>
        <v/>
      </c>
      <c r="E41" t="str">
        <f>IFERROR(VLOOKUP($C41,Data!$C$2:$H$1038,6,FALSE),"")</f>
        <v/>
      </c>
      <c r="F41" t="str">
        <f>IFERROR(VLOOKUP($C41,Data!$C$2:$I$1038,7,FALSE),"")</f>
        <v/>
      </c>
      <c r="G41" t="str">
        <f t="shared" si="0"/>
        <v/>
      </c>
      <c r="H41" t="str">
        <f t="shared" si="1"/>
        <v/>
      </c>
    </row>
    <row r="42" spans="1:8" x14ac:dyDescent="0.3">
      <c r="A42">
        <f t="array" ref="A42">IFERROR(SMALL(IF(Data!$H$2:$H$1038&lt;&gt;Data!$I$2:$I$1038,ROW(Data!$H$2:$H$1038)),ROW(41:41))-1,"")</f>
        <v>82</v>
      </c>
      <c r="B42" t="str">
        <f>IFERROR(INDEX(Data!$C$2:$C$1038,$A42),"")</f>
        <v>DDH-222</v>
      </c>
      <c r="C42" t="str">
        <f t="array" ref="C42">IFERROR(INDEX($B$2:$B$1000, MATCH(0,COUNTIF($C$1:C41, $B$2:$B$1000), 0)),"")</f>
        <v/>
      </c>
      <c r="D42" s="11" t="str">
        <f>IFERROR(HYPERLINK(VLOOKUP($C42,Data!$C$2:$N$1038,12,FALSE),VLOOKUP($C42,Data!$C$2:$N$1038,10,FALSE)),"")</f>
        <v/>
      </c>
      <c r="E42" t="str">
        <f>IFERROR(VLOOKUP($C42,Data!$C$2:$H$1038,6,FALSE),"")</f>
        <v/>
      </c>
      <c r="F42" t="str">
        <f>IFERROR(VLOOKUP($C42,Data!$C$2:$I$1038,7,FALSE),"")</f>
        <v/>
      </c>
      <c r="G42" t="str">
        <f t="shared" si="0"/>
        <v/>
      </c>
      <c r="H42" t="str">
        <f t="shared" si="1"/>
        <v/>
      </c>
    </row>
    <row r="43" spans="1:8" x14ac:dyDescent="0.3">
      <c r="A43">
        <f t="array" ref="A43">IFERROR(SMALL(IF(Data!$H$2:$H$1038&lt;&gt;Data!$I$2:$I$1038,ROW(Data!$H$2:$H$1038)),ROW(42:42))-1,"")</f>
        <v>85</v>
      </c>
      <c r="B43" t="str">
        <f>IFERROR(INDEX(Data!$C$2:$C$1038,$A43),"")</f>
        <v>DDH-191</v>
      </c>
      <c r="C43" t="str">
        <f t="array" ref="C43">IFERROR(INDEX($B$2:$B$1000, MATCH(0,COUNTIF($C$1:C42, $B$2:$B$1000), 0)),"")</f>
        <v/>
      </c>
      <c r="D43" s="11" t="str">
        <f>IFERROR(HYPERLINK(VLOOKUP($C43,Data!$C$2:$N$1038,12,FALSE),VLOOKUP($C43,Data!$C$2:$N$1038,10,FALSE)),"")</f>
        <v/>
      </c>
      <c r="E43" t="str">
        <f>IFERROR(VLOOKUP($C43,Data!$C$2:$H$1038,6,FALSE),"")</f>
        <v/>
      </c>
      <c r="F43" t="str">
        <f>IFERROR(VLOOKUP($C43,Data!$C$2:$I$1038,7,FALSE),"")</f>
        <v/>
      </c>
      <c r="G43" t="str">
        <f t="shared" si="0"/>
        <v/>
      </c>
      <c r="H43" t="str">
        <f t="shared" si="1"/>
        <v/>
      </c>
    </row>
    <row r="44" spans="1:8" x14ac:dyDescent="0.3">
      <c r="A44">
        <f t="array" ref="A44">IFERROR(SMALL(IF(Data!$H$2:$H$1038&lt;&gt;Data!$I$2:$I$1038,ROW(Data!$H$2:$H$1038)),ROW(43:43))-1,"")</f>
        <v>88</v>
      </c>
      <c r="B44" t="str">
        <f>IFERROR(INDEX(Data!$C$2:$C$1038,$A44),"")</f>
        <v>DDH-245</v>
      </c>
      <c r="C44" t="str">
        <f t="array" ref="C44">IFERROR(INDEX($B$2:$B$1000, MATCH(0,COUNTIF($C$1:C43, $B$2:$B$1000), 0)),"")</f>
        <v/>
      </c>
      <c r="D44" s="11" t="str">
        <f>IFERROR(HYPERLINK(VLOOKUP($C44,Data!$C$2:$N$1038,12,FALSE),VLOOKUP($C44,Data!$C$2:$N$1038,10,FALSE)),"")</f>
        <v/>
      </c>
      <c r="E44" t="str">
        <f>IFERROR(VLOOKUP($C44,Data!$C$2:$H$1038,6,FALSE),"")</f>
        <v/>
      </c>
      <c r="F44" t="str">
        <f>IFERROR(VLOOKUP($C44,Data!$C$2:$I$1038,7,FALSE),"")</f>
        <v/>
      </c>
      <c r="G44" t="str">
        <f t="shared" si="0"/>
        <v/>
      </c>
      <c r="H44" t="str">
        <f t="shared" si="1"/>
        <v/>
      </c>
    </row>
    <row r="45" spans="1:8" x14ac:dyDescent="0.3">
      <c r="A45">
        <f t="array" ref="A45">IFERROR(SMALL(IF(Data!$H$2:$H$1038&lt;&gt;Data!$I$2:$I$1038,ROW(Data!$H$2:$H$1038)),ROW(44:44))-1,"")</f>
        <v>89</v>
      </c>
      <c r="B45" t="str">
        <f>IFERROR(INDEX(Data!$C$2:$C$1038,$A45),"")</f>
        <v>DDH-236</v>
      </c>
      <c r="C45" t="str">
        <f t="array" ref="C45">IFERROR(INDEX($B$2:$B$1000, MATCH(0,COUNTIF($C$1:C44, $B$2:$B$1000), 0)),"")</f>
        <v/>
      </c>
      <c r="D45" s="11" t="str">
        <f>IFERROR(HYPERLINK(VLOOKUP($C45,Data!$C$2:$N$1038,12,FALSE),VLOOKUP($C45,Data!$C$2:$N$1038,10,FALSE)),"")</f>
        <v/>
      </c>
      <c r="E45" t="str">
        <f>IFERROR(VLOOKUP($C45,Data!$C$2:$H$1038,6,FALSE),"")</f>
        <v/>
      </c>
      <c r="F45" t="str">
        <f>IFERROR(VLOOKUP($C45,Data!$C$2:$I$1038,7,FALSE),"")</f>
        <v/>
      </c>
      <c r="G45" t="str">
        <f t="shared" si="0"/>
        <v/>
      </c>
      <c r="H45" t="str">
        <f t="shared" si="1"/>
        <v/>
      </c>
    </row>
    <row r="46" spans="1:8" x14ac:dyDescent="0.3">
      <c r="A46">
        <f t="array" ref="A46">IFERROR(SMALL(IF(Data!$H$2:$H$1038&lt;&gt;Data!$I$2:$I$1038,ROW(Data!$H$2:$H$1038)),ROW(45:45))-1,"")</f>
        <v>90</v>
      </c>
      <c r="B46" t="str">
        <f>IFERROR(INDEX(Data!$C$2:$C$1038,$A46),"")</f>
        <v>DDH-228</v>
      </c>
      <c r="C46" t="str">
        <f t="array" ref="C46">IFERROR(INDEX($B$2:$B$1000, MATCH(0,COUNTIF($C$1:C45, $B$2:$B$1000), 0)),"")</f>
        <v/>
      </c>
      <c r="D46" s="11" t="str">
        <f>IFERROR(HYPERLINK(VLOOKUP($C46,Data!$C$2:$N$1038,12,FALSE),VLOOKUP($C46,Data!$C$2:$N$1038,10,FALSE)),"")</f>
        <v/>
      </c>
      <c r="E46" t="str">
        <f>IFERROR(VLOOKUP($C46,Data!$C$2:$H$1038,6,FALSE),"")</f>
        <v/>
      </c>
      <c r="F46" t="str">
        <f>IFERROR(VLOOKUP($C46,Data!$C$2:$I$1038,7,FALSE),"")</f>
        <v/>
      </c>
      <c r="G46" t="str">
        <f t="shared" si="0"/>
        <v/>
      </c>
      <c r="H46" t="str">
        <f t="shared" si="1"/>
        <v/>
      </c>
    </row>
    <row r="47" spans="1:8" x14ac:dyDescent="0.3">
      <c r="A47">
        <f t="array" ref="A47">IFERROR(SMALL(IF(Data!$H$2:$H$1038&lt;&gt;Data!$I$2:$I$1038,ROW(Data!$H$2:$H$1038)),ROW(46:46))-1,"")</f>
        <v>91</v>
      </c>
      <c r="B47" t="str">
        <f>IFERROR(INDEX(Data!$C$2:$C$1038,$A47),"")</f>
        <v>DDH-222</v>
      </c>
      <c r="C47" t="str">
        <f t="array" ref="C47">IFERROR(INDEX($B$2:$B$1000, MATCH(0,COUNTIF($C$1:C46, $B$2:$B$1000), 0)),"")</f>
        <v/>
      </c>
      <c r="D47" s="11" t="str">
        <f>IFERROR(HYPERLINK(VLOOKUP($C47,Data!$C$2:$N$1038,12,FALSE),VLOOKUP($C47,Data!$C$2:$N$1038,10,FALSE)),"")</f>
        <v/>
      </c>
      <c r="E47" t="str">
        <f>IFERROR(VLOOKUP($C47,Data!$C$2:$H$1038,6,FALSE),"")</f>
        <v/>
      </c>
      <c r="F47" t="str">
        <f>IFERROR(VLOOKUP($C47,Data!$C$2:$I$1038,7,FALSE),"")</f>
        <v/>
      </c>
      <c r="G47" t="str">
        <f t="shared" si="0"/>
        <v/>
      </c>
      <c r="H47" t="str">
        <f t="shared" si="1"/>
        <v/>
      </c>
    </row>
    <row r="48" spans="1:8" x14ac:dyDescent="0.3">
      <c r="A48">
        <f t="array" ref="A48">IFERROR(SMALL(IF(Data!$H$2:$H$1038&lt;&gt;Data!$I$2:$I$1038,ROW(Data!$H$2:$H$1038)),ROW(47:47))-1,"")</f>
        <v>100</v>
      </c>
      <c r="B48" t="str">
        <f>IFERROR(INDEX(Data!$C$2:$C$1038,$A48),"")</f>
        <v>DDH-245</v>
      </c>
      <c r="C48" t="str">
        <f t="array" ref="C48">IFERROR(INDEX($B$2:$B$1000, MATCH(0,COUNTIF($C$1:C47, $B$2:$B$1000), 0)),"")</f>
        <v/>
      </c>
      <c r="D48" s="11" t="str">
        <f>IFERROR(HYPERLINK(VLOOKUP($C48,Data!$C$2:$N$1038,12,FALSE),VLOOKUP($C48,Data!$C$2:$N$1038,10,FALSE)),"")</f>
        <v/>
      </c>
      <c r="E48" t="str">
        <f>IFERROR(VLOOKUP($C48,Data!$C$2:$H$1038,6,FALSE),"")</f>
        <v/>
      </c>
      <c r="F48" t="str">
        <f>IFERROR(VLOOKUP($C48,Data!$C$2:$I$1038,7,FALSE),"")</f>
        <v/>
      </c>
      <c r="G48" t="str">
        <f t="shared" si="0"/>
        <v/>
      </c>
      <c r="H48" t="str">
        <f t="shared" si="1"/>
        <v/>
      </c>
    </row>
    <row r="49" spans="1:8" x14ac:dyDescent="0.3">
      <c r="A49">
        <f t="array" ref="A49">IFERROR(SMALL(IF(Data!$H$2:$H$1038&lt;&gt;Data!$I$2:$I$1038,ROW(Data!$H$2:$H$1038)),ROW(48:48))-1,"")</f>
        <v>101</v>
      </c>
      <c r="B49" t="str">
        <f>IFERROR(INDEX(Data!$C$2:$C$1038,$A49),"")</f>
        <v>DDH-245</v>
      </c>
      <c r="C49" t="str">
        <f t="array" ref="C49">IFERROR(INDEX($B$2:$B$1000, MATCH(0,COUNTIF($C$1:C48, $B$2:$B$1000), 0)),"")</f>
        <v/>
      </c>
      <c r="D49" s="11" t="str">
        <f>IFERROR(HYPERLINK(VLOOKUP($C49,Data!$C$2:$N$1038,12,FALSE),VLOOKUP($C49,Data!$C$2:$N$1038,10,FALSE)),"")</f>
        <v/>
      </c>
      <c r="E49" t="str">
        <f>IFERROR(VLOOKUP($C49,Data!$C$2:$H$1038,6,FALSE),"")</f>
        <v/>
      </c>
      <c r="F49" t="str">
        <f>IFERROR(VLOOKUP($C49,Data!$C$2:$I$1038,7,FALSE),"")</f>
        <v/>
      </c>
      <c r="G49" t="str">
        <f t="shared" si="0"/>
        <v/>
      </c>
      <c r="H49" t="str">
        <f t="shared" si="1"/>
        <v/>
      </c>
    </row>
    <row r="50" spans="1:8" x14ac:dyDescent="0.3">
      <c r="A50">
        <f t="array" ref="A50">IFERROR(SMALL(IF(Data!$H$2:$H$1038&lt;&gt;Data!$I$2:$I$1038,ROW(Data!$H$2:$H$1038)),ROW(49:49))-1,"")</f>
        <v>102</v>
      </c>
      <c r="B50" t="str">
        <f>IFERROR(INDEX(Data!$C$2:$C$1038,$A50),"")</f>
        <v>DDH-228</v>
      </c>
      <c r="C50" t="str">
        <f t="array" ref="C50">IFERROR(INDEX($B$2:$B$1000, MATCH(0,COUNTIF($C$1:C49, $B$2:$B$1000), 0)),"")</f>
        <v/>
      </c>
      <c r="D50" s="11" t="str">
        <f>IFERROR(HYPERLINK(VLOOKUP($C50,Data!$C$2:$N$1038,12,FALSE),VLOOKUP($C50,Data!$C$2:$N$1038,10,FALSE)),"")</f>
        <v/>
      </c>
      <c r="E50" t="str">
        <f>IFERROR(VLOOKUP($C50,Data!$C$2:$H$1038,6,FALSE),"")</f>
        <v/>
      </c>
      <c r="F50" t="str">
        <f>IFERROR(VLOOKUP($C50,Data!$C$2:$I$1038,7,FALSE),"")</f>
        <v/>
      </c>
      <c r="G50" t="str">
        <f t="shared" si="0"/>
        <v/>
      </c>
      <c r="H50" t="str">
        <f t="shared" si="1"/>
        <v/>
      </c>
    </row>
    <row r="51" spans="1:8" x14ac:dyDescent="0.3">
      <c r="A51">
        <f t="array" ref="A51">IFERROR(SMALL(IF(Data!$H$2:$H$1038&lt;&gt;Data!$I$2:$I$1038,ROW(Data!$H$2:$H$1038)),ROW(50:50))-1,"")</f>
        <v>103</v>
      </c>
      <c r="B51" t="str">
        <f>IFERROR(INDEX(Data!$C$2:$C$1038,$A51),"")</f>
        <v>DDH-228</v>
      </c>
      <c r="C51" t="str">
        <f t="array" ref="C51">IFERROR(INDEX($B$2:$B$1000, MATCH(0,COUNTIF($C$1:C50, $B$2:$B$1000), 0)),"")</f>
        <v/>
      </c>
      <c r="D51" s="11" t="str">
        <f>IFERROR(HYPERLINK(VLOOKUP($C51,Data!$C$2:$N$1038,12,FALSE),VLOOKUP($C51,Data!$C$2:$N$1038,10,FALSE)),"")</f>
        <v/>
      </c>
      <c r="E51" t="str">
        <f>IFERROR(VLOOKUP($C51,Data!$C$2:$H$1038,6,FALSE),"")</f>
        <v/>
      </c>
      <c r="F51" t="str">
        <f>IFERROR(VLOOKUP($C51,Data!$C$2:$I$1038,7,FALSE),"")</f>
        <v/>
      </c>
      <c r="G51" t="str">
        <f t="shared" si="0"/>
        <v/>
      </c>
      <c r="H51" t="str">
        <f t="shared" si="1"/>
        <v/>
      </c>
    </row>
    <row r="52" spans="1:8" x14ac:dyDescent="0.3">
      <c r="A52">
        <f t="array" ref="A52">IFERROR(SMALL(IF(Data!$H$2:$H$1038&lt;&gt;Data!$I$2:$I$1038,ROW(Data!$H$2:$H$1038)),ROW(51:51))-1,"")</f>
        <v>106</v>
      </c>
      <c r="B52" t="str">
        <f>IFERROR(INDEX(Data!$C$2:$C$1038,$A52),"")</f>
        <v>DDH-81</v>
      </c>
      <c r="C52" t="str">
        <f t="array" ref="C52">IFERROR(INDEX($B$2:$B$1000, MATCH(0,COUNTIF($C$1:C51, $B$2:$B$1000), 0)),"")</f>
        <v/>
      </c>
      <c r="D52" s="11" t="str">
        <f>IFERROR(HYPERLINK(VLOOKUP($C52,Data!$C$2:$N$1038,12,FALSE),VLOOKUP($C52,Data!$C$2:$N$1038,10,FALSE)),"")</f>
        <v/>
      </c>
      <c r="E52" t="str">
        <f>IFERROR(VLOOKUP($C52,Data!$C$2:$H$1038,6,FALSE),"")</f>
        <v/>
      </c>
      <c r="F52" t="str">
        <f>IFERROR(VLOOKUP($C52,Data!$C$2:$I$1038,7,FALSE),"")</f>
        <v/>
      </c>
      <c r="G52" t="str">
        <f t="shared" si="0"/>
        <v/>
      </c>
      <c r="H52" t="str">
        <f t="shared" si="1"/>
        <v/>
      </c>
    </row>
    <row r="53" spans="1:8" x14ac:dyDescent="0.3">
      <c r="A53">
        <f t="array" ref="A53">IFERROR(SMALL(IF(Data!$H$2:$H$1038&lt;&gt;Data!$I$2:$I$1038,ROW(Data!$H$2:$H$1038)),ROW(52:52))-1,"")</f>
        <v>111</v>
      </c>
      <c r="B53" t="str">
        <f>IFERROR(INDEX(Data!$C$2:$C$1038,$A53),"")</f>
        <v>DDH-245</v>
      </c>
      <c r="C53" t="str">
        <f t="array" ref="C53">IFERROR(INDEX($B$2:$B$1000, MATCH(0,COUNTIF($C$1:C52, $B$2:$B$1000), 0)),"")</f>
        <v/>
      </c>
      <c r="D53" s="11" t="str">
        <f>IFERROR(HYPERLINK(VLOOKUP($C53,Data!$C$2:$N$1038,12,FALSE),VLOOKUP($C53,Data!$C$2:$N$1038,10,FALSE)),"")</f>
        <v/>
      </c>
      <c r="E53" t="str">
        <f>IFERROR(VLOOKUP($C53,Data!$C$2:$H$1038,6,FALSE),"")</f>
        <v/>
      </c>
      <c r="F53" t="str">
        <f>IFERROR(VLOOKUP($C53,Data!$C$2:$I$1038,7,FALSE),"")</f>
        <v/>
      </c>
      <c r="G53" t="str">
        <f t="shared" si="0"/>
        <v/>
      </c>
      <c r="H53" t="str">
        <f t="shared" si="1"/>
        <v/>
      </c>
    </row>
    <row r="54" spans="1:8" x14ac:dyDescent="0.3">
      <c r="A54">
        <f t="array" ref="A54">IFERROR(SMALL(IF(Data!$H$2:$H$1038&lt;&gt;Data!$I$2:$I$1038,ROW(Data!$H$2:$H$1038)),ROW(53:53))-1,"")</f>
        <v>114</v>
      </c>
      <c r="B54" t="str">
        <f>IFERROR(INDEX(Data!$C$2:$C$1038,$A54),"")</f>
        <v>DDH-228</v>
      </c>
      <c r="C54" t="str">
        <f t="array" ref="C54">IFERROR(INDEX($B$2:$B$1000, MATCH(0,COUNTIF($C$1:C53, $B$2:$B$1000), 0)),"")</f>
        <v/>
      </c>
      <c r="D54" s="11" t="str">
        <f>IFERROR(HYPERLINK(VLOOKUP($C54,Data!$C$2:$N$1038,12,FALSE),VLOOKUP($C54,Data!$C$2:$N$1038,10,FALSE)),"")</f>
        <v/>
      </c>
      <c r="E54" t="str">
        <f>IFERROR(VLOOKUP($C54,Data!$C$2:$H$1038,6,FALSE),"")</f>
        <v/>
      </c>
      <c r="F54" t="str">
        <f>IFERROR(VLOOKUP($C54,Data!$C$2:$I$1038,7,FALSE),"")</f>
        <v/>
      </c>
      <c r="G54" t="str">
        <f t="shared" si="0"/>
        <v/>
      </c>
      <c r="H54" t="str">
        <f t="shared" si="1"/>
        <v/>
      </c>
    </row>
    <row r="55" spans="1:8" x14ac:dyDescent="0.3">
      <c r="A55">
        <f t="array" ref="A55">IFERROR(SMALL(IF(Data!$H$2:$H$1038&lt;&gt;Data!$I$2:$I$1038,ROW(Data!$H$2:$H$1038)),ROW(54:54))-1,"")</f>
        <v>122</v>
      </c>
      <c r="B55" t="str">
        <f>IFERROR(INDEX(Data!$C$2:$C$1038,$A55),"")</f>
        <v>DDH-245</v>
      </c>
      <c r="C55" t="str">
        <f t="array" ref="C55">IFERROR(INDEX($B$2:$B$1000, MATCH(0,COUNTIF($C$1:C54, $B$2:$B$1000), 0)),"")</f>
        <v/>
      </c>
      <c r="D55" s="11" t="str">
        <f>IFERROR(HYPERLINK(VLOOKUP($C55,Data!$C$2:$N$1038,12,FALSE),VLOOKUP($C55,Data!$C$2:$N$1038,10,FALSE)),"")</f>
        <v/>
      </c>
      <c r="E55" t="str">
        <f>IFERROR(VLOOKUP($C55,Data!$C$2:$H$1038,6,FALSE),"")</f>
        <v/>
      </c>
      <c r="F55" t="str">
        <f>IFERROR(VLOOKUP($C55,Data!$C$2:$I$1038,7,FALSE),"")</f>
        <v/>
      </c>
      <c r="G55" t="str">
        <f t="shared" si="0"/>
        <v/>
      </c>
      <c r="H55" t="str">
        <f t="shared" si="1"/>
        <v/>
      </c>
    </row>
    <row r="56" spans="1:8" x14ac:dyDescent="0.3">
      <c r="A56">
        <f t="array" ref="A56">IFERROR(SMALL(IF(Data!$H$2:$H$1038&lt;&gt;Data!$I$2:$I$1038,ROW(Data!$H$2:$H$1038)),ROW(55:55))-1,"")</f>
        <v>130</v>
      </c>
      <c r="B56" t="str">
        <f>IFERROR(INDEX(Data!$C$2:$C$1038,$A56),"")</f>
        <v>DDH-256</v>
      </c>
      <c r="C56" t="str">
        <f t="array" ref="C56">IFERROR(INDEX($B$2:$B$1000, MATCH(0,COUNTIF($C$1:C55, $B$2:$B$1000), 0)),"")</f>
        <v/>
      </c>
      <c r="D56" s="11" t="str">
        <f>IFERROR(HYPERLINK(VLOOKUP($C56,Data!$C$2:$N$1038,12,FALSE),VLOOKUP($C56,Data!$C$2:$N$1038,10,FALSE)),"")</f>
        <v/>
      </c>
      <c r="E56" t="str">
        <f>IFERROR(VLOOKUP($C56,Data!$C$2:$H$1038,6,FALSE),"")</f>
        <v/>
      </c>
      <c r="F56" t="str">
        <f>IFERROR(VLOOKUP($C56,Data!$C$2:$I$1038,7,FALSE),"")</f>
        <v/>
      </c>
      <c r="G56" t="str">
        <f t="shared" si="0"/>
        <v/>
      </c>
      <c r="H56" t="str">
        <f t="shared" si="1"/>
        <v/>
      </c>
    </row>
    <row r="57" spans="1:8" x14ac:dyDescent="0.3">
      <c r="A57">
        <f t="array" ref="A57">IFERROR(SMALL(IF(Data!$H$2:$H$1038&lt;&gt;Data!$I$2:$I$1038,ROW(Data!$H$2:$H$1038)),ROW(56:56))-1,"")</f>
        <v>136</v>
      </c>
      <c r="B57" t="str">
        <f>IFERROR(INDEX(Data!$C$2:$C$1038,$A57),"")</f>
        <v>DDH-245</v>
      </c>
      <c r="C57" t="str">
        <f t="array" ref="C57">IFERROR(INDEX($B$2:$B$1000, MATCH(0,COUNTIF($C$1:C56, $B$2:$B$1000), 0)),"")</f>
        <v/>
      </c>
      <c r="D57" s="11" t="str">
        <f>IFERROR(HYPERLINK(VLOOKUP($C57,Data!$C$2:$N$1038,12,FALSE),VLOOKUP($C57,Data!$C$2:$N$1038,10,FALSE)),"")</f>
        <v/>
      </c>
      <c r="E57" t="str">
        <f>IFERROR(VLOOKUP($C57,Data!$C$2:$H$1038,6,FALSE),"")</f>
        <v/>
      </c>
      <c r="F57" t="str">
        <f>IFERROR(VLOOKUP($C57,Data!$C$2:$I$1038,7,FALSE),"")</f>
        <v/>
      </c>
      <c r="G57" t="str">
        <f t="shared" si="0"/>
        <v/>
      </c>
      <c r="H57" t="str">
        <f t="shared" si="1"/>
        <v/>
      </c>
    </row>
    <row r="58" spans="1:8" x14ac:dyDescent="0.3">
      <c r="A58">
        <f t="array" ref="A58">IFERROR(SMALL(IF(Data!$H$2:$H$1038&lt;&gt;Data!$I$2:$I$1038,ROW(Data!$H$2:$H$1038)),ROW(57:57))-1,"")</f>
        <v>137</v>
      </c>
      <c r="B58" t="str">
        <f>IFERROR(INDEX(Data!$C$2:$C$1038,$A58),"")</f>
        <v>DDH-245</v>
      </c>
      <c r="C58" t="str">
        <f t="array" ref="C58">IFERROR(INDEX($B$2:$B$1000, MATCH(0,COUNTIF($C$1:C57, $B$2:$B$1000), 0)),"")</f>
        <v/>
      </c>
      <c r="D58" s="11" t="str">
        <f>IFERROR(HYPERLINK(VLOOKUP($C58,Data!$C$2:$N$1038,12,FALSE),VLOOKUP($C58,Data!$C$2:$N$1038,10,FALSE)),"")</f>
        <v/>
      </c>
      <c r="E58" t="str">
        <f>IFERROR(VLOOKUP($C58,Data!$C$2:$H$1038,6,FALSE),"")</f>
        <v/>
      </c>
      <c r="F58" t="str">
        <f>IFERROR(VLOOKUP($C58,Data!$C$2:$I$1038,7,FALSE),"")</f>
        <v/>
      </c>
      <c r="G58" t="str">
        <f t="shared" si="0"/>
        <v/>
      </c>
      <c r="H58" t="str">
        <f t="shared" si="1"/>
        <v/>
      </c>
    </row>
    <row r="59" spans="1:8" x14ac:dyDescent="0.3">
      <c r="A59">
        <f t="array" ref="A59">IFERROR(SMALL(IF(Data!$H$2:$H$1038&lt;&gt;Data!$I$2:$I$1038,ROW(Data!$H$2:$H$1038)),ROW(58:58))-1,"")</f>
        <v>138</v>
      </c>
      <c r="B59" t="str">
        <f>IFERROR(INDEX(Data!$C$2:$C$1038,$A59),"")</f>
        <v>DDH-245</v>
      </c>
      <c r="C59" t="str">
        <f t="array" ref="C59">IFERROR(INDEX($B$2:$B$1000, MATCH(0,COUNTIF($C$1:C58, $B$2:$B$1000), 0)),"")</f>
        <v/>
      </c>
      <c r="D59" s="11" t="str">
        <f>IFERROR(HYPERLINK(VLOOKUP($C59,Data!$C$2:$N$1038,12,FALSE),VLOOKUP($C59,Data!$C$2:$N$1038,10,FALSE)),"")</f>
        <v/>
      </c>
      <c r="E59" t="str">
        <f>IFERROR(VLOOKUP($C59,Data!$C$2:$H$1038,6,FALSE),"")</f>
        <v/>
      </c>
      <c r="F59" t="str">
        <f>IFERROR(VLOOKUP($C59,Data!$C$2:$I$1038,7,FALSE),"")</f>
        <v/>
      </c>
      <c r="G59" t="str">
        <f t="shared" si="0"/>
        <v/>
      </c>
      <c r="H59" t="str">
        <f t="shared" si="1"/>
        <v/>
      </c>
    </row>
    <row r="60" spans="1:8" x14ac:dyDescent="0.3">
      <c r="A60">
        <f t="array" ref="A60">IFERROR(SMALL(IF(Data!$H$2:$H$1038&lt;&gt;Data!$I$2:$I$1038,ROW(Data!$H$2:$H$1038)),ROW(59:59))-1,"")</f>
        <v>141</v>
      </c>
      <c r="B60" t="str">
        <f>IFERROR(INDEX(Data!$C$2:$C$1038,$A60),"")</f>
        <v>DDH-222</v>
      </c>
      <c r="C60" t="str">
        <f t="array" ref="C60">IFERROR(INDEX($B$2:$B$1000, MATCH(0,COUNTIF($C$1:C59, $B$2:$B$1000), 0)),"")</f>
        <v/>
      </c>
      <c r="D60" s="11" t="str">
        <f>IFERROR(HYPERLINK(VLOOKUP($C60,Data!$C$2:$N$1038,12,FALSE),VLOOKUP($C60,Data!$C$2:$N$1038,10,FALSE)),"")</f>
        <v/>
      </c>
      <c r="E60" t="str">
        <f>IFERROR(VLOOKUP($C60,Data!$C$2:$H$1038,6,FALSE),"")</f>
        <v/>
      </c>
      <c r="F60" t="str">
        <f>IFERROR(VLOOKUP($C60,Data!$C$2:$I$1038,7,FALSE),"")</f>
        <v/>
      </c>
      <c r="G60" t="str">
        <f t="shared" si="0"/>
        <v/>
      </c>
      <c r="H60" t="str">
        <f t="shared" si="1"/>
        <v/>
      </c>
    </row>
    <row r="61" spans="1:8" x14ac:dyDescent="0.3">
      <c r="A61">
        <f t="array" ref="A61">IFERROR(SMALL(IF(Data!$H$2:$H$1038&lt;&gt;Data!$I$2:$I$1038,ROW(Data!$H$2:$H$1038)),ROW(60:60))-1,"")</f>
        <v>143</v>
      </c>
      <c r="B61" t="str">
        <f>IFERROR(INDEX(Data!$C$2:$C$1038,$A61),"")</f>
        <v>DDH-204</v>
      </c>
      <c r="C61" t="str">
        <f t="array" ref="C61">IFERROR(INDEX($B$2:$B$1000, MATCH(0,COUNTIF($C$1:C60, $B$2:$B$1000), 0)),"")</f>
        <v/>
      </c>
      <c r="D61" s="11" t="str">
        <f>IFERROR(HYPERLINK(VLOOKUP($C61,Data!$C$2:$N$1038,12,FALSE),VLOOKUP($C61,Data!$C$2:$N$1038,10,FALSE)),"")</f>
        <v/>
      </c>
      <c r="E61" t="str">
        <f>IFERROR(VLOOKUP($C61,Data!$C$2:$H$1038,6,FALSE),"")</f>
        <v/>
      </c>
      <c r="F61" t="str">
        <f>IFERROR(VLOOKUP($C61,Data!$C$2:$I$1038,7,FALSE),"")</f>
        <v/>
      </c>
      <c r="G61" t="str">
        <f t="shared" si="0"/>
        <v/>
      </c>
      <c r="H61" t="str">
        <f t="shared" si="1"/>
        <v/>
      </c>
    </row>
    <row r="62" spans="1:8" x14ac:dyDescent="0.3">
      <c r="A62">
        <f t="array" ref="A62">IFERROR(SMALL(IF(Data!$H$2:$H$1038&lt;&gt;Data!$I$2:$I$1038,ROW(Data!$H$2:$H$1038)),ROW(61:61))-1,"")</f>
        <v>144</v>
      </c>
      <c r="B62" t="str">
        <f>IFERROR(INDEX(Data!$C$2:$C$1038,$A62),"")</f>
        <v>DDH-204</v>
      </c>
      <c r="C62" t="str">
        <f t="array" ref="C62">IFERROR(INDEX($B$2:$B$1000, MATCH(0,COUNTIF($C$1:C61, $B$2:$B$1000), 0)),"")</f>
        <v/>
      </c>
      <c r="D62" s="11" t="str">
        <f>IFERROR(HYPERLINK(VLOOKUP($C62,Data!$C$2:$N$1038,12,FALSE),VLOOKUP($C62,Data!$C$2:$N$1038,10,FALSE)),"")</f>
        <v/>
      </c>
      <c r="E62" t="str">
        <f>IFERROR(VLOOKUP($C62,Data!$C$2:$H$1038,6,FALSE),"")</f>
        <v/>
      </c>
      <c r="F62" t="str">
        <f>IFERROR(VLOOKUP($C62,Data!$C$2:$I$1038,7,FALSE),"")</f>
        <v/>
      </c>
      <c r="G62" t="str">
        <f t="shared" si="0"/>
        <v/>
      </c>
      <c r="H62" t="str">
        <f t="shared" si="1"/>
        <v/>
      </c>
    </row>
    <row r="63" spans="1:8" x14ac:dyDescent="0.3">
      <c r="A63">
        <f t="array" ref="A63">IFERROR(SMALL(IF(Data!$H$2:$H$1038&lt;&gt;Data!$I$2:$I$1038,ROW(Data!$H$2:$H$1038)),ROW(62:62))-1,"")</f>
        <v>146</v>
      </c>
      <c r="B63" t="str">
        <f>IFERROR(INDEX(Data!$C$2:$C$1038,$A63),"")</f>
        <v>DDH-256</v>
      </c>
      <c r="C63" t="str">
        <f t="array" ref="C63">IFERROR(INDEX($B$2:$B$1000, MATCH(0,COUNTIF($C$1:C62, $B$2:$B$1000), 0)),"")</f>
        <v/>
      </c>
      <c r="D63" s="11" t="str">
        <f>IFERROR(HYPERLINK(VLOOKUP($C63,Data!$C$2:$N$1038,12,FALSE),VLOOKUP($C63,Data!$C$2:$N$1038,10,FALSE)),"")</f>
        <v/>
      </c>
      <c r="E63" t="str">
        <f>IFERROR(VLOOKUP($C63,Data!$C$2:$H$1038,6,FALSE),"")</f>
        <v/>
      </c>
      <c r="F63" t="str">
        <f>IFERROR(VLOOKUP($C63,Data!$C$2:$I$1038,7,FALSE),"")</f>
        <v/>
      </c>
      <c r="G63" t="str">
        <f t="shared" si="0"/>
        <v/>
      </c>
      <c r="H63" t="str">
        <f t="shared" si="1"/>
        <v/>
      </c>
    </row>
    <row r="64" spans="1:8" x14ac:dyDescent="0.3">
      <c r="A64">
        <f t="array" ref="A64">IFERROR(SMALL(IF(Data!$H$2:$H$1038&lt;&gt;Data!$I$2:$I$1038,ROW(Data!$H$2:$H$1038)),ROW(63:63))-1,"")</f>
        <v>147</v>
      </c>
      <c r="B64" t="str">
        <f>IFERROR(INDEX(Data!$C$2:$C$1038,$A64),"")</f>
        <v>DDH-255</v>
      </c>
      <c r="C64" t="str">
        <f t="array" ref="C64">IFERROR(INDEX($B$2:$B$1000, MATCH(0,COUNTIF($C$1:C63, $B$2:$B$1000), 0)),"")</f>
        <v/>
      </c>
      <c r="D64" s="11" t="str">
        <f>IFERROR(HYPERLINK(VLOOKUP($C64,Data!$C$2:$N$1038,12,FALSE),VLOOKUP($C64,Data!$C$2:$N$1038,10,FALSE)),"")</f>
        <v/>
      </c>
      <c r="E64" t="str">
        <f>IFERROR(VLOOKUP($C64,Data!$C$2:$H$1038,6,FALSE),"")</f>
        <v/>
      </c>
      <c r="F64" t="str">
        <f>IFERROR(VLOOKUP($C64,Data!$C$2:$I$1038,7,FALSE),"")</f>
        <v/>
      </c>
      <c r="G64" t="str">
        <f t="shared" si="0"/>
        <v/>
      </c>
      <c r="H64" t="str">
        <f t="shared" si="1"/>
        <v/>
      </c>
    </row>
    <row r="65" spans="1:8" x14ac:dyDescent="0.3">
      <c r="A65">
        <f t="array" ref="A65">IFERROR(SMALL(IF(Data!$H$2:$H$1038&lt;&gt;Data!$I$2:$I$1038,ROW(Data!$H$2:$H$1038)),ROW(64:64))-1,"")</f>
        <v>148</v>
      </c>
      <c r="B65" t="str">
        <f>IFERROR(INDEX(Data!$C$2:$C$1038,$A65),"")</f>
        <v>DDH-254</v>
      </c>
      <c r="C65" t="str">
        <f t="array" ref="C65">IFERROR(INDEX($B$2:$B$1000, MATCH(0,COUNTIF($C$1:C64, $B$2:$B$1000), 0)),"")</f>
        <v/>
      </c>
      <c r="D65" s="11" t="str">
        <f>IFERROR(HYPERLINK(VLOOKUP($C65,Data!$C$2:$N$1038,12,FALSE),VLOOKUP($C65,Data!$C$2:$N$1038,10,FALSE)),"")</f>
        <v/>
      </c>
      <c r="E65" t="str">
        <f>IFERROR(VLOOKUP($C65,Data!$C$2:$H$1038,6,FALSE),"")</f>
        <v/>
      </c>
      <c r="F65" t="str">
        <f>IFERROR(VLOOKUP($C65,Data!$C$2:$I$1038,7,FALSE),"")</f>
        <v/>
      </c>
      <c r="G65" t="str">
        <f t="shared" si="0"/>
        <v/>
      </c>
      <c r="H65" t="str">
        <f t="shared" si="1"/>
        <v/>
      </c>
    </row>
    <row r="66" spans="1:8" x14ac:dyDescent="0.3">
      <c r="A66">
        <f t="array" ref="A66">IFERROR(SMALL(IF(Data!$H$2:$H$1038&lt;&gt;Data!$I$2:$I$1038,ROW(Data!$H$2:$H$1038)),ROW(65:65))-1,"")</f>
        <v>155</v>
      </c>
      <c r="B66" t="str">
        <f>IFERROR(INDEX(Data!$C$2:$C$1038,$A66),"")</f>
        <v>DDH-256</v>
      </c>
      <c r="C66" t="str">
        <f t="array" ref="C66">IFERROR(INDEX($B$2:$B$1000, MATCH(0,COUNTIF($C$1:C65, $B$2:$B$1000), 0)),"")</f>
        <v/>
      </c>
      <c r="D66" s="11" t="str">
        <f>IFERROR(HYPERLINK(VLOOKUP($C66,Data!$C$2:$N$1038,12,FALSE),VLOOKUP($C66,Data!$C$2:$N$1038,10,FALSE)),"")</f>
        <v/>
      </c>
      <c r="E66" t="str">
        <f>IFERROR(VLOOKUP($C66,Data!$C$2:$H$1038,6,FALSE),"")</f>
        <v/>
      </c>
      <c r="F66" t="str">
        <f>IFERROR(VLOOKUP($C66,Data!$C$2:$I$1038,7,FALSE),"")</f>
        <v/>
      </c>
      <c r="G66" t="str">
        <f t="shared" si="0"/>
        <v/>
      </c>
      <c r="H66" t="str">
        <f t="shared" si="1"/>
        <v/>
      </c>
    </row>
    <row r="67" spans="1:8" x14ac:dyDescent="0.3">
      <c r="A67">
        <f t="array" ref="A67">IFERROR(SMALL(IF(Data!$H$2:$H$1038&lt;&gt;Data!$I$2:$I$1038,ROW(Data!$H$2:$H$1038)),ROW(66:66))-1,"")</f>
        <v>156</v>
      </c>
      <c r="B67" t="str">
        <f>IFERROR(INDEX(Data!$C$2:$C$1038,$A67),"")</f>
        <v>DDH-255</v>
      </c>
      <c r="C67" t="str">
        <f t="array" ref="C67">IFERROR(INDEX($B$2:$B$1000, MATCH(0,COUNTIF($C$1:C66, $B$2:$B$1000), 0)),"")</f>
        <v/>
      </c>
      <c r="D67" s="11" t="str">
        <f>IFERROR(HYPERLINK(VLOOKUP($C67,Data!$C$2:$N$1038,12,FALSE),VLOOKUP($C67,Data!$C$2:$N$1038,10,FALSE)),"")</f>
        <v/>
      </c>
      <c r="E67" t="str">
        <f>IFERROR(VLOOKUP($C67,Data!$C$2:$H$1038,6,FALSE),"")</f>
        <v/>
      </c>
      <c r="F67" t="str">
        <f>IFERROR(VLOOKUP($C67,Data!$C$2:$I$1038,7,FALSE),"")</f>
        <v/>
      </c>
      <c r="G67" t="str">
        <f t="shared" ref="G67:G130" si="2">IFERROR(F67-E67,"")</f>
        <v/>
      </c>
      <c r="H67" t="str">
        <f t="shared" ref="H67:H130" si="3">IFERROR(ROUND(G67/E67*100,2),"")</f>
        <v/>
      </c>
    </row>
    <row r="68" spans="1:8" x14ac:dyDescent="0.3">
      <c r="A68">
        <f t="array" ref="A68">IFERROR(SMALL(IF(Data!$H$2:$H$1038&lt;&gt;Data!$I$2:$I$1038,ROW(Data!$H$2:$H$1038)),ROW(67:67))-1,"")</f>
        <v>157</v>
      </c>
      <c r="B68" t="str">
        <f>IFERROR(INDEX(Data!$C$2:$C$1038,$A68),"")</f>
        <v>DDH-254</v>
      </c>
      <c r="C68" t="str">
        <f t="array" ref="C68">IFERROR(INDEX($B$2:$B$1000, MATCH(0,COUNTIF($C$1:C67, $B$2:$B$1000), 0)),"")</f>
        <v/>
      </c>
      <c r="D68" s="11" t="str">
        <f>IFERROR(HYPERLINK(VLOOKUP($C68,Data!$C$2:$N$1038,12,FALSE),VLOOKUP($C68,Data!$C$2:$N$1038,10,FALSE)),"")</f>
        <v/>
      </c>
      <c r="E68" t="str">
        <f>IFERROR(VLOOKUP($C68,Data!$C$2:$H$1038,6,FALSE),"")</f>
        <v/>
      </c>
      <c r="F68" t="str">
        <f>IFERROR(VLOOKUP($C68,Data!$C$2:$I$1038,7,FALSE),"")</f>
        <v/>
      </c>
      <c r="G68" t="str">
        <f t="shared" si="2"/>
        <v/>
      </c>
      <c r="H68" t="str">
        <f t="shared" si="3"/>
        <v/>
      </c>
    </row>
    <row r="69" spans="1:8" x14ac:dyDescent="0.3">
      <c r="A69">
        <f t="array" ref="A69">IFERROR(SMALL(IF(Data!$H$2:$H$1038&lt;&gt;Data!$I$2:$I$1038,ROW(Data!$H$2:$H$1038)),ROW(68:68))-1,"")</f>
        <v>158</v>
      </c>
      <c r="B69" t="str">
        <f>IFERROR(INDEX(Data!$C$2:$C$1038,$A69),"")</f>
        <v>DDH-254</v>
      </c>
      <c r="C69" t="str">
        <f t="array" ref="C69">IFERROR(INDEX($B$2:$B$1000, MATCH(0,COUNTIF($C$1:C68, $B$2:$B$1000), 0)),"")</f>
        <v/>
      </c>
      <c r="D69" s="11" t="str">
        <f>IFERROR(HYPERLINK(VLOOKUP($C69,Data!$C$2:$N$1038,12,FALSE),VLOOKUP($C69,Data!$C$2:$N$1038,10,FALSE)),"")</f>
        <v/>
      </c>
      <c r="E69" t="str">
        <f>IFERROR(VLOOKUP($C69,Data!$C$2:$H$1038,6,FALSE),"")</f>
        <v/>
      </c>
      <c r="F69" t="str">
        <f>IFERROR(VLOOKUP($C69,Data!$C$2:$I$1038,7,FALSE),"")</f>
        <v/>
      </c>
      <c r="G69" t="str">
        <f t="shared" si="2"/>
        <v/>
      </c>
      <c r="H69" t="str">
        <f t="shared" si="3"/>
        <v/>
      </c>
    </row>
    <row r="70" spans="1:8" x14ac:dyDescent="0.3">
      <c r="A70">
        <f t="array" ref="A70">IFERROR(SMALL(IF(Data!$H$2:$H$1038&lt;&gt;Data!$I$2:$I$1038,ROW(Data!$H$2:$H$1038)),ROW(69:69))-1,"")</f>
        <v>163</v>
      </c>
      <c r="B70" t="str">
        <f>IFERROR(INDEX(Data!$C$2:$C$1038,$A70),"")</f>
        <v>DDH-256</v>
      </c>
      <c r="C70" t="str">
        <f t="array" ref="C70">IFERROR(INDEX($B$2:$B$1000, MATCH(0,COUNTIF($C$1:C69, $B$2:$B$1000), 0)),"")</f>
        <v/>
      </c>
      <c r="D70" s="11" t="str">
        <f>IFERROR(HYPERLINK(VLOOKUP($C70,Data!$C$2:$N$1038,12,FALSE),VLOOKUP($C70,Data!$C$2:$N$1038,10,FALSE)),"")</f>
        <v/>
      </c>
      <c r="E70" t="str">
        <f>IFERROR(VLOOKUP($C70,Data!$C$2:$H$1038,6,FALSE),"")</f>
        <v/>
      </c>
      <c r="F70" t="str">
        <f>IFERROR(VLOOKUP($C70,Data!$C$2:$I$1038,7,FALSE),"")</f>
        <v/>
      </c>
      <c r="G70" t="str">
        <f t="shared" si="2"/>
        <v/>
      </c>
      <c r="H70" t="str">
        <f t="shared" si="3"/>
        <v/>
      </c>
    </row>
    <row r="71" spans="1:8" x14ac:dyDescent="0.3">
      <c r="A71">
        <f t="array" ref="A71">IFERROR(SMALL(IF(Data!$H$2:$H$1038&lt;&gt;Data!$I$2:$I$1038,ROW(Data!$H$2:$H$1038)),ROW(70:70))-1,"")</f>
        <v>164</v>
      </c>
      <c r="B71" t="str">
        <f>IFERROR(INDEX(Data!$C$2:$C$1038,$A71),"")</f>
        <v>DDH-255</v>
      </c>
      <c r="C71" t="str">
        <f t="array" ref="C71">IFERROR(INDEX($B$2:$B$1000, MATCH(0,COUNTIF($C$1:C70, $B$2:$B$1000), 0)),"")</f>
        <v/>
      </c>
      <c r="D71" s="11" t="str">
        <f>IFERROR(HYPERLINK(VLOOKUP($C71,Data!$C$2:$N$1038,12,FALSE),VLOOKUP($C71,Data!$C$2:$N$1038,10,FALSE)),"")</f>
        <v/>
      </c>
      <c r="E71" t="str">
        <f>IFERROR(VLOOKUP($C71,Data!$C$2:$H$1038,6,FALSE),"")</f>
        <v/>
      </c>
      <c r="F71" t="str">
        <f>IFERROR(VLOOKUP($C71,Data!$C$2:$I$1038,7,FALSE),"")</f>
        <v/>
      </c>
      <c r="G71" t="str">
        <f t="shared" si="2"/>
        <v/>
      </c>
      <c r="H71" t="str">
        <f t="shared" si="3"/>
        <v/>
      </c>
    </row>
    <row r="72" spans="1:8" x14ac:dyDescent="0.3">
      <c r="A72">
        <f t="array" ref="A72">IFERROR(SMALL(IF(Data!$H$2:$H$1038&lt;&gt;Data!$I$2:$I$1038,ROW(Data!$H$2:$H$1038)),ROW(71:71))-1,"")</f>
        <v>165</v>
      </c>
      <c r="B72" t="str">
        <f>IFERROR(INDEX(Data!$C$2:$C$1038,$A72),"")</f>
        <v>DDH-254</v>
      </c>
      <c r="C72" t="str">
        <f t="array" ref="C72">IFERROR(INDEX($B$2:$B$1000, MATCH(0,COUNTIF($C$1:C71, $B$2:$B$1000), 0)),"")</f>
        <v/>
      </c>
      <c r="D72" s="11" t="str">
        <f>IFERROR(HYPERLINK(VLOOKUP($C72,Data!$C$2:$N$1038,12,FALSE),VLOOKUP($C72,Data!$C$2:$N$1038,10,FALSE)),"")</f>
        <v/>
      </c>
      <c r="E72" t="str">
        <f>IFERROR(VLOOKUP($C72,Data!$C$2:$H$1038,6,FALSE),"")</f>
        <v/>
      </c>
      <c r="F72" t="str">
        <f>IFERROR(VLOOKUP($C72,Data!$C$2:$I$1038,7,FALSE),"")</f>
        <v/>
      </c>
      <c r="G72" t="str">
        <f t="shared" si="2"/>
        <v/>
      </c>
      <c r="H72" t="str">
        <f t="shared" si="3"/>
        <v/>
      </c>
    </row>
    <row r="73" spans="1:8" x14ac:dyDescent="0.3">
      <c r="A73">
        <f t="array" ref="A73">IFERROR(SMALL(IF(Data!$H$2:$H$1038&lt;&gt;Data!$I$2:$I$1038,ROW(Data!$H$2:$H$1038)),ROW(72:72))-1,"")</f>
        <v>171</v>
      </c>
      <c r="B73" t="str">
        <f>IFERROR(INDEX(Data!$C$2:$C$1038,$A73),"")</f>
        <v>DDH-189</v>
      </c>
      <c r="C73" t="str">
        <f t="array" ref="C73">IFERROR(INDEX($B$2:$B$1000, MATCH(0,COUNTIF($C$1:C72, $B$2:$B$1000), 0)),"")</f>
        <v/>
      </c>
      <c r="D73" s="11" t="str">
        <f>IFERROR(HYPERLINK(VLOOKUP($C73,Data!$C$2:$N$1038,12,FALSE),VLOOKUP($C73,Data!$C$2:$N$1038,10,FALSE)),"")</f>
        <v/>
      </c>
      <c r="E73" t="str">
        <f>IFERROR(VLOOKUP($C73,Data!$C$2:$H$1038,6,FALSE),"")</f>
        <v/>
      </c>
      <c r="F73" t="str">
        <f>IFERROR(VLOOKUP($C73,Data!$C$2:$I$1038,7,FALSE),"")</f>
        <v/>
      </c>
      <c r="G73" t="str">
        <f t="shared" si="2"/>
        <v/>
      </c>
      <c r="H73" t="str">
        <f t="shared" si="3"/>
        <v/>
      </c>
    </row>
    <row r="74" spans="1:8" x14ac:dyDescent="0.3">
      <c r="A74">
        <f t="array" ref="A74">IFERROR(SMALL(IF(Data!$H$2:$H$1038&lt;&gt;Data!$I$2:$I$1038,ROW(Data!$H$2:$H$1038)),ROW(73:73))-1,"")</f>
        <v>172</v>
      </c>
      <c r="B74" t="str">
        <f>IFERROR(INDEX(Data!$C$2:$C$1038,$A74),"")</f>
        <v>DDH-189</v>
      </c>
      <c r="C74" t="str">
        <f t="array" ref="C74">IFERROR(INDEX($B$2:$B$1000, MATCH(0,COUNTIF($C$1:C73, $B$2:$B$1000), 0)),"")</f>
        <v/>
      </c>
      <c r="D74" s="11" t="str">
        <f>IFERROR(HYPERLINK(VLOOKUP($C74,Data!$C$2:$N$1038,12,FALSE),VLOOKUP($C74,Data!$C$2:$N$1038,10,FALSE)),"")</f>
        <v/>
      </c>
      <c r="E74" t="str">
        <f>IFERROR(VLOOKUP($C74,Data!$C$2:$H$1038,6,FALSE),"")</f>
        <v/>
      </c>
      <c r="F74" t="str">
        <f>IFERROR(VLOOKUP($C74,Data!$C$2:$I$1038,7,FALSE),"")</f>
        <v/>
      </c>
      <c r="G74" t="str">
        <f t="shared" si="2"/>
        <v/>
      </c>
      <c r="H74" t="str">
        <f t="shared" si="3"/>
        <v/>
      </c>
    </row>
    <row r="75" spans="1:8" x14ac:dyDescent="0.3">
      <c r="A75">
        <f t="array" ref="A75">IFERROR(SMALL(IF(Data!$H$2:$H$1038&lt;&gt;Data!$I$2:$I$1038,ROW(Data!$H$2:$H$1038)),ROW(74:74))-1,"")</f>
        <v>173</v>
      </c>
      <c r="B75" t="str">
        <f>IFERROR(INDEX(Data!$C$2:$C$1038,$A75),"")</f>
        <v>DDH-254</v>
      </c>
      <c r="C75" t="str">
        <f t="array" ref="C75">IFERROR(INDEX($B$2:$B$1000, MATCH(0,COUNTIF($C$1:C74, $B$2:$B$1000), 0)),"")</f>
        <v/>
      </c>
      <c r="D75" s="11" t="str">
        <f>IFERROR(HYPERLINK(VLOOKUP($C75,Data!$C$2:$N$1038,12,FALSE),VLOOKUP($C75,Data!$C$2:$N$1038,10,FALSE)),"")</f>
        <v/>
      </c>
      <c r="E75" t="str">
        <f>IFERROR(VLOOKUP($C75,Data!$C$2:$H$1038,6,FALSE),"")</f>
        <v/>
      </c>
      <c r="F75" t="str">
        <f>IFERROR(VLOOKUP($C75,Data!$C$2:$I$1038,7,FALSE),"")</f>
        <v/>
      </c>
      <c r="G75" t="str">
        <f t="shared" si="2"/>
        <v/>
      </c>
      <c r="H75" t="str">
        <f t="shared" si="3"/>
        <v/>
      </c>
    </row>
    <row r="76" spans="1:8" x14ac:dyDescent="0.3">
      <c r="A76">
        <f t="array" ref="A76">IFERROR(SMALL(IF(Data!$H$2:$H$1038&lt;&gt;Data!$I$2:$I$1038,ROW(Data!$H$2:$H$1038)),ROW(75:75))-1,"")</f>
        <v>174</v>
      </c>
      <c r="B76" t="str">
        <f>IFERROR(INDEX(Data!$C$2:$C$1038,$A76),"")</f>
        <v>DDH-254</v>
      </c>
      <c r="C76" t="str">
        <f t="array" ref="C76">IFERROR(INDEX($B$2:$B$1000, MATCH(0,COUNTIF($C$1:C75, $B$2:$B$1000), 0)),"")</f>
        <v/>
      </c>
      <c r="D76" s="11" t="str">
        <f>IFERROR(HYPERLINK(VLOOKUP($C76,Data!$C$2:$N$1038,12,FALSE),VLOOKUP($C76,Data!$C$2:$N$1038,10,FALSE)),"")</f>
        <v/>
      </c>
      <c r="E76" t="str">
        <f>IFERROR(VLOOKUP($C76,Data!$C$2:$H$1038,6,FALSE),"")</f>
        <v/>
      </c>
      <c r="F76" t="str">
        <f>IFERROR(VLOOKUP($C76,Data!$C$2:$I$1038,7,FALSE),"")</f>
        <v/>
      </c>
      <c r="G76" t="str">
        <f t="shared" si="2"/>
        <v/>
      </c>
      <c r="H76" t="str">
        <f t="shared" si="3"/>
        <v/>
      </c>
    </row>
    <row r="77" spans="1:8" x14ac:dyDescent="0.3">
      <c r="A77">
        <f t="array" ref="A77">IFERROR(SMALL(IF(Data!$H$2:$H$1038&lt;&gt;Data!$I$2:$I$1038,ROW(Data!$H$2:$H$1038)),ROW(76:76))-1,"")</f>
        <v>175</v>
      </c>
      <c r="B77" t="str">
        <f>IFERROR(INDEX(Data!$C$2:$C$1038,$A77),"")</f>
        <v>DDH-254</v>
      </c>
      <c r="C77" t="str">
        <f t="array" ref="C77">IFERROR(INDEX($B$2:$B$1000, MATCH(0,COUNTIF($C$1:C76, $B$2:$B$1000), 0)),"")</f>
        <v/>
      </c>
      <c r="D77" s="11" t="str">
        <f>IFERROR(HYPERLINK(VLOOKUP($C77,Data!$C$2:$N$1038,12,FALSE),VLOOKUP($C77,Data!$C$2:$N$1038,10,FALSE)),"")</f>
        <v/>
      </c>
      <c r="E77" t="str">
        <f>IFERROR(VLOOKUP($C77,Data!$C$2:$H$1038,6,FALSE),"")</f>
        <v/>
      </c>
      <c r="F77" t="str">
        <f>IFERROR(VLOOKUP($C77,Data!$C$2:$I$1038,7,FALSE),"")</f>
        <v/>
      </c>
      <c r="G77" t="str">
        <f t="shared" si="2"/>
        <v/>
      </c>
      <c r="H77" t="str">
        <f t="shared" si="3"/>
        <v/>
      </c>
    </row>
    <row r="78" spans="1:8" x14ac:dyDescent="0.3">
      <c r="A78">
        <f t="array" ref="A78">IFERROR(SMALL(IF(Data!$H$2:$H$1038&lt;&gt;Data!$I$2:$I$1038,ROW(Data!$H$2:$H$1038)),ROW(77:77))-1,"")</f>
        <v>179</v>
      </c>
      <c r="B78" t="str">
        <f>IFERROR(INDEX(Data!$C$2:$C$1038,$A78),"")</f>
        <v>DDH-255</v>
      </c>
      <c r="C78" t="str">
        <f t="array" ref="C78">IFERROR(INDEX($B$2:$B$1000, MATCH(0,COUNTIF($C$1:C77, $B$2:$B$1000), 0)),"")</f>
        <v/>
      </c>
      <c r="D78" s="11" t="str">
        <f>IFERROR(HYPERLINK(VLOOKUP($C78,Data!$C$2:$N$1038,12,FALSE),VLOOKUP($C78,Data!$C$2:$N$1038,10,FALSE)),"")</f>
        <v/>
      </c>
      <c r="E78" t="str">
        <f>IFERROR(VLOOKUP($C78,Data!$C$2:$H$1038,6,FALSE),"")</f>
        <v/>
      </c>
      <c r="F78" t="str">
        <f>IFERROR(VLOOKUP($C78,Data!$C$2:$I$1038,7,FALSE),"")</f>
        <v/>
      </c>
      <c r="G78" t="str">
        <f t="shared" si="2"/>
        <v/>
      </c>
      <c r="H78" t="str">
        <f t="shared" si="3"/>
        <v/>
      </c>
    </row>
    <row r="79" spans="1:8" x14ac:dyDescent="0.3">
      <c r="A79">
        <f t="array" ref="A79">IFERROR(SMALL(IF(Data!$H$2:$H$1038&lt;&gt;Data!$I$2:$I$1038,ROW(Data!$H$2:$H$1038)),ROW(78:78))-1,"")</f>
        <v>180</v>
      </c>
      <c r="B79" t="str">
        <f>IFERROR(INDEX(Data!$C$2:$C$1038,$A79),"")</f>
        <v>DDH-254</v>
      </c>
      <c r="C79" t="str">
        <f t="array" ref="C79">IFERROR(INDEX($B$2:$B$1000, MATCH(0,COUNTIF($C$1:C78, $B$2:$B$1000), 0)),"")</f>
        <v/>
      </c>
      <c r="D79" s="11" t="str">
        <f>IFERROR(HYPERLINK(VLOOKUP($C79,Data!$C$2:$N$1038,12,FALSE),VLOOKUP($C79,Data!$C$2:$N$1038,10,FALSE)),"")</f>
        <v/>
      </c>
      <c r="E79" t="str">
        <f>IFERROR(VLOOKUP($C79,Data!$C$2:$H$1038,6,FALSE),"")</f>
        <v/>
      </c>
      <c r="F79" t="str">
        <f>IFERROR(VLOOKUP($C79,Data!$C$2:$I$1038,7,FALSE),"")</f>
        <v/>
      </c>
      <c r="G79" t="str">
        <f t="shared" si="2"/>
        <v/>
      </c>
      <c r="H79" t="str">
        <f t="shared" si="3"/>
        <v/>
      </c>
    </row>
    <row r="80" spans="1:8" x14ac:dyDescent="0.3">
      <c r="A80">
        <f t="array" ref="A80">IFERROR(SMALL(IF(Data!$H$2:$H$1038&lt;&gt;Data!$I$2:$I$1038,ROW(Data!$H$2:$H$1038)),ROW(79:79))-1,"")</f>
        <v>182</v>
      </c>
      <c r="B80" t="str">
        <f>IFERROR(INDEX(Data!$C$2:$C$1038,$A80),"")</f>
        <v>DDH-222</v>
      </c>
      <c r="C80" t="str">
        <f t="array" ref="C80">IFERROR(INDEX($B$2:$B$1000, MATCH(0,COUNTIF($C$1:C79, $B$2:$B$1000), 0)),"")</f>
        <v/>
      </c>
      <c r="D80" s="11" t="str">
        <f>IFERROR(HYPERLINK(VLOOKUP($C80,Data!$C$2:$N$1038,12,FALSE),VLOOKUP($C80,Data!$C$2:$N$1038,10,FALSE)),"")</f>
        <v/>
      </c>
      <c r="E80" t="str">
        <f>IFERROR(VLOOKUP($C80,Data!$C$2:$H$1038,6,FALSE),"")</f>
        <v/>
      </c>
      <c r="F80" t="str">
        <f>IFERROR(VLOOKUP($C80,Data!$C$2:$I$1038,7,FALSE),"")</f>
        <v/>
      </c>
      <c r="G80" t="str">
        <f t="shared" si="2"/>
        <v/>
      </c>
      <c r="H80" t="str">
        <f t="shared" si="3"/>
        <v/>
      </c>
    </row>
    <row r="81" spans="1:8" x14ac:dyDescent="0.3">
      <c r="A81">
        <f t="array" ref="A81">IFERROR(SMALL(IF(Data!$H$2:$H$1038&lt;&gt;Data!$I$2:$I$1038,ROW(Data!$H$2:$H$1038)),ROW(80:80))-1,"")</f>
        <v>184</v>
      </c>
      <c r="B81" t="str">
        <f>IFERROR(INDEX(Data!$C$2:$C$1038,$A81),"")</f>
        <v>DDH-254</v>
      </c>
      <c r="C81" t="str">
        <f t="array" ref="C81">IFERROR(INDEX($B$2:$B$1000, MATCH(0,COUNTIF($C$1:C80, $B$2:$B$1000), 0)),"")</f>
        <v/>
      </c>
      <c r="D81" s="11" t="str">
        <f>IFERROR(HYPERLINK(VLOOKUP($C81,Data!$C$2:$N$1038,12,FALSE),VLOOKUP($C81,Data!$C$2:$N$1038,10,FALSE)),"")</f>
        <v/>
      </c>
      <c r="E81" t="str">
        <f>IFERROR(VLOOKUP($C81,Data!$C$2:$H$1038,6,FALSE),"")</f>
        <v/>
      </c>
      <c r="F81" t="str">
        <f>IFERROR(VLOOKUP($C81,Data!$C$2:$I$1038,7,FALSE),"")</f>
        <v/>
      </c>
      <c r="G81" t="str">
        <f t="shared" si="2"/>
        <v/>
      </c>
      <c r="H81" t="str">
        <f t="shared" si="3"/>
        <v/>
      </c>
    </row>
    <row r="82" spans="1:8" x14ac:dyDescent="0.3">
      <c r="A82">
        <f t="array" ref="A82">IFERROR(SMALL(IF(Data!$H$2:$H$1038&lt;&gt;Data!$I$2:$I$1038,ROW(Data!$H$2:$H$1038)),ROW(81:81))-1,"")</f>
        <v>185</v>
      </c>
      <c r="B82" t="str">
        <f>IFERROR(INDEX(Data!$C$2:$C$1038,$A82),"")</f>
        <v>DDH-254</v>
      </c>
      <c r="C82" t="str">
        <f t="array" ref="C82">IFERROR(INDEX($B$2:$B$1000, MATCH(0,COUNTIF($C$1:C81, $B$2:$B$1000), 0)),"")</f>
        <v/>
      </c>
      <c r="D82" s="11" t="str">
        <f>IFERROR(HYPERLINK(VLOOKUP($C82,Data!$C$2:$N$1038,12,FALSE),VLOOKUP($C82,Data!$C$2:$N$1038,10,FALSE)),"")</f>
        <v/>
      </c>
      <c r="E82" t="str">
        <f>IFERROR(VLOOKUP($C82,Data!$C$2:$H$1038,6,FALSE),"")</f>
        <v/>
      </c>
      <c r="F82" t="str">
        <f>IFERROR(VLOOKUP($C82,Data!$C$2:$I$1038,7,FALSE),"")</f>
        <v/>
      </c>
      <c r="G82" t="str">
        <f t="shared" si="2"/>
        <v/>
      </c>
      <c r="H82" t="str">
        <f t="shared" si="3"/>
        <v/>
      </c>
    </row>
    <row r="83" spans="1:8" x14ac:dyDescent="0.3">
      <c r="A83">
        <f t="array" ref="A83">IFERROR(SMALL(IF(Data!$H$2:$H$1038&lt;&gt;Data!$I$2:$I$1038,ROW(Data!$H$2:$H$1038)),ROW(82:82))-1,"")</f>
        <v>186</v>
      </c>
      <c r="B83" t="str">
        <f>IFERROR(INDEX(Data!$C$2:$C$1038,$A83),"")</f>
        <v>DDH-222</v>
      </c>
      <c r="C83" t="str">
        <f t="array" ref="C83">IFERROR(INDEX($B$2:$B$1000, MATCH(0,COUNTIF($C$1:C82, $B$2:$B$1000), 0)),"")</f>
        <v/>
      </c>
      <c r="D83" s="11" t="str">
        <f>IFERROR(HYPERLINK(VLOOKUP($C83,Data!$C$2:$N$1038,12,FALSE),VLOOKUP($C83,Data!$C$2:$N$1038,10,FALSE)),"")</f>
        <v/>
      </c>
      <c r="E83" t="str">
        <f>IFERROR(VLOOKUP($C83,Data!$C$2:$H$1038,6,FALSE),"")</f>
        <v/>
      </c>
      <c r="F83" t="str">
        <f>IFERROR(VLOOKUP($C83,Data!$C$2:$I$1038,7,FALSE),"")</f>
        <v/>
      </c>
      <c r="G83" t="str">
        <f t="shared" si="2"/>
        <v/>
      </c>
      <c r="H83" t="str">
        <f t="shared" si="3"/>
        <v/>
      </c>
    </row>
    <row r="84" spans="1:8" x14ac:dyDescent="0.3">
      <c r="A84">
        <f t="array" ref="A84">IFERROR(SMALL(IF(Data!$H$2:$H$1038&lt;&gt;Data!$I$2:$I$1038,ROW(Data!$H$2:$H$1038)),ROW(83:83))-1,"")</f>
        <v>187</v>
      </c>
      <c r="B84" t="str">
        <f>IFERROR(INDEX(Data!$C$2:$C$1038,$A84),"")</f>
        <v>DDH-264</v>
      </c>
      <c r="C84" t="str">
        <f t="array" ref="C84">IFERROR(INDEX($B$2:$B$1000, MATCH(0,COUNTIF($C$1:C83, $B$2:$B$1000), 0)),"")</f>
        <v/>
      </c>
      <c r="D84" s="11" t="str">
        <f>IFERROR(HYPERLINK(VLOOKUP($C84,Data!$C$2:$N$1038,12,FALSE),VLOOKUP($C84,Data!$C$2:$N$1038,10,FALSE)),"")</f>
        <v/>
      </c>
      <c r="E84" t="str">
        <f>IFERROR(VLOOKUP($C84,Data!$C$2:$H$1038,6,FALSE),"")</f>
        <v/>
      </c>
      <c r="F84" t="str">
        <f>IFERROR(VLOOKUP($C84,Data!$C$2:$I$1038,7,FALSE),"")</f>
        <v/>
      </c>
      <c r="G84" t="str">
        <f t="shared" si="2"/>
        <v/>
      </c>
      <c r="H84" t="str">
        <f t="shared" si="3"/>
        <v/>
      </c>
    </row>
    <row r="85" spans="1:8" x14ac:dyDescent="0.3">
      <c r="A85">
        <f t="array" ref="A85">IFERROR(SMALL(IF(Data!$H$2:$H$1038&lt;&gt;Data!$I$2:$I$1038,ROW(Data!$H$2:$H$1038)),ROW(84:84))-1,"")</f>
        <v>191</v>
      </c>
      <c r="B85" t="str">
        <f>IFERROR(INDEX(Data!$C$2:$C$1038,$A85),"")</f>
        <v>DDH-222</v>
      </c>
      <c r="C85" t="str">
        <f t="array" ref="C85">IFERROR(INDEX($B$2:$B$1000, MATCH(0,COUNTIF($C$1:C84, $B$2:$B$1000), 0)),"")</f>
        <v/>
      </c>
      <c r="D85" s="11" t="str">
        <f>IFERROR(HYPERLINK(VLOOKUP($C85,Data!$C$2:$N$1038,12,FALSE),VLOOKUP($C85,Data!$C$2:$N$1038,10,FALSE)),"")</f>
        <v/>
      </c>
      <c r="E85" t="str">
        <f>IFERROR(VLOOKUP($C85,Data!$C$2:$H$1038,6,FALSE),"")</f>
        <v/>
      </c>
      <c r="F85" t="str">
        <f>IFERROR(VLOOKUP($C85,Data!$C$2:$I$1038,7,FALSE),"")</f>
        <v/>
      </c>
      <c r="G85" t="str">
        <f t="shared" si="2"/>
        <v/>
      </c>
      <c r="H85" t="str">
        <f t="shared" si="3"/>
        <v/>
      </c>
    </row>
    <row r="86" spans="1:8" x14ac:dyDescent="0.3">
      <c r="A86">
        <f t="array" ref="A86">IFERROR(SMALL(IF(Data!$H$2:$H$1038&lt;&gt;Data!$I$2:$I$1038,ROW(Data!$H$2:$H$1038)),ROW(85:85))-1,"")</f>
        <v>192</v>
      </c>
      <c r="B86" t="str">
        <f>IFERROR(INDEX(Data!$C$2:$C$1038,$A86),"")</f>
        <v>DDH-222</v>
      </c>
      <c r="C86" t="str">
        <f t="array" ref="C86">IFERROR(INDEX($B$2:$B$1000, MATCH(0,COUNTIF($C$1:C85, $B$2:$B$1000), 0)),"")</f>
        <v/>
      </c>
      <c r="D86" s="11" t="str">
        <f>IFERROR(HYPERLINK(VLOOKUP($C86,Data!$C$2:$N$1038,12,FALSE),VLOOKUP($C86,Data!$C$2:$N$1038,10,FALSE)),"")</f>
        <v/>
      </c>
      <c r="E86" t="str">
        <f>IFERROR(VLOOKUP($C86,Data!$C$2:$H$1038,6,FALSE),"")</f>
        <v/>
      </c>
      <c r="F86" t="str">
        <f>IFERROR(VLOOKUP($C86,Data!$C$2:$I$1038,7,FALSE),"")</f>
        <v/>
      </c>
      <c r="G86" t="str">
        <f t="shared" si="2"/>
        <v/>
      </c>
      <c r="H86" t="str">
        <f t="shared" si="3"/>
        <v/>
      </c>
    </row>
    <row r="87" spans="1:8" x14ac:dyDescent="0.3">
      <c r="A87">
        <f t="array" ref="A87">IFERROR(SMALL(IF(Data!$H$2:$H$1038&lt;&gt;Data!$I$2:$I$1038,ROW(Data!$H$2:$H$1038)),ROW(86:86))-1,"")</f>
        <v>193</v>
      </c>
      <c r="B87" t="str">
        <f>IFERROR(INDEX(Data!$C$2:$C$1038,$A87),"")</f>
        <v>DDH-264</v>
      </c>
      <c r="C87" t="str">
        <f t="array" ref="C87">IFERROR(INDEX($B$2:$B$1000, MATCH(0,COUNTIF($C$1:C86, $B$2:$B$1000), 0)),"")</f>
        <v/>
      </c>
      <c r="D87" s="11" t="str">
        <f>IFERROR(HYPERLINK(VLOOKUP($C87,Data!$C$2:$N$1038,12,FALSE),VLOOKUP($C87,Data!$C$2:$N$1038,10,FALSE)),"")</f>
        <v/>
      </c>
      <c r="E87" t="str">
        <f>IFERROR(VLOOKUP($C87,Data!$C$2:$H$1038,6,FALSE),"")</f>
        <v/>
      </c>
      <c r="F87" t="str">
        <f>IFERROR(VLOOKUP($C87,Data!$C$2:$I$1038,7,FALSE),"")</f>
        <v/>
      </c>
      <c r="G87" t="str">
        <f t="shared" si="2"/>
        <v/>
      </c>
      <c r="H87" t="str">
        <f t="shared" si="3"/>
        <v/>
      </c>
    </row>
    <row r="88" spans="1:8" x14ac:dyDescent="0.3">
      <c r="A88">
        <f t="array" ref="A88">IFERROR(SMALL(IF(Data!$H$2:$H$1038&lt;&gt;Data!$I$2:$I$1038,ROW(Data!$H$2:$H$1038)),ROW(87:87))-1,"")</f>
        <v>194</v>
      </c>
      <c r="B88" t="str">
        <f>IFERROR(INDEX(Data!$C$2:$C$1038,$A88),"")</f>
        <v>DDH-264</v>
      </c>
      <c r="C88" t="str">
        <f t="array" ref="C88">IFERROR(INDEX($B$2:$B$1000, MATCH(0,COUNTIF($C$1:C87, $B$2:$B$1000), 0)),"")</f>
        <v/>
      </c>
      <c r="D88" s="11" t="str">
        <f>IFERROR(HYPERLINK(VLOOKUP($C88,Data!$C$2:$N$1038,12,FALSE),VLOOKUP($C88,Data!$C$2:$N$1038,10,FALSE)),"")</f>
        <v/>
      </c>
      <c r="E88" t="str">
        <f>IFERROR(VLOOKUP($C88,Data!$C$2:$H$1038,6,FALSE),"")</f>
        <v/>
      </c>
      <c r="F88" t="str">
        <f>IFERROR(VLOOKUP($C88,Data!$C$2:$I$1038,7,FALSE),"")</f>
        <v/>
      </c>
      <c r="G88" t="str">
        <f t="shared" si="2"/>
        <v/>
      </c>
      <c r="H88" t="str">
        <f t="shared" si="3"/>
        <v/>
      </c>
    </row>
    <row r="89" spans="1:8" x14ac:dyDescent="0.3">
      <c r="A89">
        <f t="array" ref="A89">IFERROR(SMALL(IF(Data!$H$2:$H$1038&lt;&gt;Data!$I$2:$I$1038,ROW(Data!$H$2:$H$1038)),ROW(88:88))-1,"")</f>
        <v>197</v>
      </c>
      <c r="B89" t="str">
        <f>IFERROR(INDEX(Data!$C$2:$C$1038,$A89),"")</f>
        <v>DDH-255</v>
      </c>
      <c r="C89" t="str">
        <f t="array" ref="C89">IFERROR(INDEX($B$2:$B$1000, MATCH(0,COUNTIF($C$1:C88, $B$2:$B$1000), 0)),"")</f>
        <v/>
      </c>
      <c r="D89" s="11" t="str">
        <f>IFERROR(HYPERLINK(VLOOKUP($C89,Data!$C$2:$N$1038,12,FALSE),VLOOKUP($C89,Data!$C$2:$N$1038,10,FALSE)),"")</f>
        <v/>
      </c>
      <c r="E89" t="str">
        <f>IFERROR(VLOOKUP($C89,Data!$C$2:$H$1038,6,FALSE),"")</f>
        <v/>
      </c>
      <c r="F89" t="str">
        <f>IFERROR(VLOOKUP($C89,Data!$C$2:$I$1038,7,FALSE),"")</f>
        <v/>
      </c>
      <c r="G89" t="str">
        <f t="shared" si="2"/>
        <v/>
      </c>
      <c r="H89" t="str">
        <f t="shared" si="3"/>
        <v/>
      </c>
    </row>
    <row r="90" spans="1:8" x14ac:dyDescent="0.3">
      <c r="A90">
        <f t="array" ref="A90">IFERROR(SMALL(IF(Data!$H$2:$H$1038&lt;&gt;Data!$I$2:$I$1038,ROW(Data!$H$2:$H$1038)),ROW(89:89))-1,"")</f>
        <v>198</v>
      </c>
      <c r="B90" t="str">
        <f>IFERROR(INDEX(Data!$C$2:$C$1038,$A90),"")</f>
        <v>DDH-255</v>
      </c>
      <c r="C90" t="str">
        <f t="array" ref="C90">IFERROR(INDEX($B$2:$B$1000, MATCH(0,COUNTIF($C$1:C89, $B$2:$B$1000), 0)),"")</f>
        <v/>
      </c>
      <c r="D90" s="11" t="str">
        <f>IFERROR(HYPERLINK(VLOOKUP($C90,Data!$C$2:$N$1038,12,FALSE),VLOOKUP($C90,Data!$C$2:$N$1038,10,FALSE)),"")</f>
        <v/>
      </c>
      <c r="E90" t="str">
        <f>IFERROR(VLOOKUP($C90,Data!$C$2:$H$1038,6,FALSE),"")</f>
        <v/>
      </c>
      <c r="F90" t="str">
        <f>IFERROR(VLOOKUP($C90,Data!$C$2:$I$1038,7,FALSE),"")</f>
        <v/>
      </c>
      <c r="G90" t="str">
        <f t="shared" si="2"/>
        <v/>
      </c>
      <c r="H90" t="str">
        <f t="shared" si="3"/>
        <v/>
      </c>
    </row>
    <row r="91" spans="1:8" x14ac:dyDescent="0.3">
      <c r="A91">
        <f t="array" ref="A91">IFERROR(SMALL(IF(Data!$H$2:$H$1038&lt;&gt;Data!$I$2:$I$1038,ROW(Data!$H$2:$H$1038)),ROW(90:90))-1,"")</f>
        <v>199</v>
      </c>
      <c r="B91" t="str">
        <f>IFERROR(INDEX(Data!$C$2:$C$1038,$A91),"")</f>
        <v>DDH-254</v>
      </c>
      <c r="C91" t="str">
        <f t="array" ref="C91">IFERROR(INDEX($B$2:$B$1000, MATCH(0,COUNTIF($C$1:C90, $B$2:$B$1000), 0)),"")</f>
        <v/>
      </c>
      <c r="D91" s="11" t="str">
        <f>IFERROR(HYPERLINK(VLOOKUP($C91,Data!$C$2:$N$1038,12,FALSE),VLOOKUP($C91,Data!$C$2:$N$1038,10,FALSE)),"")</f>
        <v/>
      </c>
      <c r="E91" t="str">
        <f>IFERROR(VLOOKUP($C91,Data!$C$2:$H$1038,6,FALSE),"")</f>
        <v/>
      </c>
      <c r="F91" t="str">
        <f>IFERROR(VLOOKUP($C91,Data!$C$2:$I$1038,7,FALSE),"")</f>
        <v/>
      </c>
      <c r="G91" t="str">
        <f t="shared" si="2"/>
        <v/>
      </c>
      <c r="H91" t="str">
        <f t="shared" si="3"/>
        <v/>
      </c>
    </row>
    <row r="92" spans="1:8" x14ac:dyDescent="0.3">
      <c r="A92">
        <f t="array" ref="A92">IFERROR(SMALL(IF(Data!$H$2:$H$1038&lt;&gt;Data!$I$2:$I$1038,ROW(Data!$H$2:$H$1038)),ROW(91:91))-1,"")</f>
        <v>200</v>
      </c>
      <c r="B92" t="str">
        <f>IFERROR(INDEX(Data!$C$2:$C$1038,$A92),"")</f>
        <v>DDH-254</v>
      </c>
      <c r="C92" t="str">
        <f t="array" ref="C92">IFERROR(INDEX($B$2:$B$1000, MATCH(0,COUNTIF($C$1:C91, $B$2:$B$1000), 0)),"")</f>
        <v/>
      </c>
      <c r="D92" s="11" t="str">
        <f>IFERROR(HYPERLINK(VLOOKUP($C92,Data!$C$2:$N$1038,12,FALSE),VLOOKUP($C92,Data!$C$2:$N$1038,10,FALSE)),"")</f>
        <v/>
      </c>
      <c r="E92" t="str">
        <f>IFERROR(VLOOKUP($C92,Data!$C$2:$H$1038,6,FALSE),"")</f>
        <v/>
      </c>
      <c r="F92" t="str">
        <f>IFERROR(VLOOKUP($C92,Data!$C$2:$I$1038,7,FALSE),"")</f>
        <v/>
      </c>
      <c r="G92" t="str">
        <f t="shared" si="2"/>
        <v/>
      </c>
      <c r="H92" t="str">
        <f t="shared" si="3"/>
        <v/>
      </c>
    </row>
    <row r="93" spans="1:8" x14ac:dyDescent="0.3">
      <c r="A93">
        <f t="array" ref="A93">IFERROR(SMALL(IF(Data!$H$2:$H$1038&lt;&gt;Data!$I$2:$I$1038,ROW(Data!$H$2:$H$1038)),ROW(92:92))-1,"")</f>
        <v>203</v>
      </c>
      <c r="B93" t="str">
        <f>IFERROR(INDEX(Data!$C$2:$C$1038,$A93),"")</f>
        <v>DDH-222</v>
      </c>
      <c r="C93" t="str">
        <f t="array" ref="C93">IFERROR(INDEX($B$2:$B$1000, MATCH(0,COUNTIF($C$1:C92, $B$2:$B$1000), 0)),"")</f>
        <v/>
      </c>
      <c r="D93" s="11" t="str">
        <f>IFERROR(HYPERLINK(VLOOKUP($C93,Data!$C$2:$N$1038,12,FALSE),VLOOKUP($C93,Data!$C$2:$N$1038,10,FALSE)),"")</f>
        <v/>
      </c>
      <c r="E93" t="str">
        <f>IFERROR(VLOOKUP($C93,Data!$C$2:$H$1038,6,FALSE),"")</f>
        <v/>
      </c>
      <c r="F93" t="str">
        <f>IFERROR(VLOOKUP($C93,Data!$C$2:$I$1038,7,FALSE),"")</f>
        <v/>
      </c>
      <c r="G93" t="str">
        <f t="shared" si="2"/>
        <v/>
      </c>
      <c r="H93" t="str">
        <f t="shared" si="3"/>
        <v/>
      </c>
    </row>
    <row r="94" spans="1:8" x14ac:dyDescent="0.3">
      <c r="A94">
        <f t="array" ref="A94">IFERROR(SMALL(IF(Data!$H$2:$H$1038&lt;&gt;Data!$I$2:$I$1038,ROW(Data!$H$2:$H$1038)),ROW(93:93))-1,"")</f>
        <v>205</v>
      </c>
      <c r="B94" t="str">
        <f>IFERROR(INDEX(Data!$C$2:$C$1038,$A94),"")</f>
        <v>DDH-264</v>
      </c>
      <c r="C94" t="str">
        <f t="array" ref="C94">IFERROR(INDEX($B$2:$B$1000, MATCH(0,COUNTIF($C$1:C93, $B$2:$B$1000), 0)),"")</f>
        <v/>
      </c>
      <c r="D94" s="11" t="str">
        <f>IFERROR(HYPERLINK(VLOOKUP($C94,Data!$C$2:$N$1038,12,FALSE),VLOOKUP($C94,Data!$C$2:$N$1038,10,FALSE)),"")</f>
        <v/>
      </c>
      <c r="E94" t="str">
        <f>IFERROR(VLOOKUP($C94,Data!$C$2:$H$1038,6,FALSE),"")</f>
        <v/>
      </c>
      <c r="F94" t="str">
        <f>IFERROR(VLOOKUP($C94,Data!$C$2:$I$1038,7,FALSE),"")</f>
        <v/>
      </c>
      <c r="G94" t="str">
        <f t="shared" si="2"/>
        <v/>
      </c>
      <c r="H94" t="str">
        <f t="shared" si="3"/>
        <v/>
      </c>
    </row>
    <row r="95" spans="1:8" x14ac:dyDescent="0.3">
      <c r="A95">
        <f t="array" ref="A95">IFERROR(SMALL(IF(Data!$H$2:$H$1038&lt;&gt;Data!$I$2:$I$1038,ROW(Data!$H$2:$H$1038)),ROW(94:94))-1,"")</f>
        <v>206</v>
      </c>
      <c r="B95" t="str">
        <f>IFERROR(INDEX(Data!$C$2:$C$1038,$A95),"")</f>
        <v>DDH-256</v>
      </c>
      <c r="C95" t="str">
        <f t="array" ref="C95">IFERROR(INDEX($B$2:$B$1000, MATCH(0,COUNTIF($C$1:C94, $B$2:$B$1000), 0)),"")</f>
        <v/>
      </c>
      <c r="D95" s="11" t="str">
        <f>IFERROR(HYPERLINK(VLOOKUP($C95,Data!$C$2:$N$1038,12,FALSE),VLOOKUP($C95,Data!$C$2:$N$1038,10,FALSE)),"")</f>
        <v/>
      </c>
      <c r="E95" t="str">
        <f>IFERROR(VLOOKUP($C95,Data!$C$2:$H$1038,6,FALSE),"")</f>
        <v/>
      </c>
      <c r="F95" t="str">
        <f>IFERROR(VLOOKUP($C95,Data!$C$2:$I$1038,7,FALSE),"")</f>
        <v/>
      </c>
      <c r="G95" t="str">
        <f t="shared" si="2"/>
        <v/>
      </c>
      <c r="H95" t="str">
        <f t="shared" si="3"/>
        <v/>
      </c>
    </row>
    <row r="96" spans="1:8" x14ac:dyDescent="0.3">
      <c r="A96">
        <f t="array" ref="A96">IFERROR(SMALL(IF(Data!$H$2:$H$1038&lt;&gt;Data!$I$2:$I$1038,ROW(Data!$H$2:$H$1038)),ROW(95:95))-1,"")</f>
        <v>207</v>
      </c>
      <c r="B96" t="str">
        <f>IFERROR(INDEX(Data!$C$2:$C$1038,$A96),"")</f>
        <v>DDH-256</v>
      </c>
      <c r="C96" t="str">
        <f t="array" ref="C96">IFERROR(INDEX($B$2:$B$1000, MATCH(0,COUNTIF($C$1:C95, $B$2:$B$1000), 0)),"")</f>
        <v/>
      </c>
      <c r="D96" s="11" t="str">
        <f>IFERROR(HYPERLINK(VLOOKUP($C96,Data!$C$2:$N$1038,12,FALSE),VLOOKUP($C96,Data!$C$2:$N$1038,10,FALSE)),"")</f>
        <v/>
      </c>
      <c r="E96" t="str">
        <f>IFERROR(VLOOKUP($C96,Data!$C$2:$H$1038,6,FALSE),"")</f>
        <v/>
      </c>
      <c r="F96" t="str">
        <f>IFERROR(VLOOKUP($C96,Data!$C$2:$I$1038,7,FALSE),"")</f>
        <v/>
      </c>
      <c r="G96" t="str">
        <f t="shared" si="2"/>
        <v/>
      </c>
      <c r="H96" t="str">
        <f t="shared" si="3"/>
        <v/>
      </c>
    </row>
    <row r="97" spans="1:8" x14ac:dyDescent="0.3">
      <c r="A97">
        <f t="array" ref="A97">IFERROR(SMALL(IF(Data!$H$2:$H$1038&lt;&gt;Data!$I$2:$I$1038,ROW(Data!$H$2:$H$1038)),ROW(96:96))-1,"")</f>
        <v>209</v>
      </c>
      <c r="B97" t="str">
        <f>IFERROR(INDEX(Data!$C$2:$C$1038,$A97),"")</f>
        <v>DDH-222</v>
      </c>
      <c r="C97" t="str">
        <f t="array" ref="C97">IFERROR(INDEX($B$2:$B$1000, MATCH(0,COUNTIF($C$1:C96, $B$2:$B$1000), 0)),"")</f>
        <v/>
      </c>
      <c r="D97" s="11" t="str">
        <f>IFERROR(HYPERLINK(VLOOKUP($C97,Data!$C$2:$N$1038,12,FALSE),VLOOKUP($C97,Data!$C$2:$N$1038,10,FALSE)),"")</f>
        <v/>
      </c>
      <c r="E97" t="str">
        <f>IFERROR(VLOOKUP($C97,Data!$C$2:$H$1038,6,FALSE),"")</f>
        <v/>
      </c>
      <c r="F97" t="str">
        <f>IFERROR(VLOOKUP($C97,Data!$C$2:$I$1038,7,FALSE),"")</f>
        <v/>
      </c>
      <c r="G97" t="str">
        <f t="shared" si="2"/>
        <v/>
      </c>
      <c r="H97" t="str">
        <f t="shared" si="3"/>
        <v/>
      </c>
    </row>
    <row r="98" spans="1:8" x14ac:dyDescent="0.3">
      <c r="A98">
        <f t="array" ref="A98">IFERROR(SMALL(IF(Data!$H$2:$H$1038&lt;&gt;Data!$I$2:$I$1038,ROW(Data!$H$2:$H$1038)),ROW(97:97))-1,"")</f>
        <v>210</v>
      </c>
      <c r="B98" t="str">
        <f>IFERROR(INDEX(Data!$C$2:$C$1038,$A98),"")</f>
        <v>DDH-86</v>
      </c>
      <c r="C98" t="str">
        <f t="array" ref="C98">IFERROR(INDEX($B$2:$B$1000, MATCH(0,COUNTIF($C$1:C97, $B$2:$B$1000), 0)),"")</f>
        <v/>
      </c>
      <c r="D98" s="11" t="str">
        <f>IFERROR(HYPERLINK(VLOOKUP($C98,Data!$C$2:$N$1038,12,FALSE),VLOOKUP($C98,Data!$C$2:$N$1038,10,FALSE)),"")</f>
        <v/>
      </c>
      <c r="E98" t="str">
        <f>IFERROR(VLOOKUP($C98,Data!$C$2:$H$1038,6,FALSE),"")</f>
        <v/>
      </c>
      <c r="F98" t="str">
        <f>IFERROR(VLOOKUP($C98,Data!$C$2:$I$1038,7,FALSE),"")</f>
        <v/>
      </c>
      <c r="G98" t="str">
        <f t="shared" si="2"/>
        <v/>
      </c>
      <c r="H98" t="str">
        <f t="shared" si="3"/>
        <v/>
      </c>
    </row>
    <row r="99" spans="1:8" x14ac:dyDescent="0.3">
      <c r="A99">
        <f t="array" ref="A99">IFERROR(SMALL(IF(Data!$H$2:$H$1038&lt;&gt;Data!$I$2:$I$1038,ROW(Data!$H$2:$H$1038)),ROW(98:98))-1,"")</f>
        <v>211</v>
      </c>
      <c r="B99" t="str">
        <f>IFERROR(INDEX(Data!$C$2:$C$1038,$A99),"")</f>
        <v>DDH-86</v>
      </c>
      <c r="C99" t="str">
        <f t="array" ref="C99">IFERROR(INDEX($B$2:$B$1000, MATCH(0,COUNTIF($C$1:C98, $B$2:$B$1000), 0)),"")</f>
        <v/>
      </c>
      <c r="D99" s="11" t="str">
        <f>IFERROR(HYPERLINK(VLOOKUP($C99,Data!$C$2:$N$1038,12,FALSE),VLOOKUP($C99,Data!$C$2:$N$1038,10,FALSE)),"")</f>
        <v/>
      </c>
      <c r="E99" t="str">
        <f>IFERROR(VLOOKUP($C99,Data!$C$2:$H$1038,6,FALSE),"")</f>
        <v/>
      </c>
      <c r="F99" t="str">
        <f>IFERROR(VLOOKUP($C99,Data!$C$2:$I$1038,7,FALSE),"")</f>
        <v/>
      </c>
      <c r="G99" t="str">
        <f t="shared" si="2"/>
        <v/>
      </c>
      <c r="H99" t="str">
        <f t="shared" si="3"/>
        <v/>
      </c>
    </row>
    <row r="100" spans="1:8" x14ac:dyDescent="0.3">
      <c r="A100">
        <f t="array" ref="A100">IFERROR(SMALL(IF(Data!$H$2:$H$1038&lt;&gt;Data!$I$2:$I$1038,ROW(Data!$H$2:$H$1038)),ROW(99:99))-1,"")</f>
        <v>213</v>
      </c>
      <c r="B100" t="str">
        <f>IFERROR(INDEX(Data!$C$2:$C$1038,$A100),"")</f>
        <v>DDH-264</v>
      </c>
      <c r="C100" t="str">
        <f t="array" ref="C100">IFERROR(INDEX($B$2:$B$1000, MATCH(0,COUNTIF($C$1:C99, $B$2:$B$1000), 0)),"")</f>
        <v/>
      </c>
      <c r="D100" s="11" t="str">
        <f>IFERROR(HYPERLINK(VLOOKUP($C100,Data!$C$2:$N$1038,12,FALSE),VLOOKUP($C100,Data!$C$2:$N$1038,10,FALSE)),"")</f>
        <v/>
      </c>
      <c r="E100" t="str">
        <f>IFERROR(VLOOKUP($C100,Data!$C$2:$H$1038,6,FALSE),"")</f>
        <v/>
      </c>
      <c r="F100" t="str">
        <f>IFERROR(VLOOKUP($C100,Data!$C$2:$I$1038,7,FALSE),"")</f>
        <v/>
      </c>
      <c r="G100" t="str">
        <f t="shared" si="2"/>
        <v/>
      </c>
      <c r="H100" t="str">
        <f t="shared" si="3"/>
        <v/>
      </c>
    </row>
    <row r="101" spans="1:8" x14ac:dyDescent="0.3">
      <c r="A101">
        <f t="array" ref="A101">IFERROR(SMALL(IF(Data!$H$2:$H$1038&lt;&gt;Data!$I$2:$I$1038,ROW(Data!$H$2:$H$1038)),ROW(100:100))-1,"")</f>
        <v>214</v>
      </c>
      <c r="B101" t="str">
        <f>IFERROR(INDEX(Data!$C$2:$C$1038,$A101),"")</f>
        <v>DDH-264</v>
      </c>
      <c r="C101" t="str">
        <f t="array" ref="C101">IFERROR(INDEX($B$2:$B$1000, MATCH(0,COUNTIF($C$1:C100, $B$2:$B$1000), 0)),"")</f>
        <v/>
      </c>
      <c r="D101" s="11" t="str">
        <f>IFERROR(HYPERLINK(VLOOKUP($C101,Data!$C$2:$N$1038,12,FALSE),VLOOKUP($C101,Data!$C$2:$N$1038,10,FALSE)),"")</f>
        <v/>
      </c>
      <c r="E101" t="str">
        <f>IFERROR(VLOOKUP($C101,Data!$C$2:$H$1038,6,FALSE),"")</f>
        <v/>
      </c>
      <c r="F101" t="str">
        <f>IFERROR(VLOOKUP($C101,Data!$C$2:$I$1038,7,FALSE),"")</f>
        <v/>
      </c>
      <c r="G101" t="str">
        <f t="shared" si="2"/>
        <v/>
      </c>
      <c r="H101" t="str">
        <f t="shared" si="3"/>
        <v/>
      </c>
    </row>
    <row r="102" spans="1:8" x14ac:dyDescent="0.3">
      <c r="A102">
        <f t="array" ref="A102">IFERROR(SMALL(IF(Data!$H$2:$H$1038&lt;&gt;Data!$I$2:$I$1038,ROW(Data!$H$2:$H$1038)),ROW(101:101))-1,"")</f>
        <v>216</v>
      </c>
      <c r="B102" t="str">
        <f>IFERROR(INDEX(Data!$C$2:$C$1038,$A102),"")</f>
        <v>DDH-222</v>
      </c>
      <c r="C102" t="str">
        <f t="array" ref="C102">IFERROR(INDEX($B$2:$B$1000, MATCH(0,COUNTIF($C$1:C101, $B$2:$B$1000), 0)),"")</f>
        <v/>
      </c>
      <c r="D102" s="11" t="str">
        <f>IFERROR(HYPERLINK(VLOOKUP($C102,Data!$C$2:$N$1038,12,FALSE),VLOOKUP($C102,Data!$C$2:$N$1038,10,FALSE)),"")</f>
        <v/>
      </c>
      <c r="E102" t="str">
        <f>IFERROR(VLOOKUP($C102,Data!$C$2:$H$1038,6,FALSE),"")</f>
        <v/>
      </c>
      <c r="F102" t="str">
        <f>IFERROR(VLOOKUP($C102,Data!$C$2:$I$1038,7,FALSE),"")</f>
        <v/>
      </c>
      <c r="G102" t="str">
        <f t="shared" si="2"/>
        <v/>
      </c>
      <c r="H102" t="str">
        <f t="shared" si="3"/>
        <v/>
      </c>
    </row>
    <row r="103" spans="1:8" x14ac:dyDescent="0.3">
      <c r="A103">
        <f t="array" ref="A103">IFERROR(SMALL(IF(Data!$H$2:$H$1038&lt;&gt;Data!$I$2:$I$1038,ROW(Data!$H$2:$H$1038)),ROW(102:102))-1,"")</f>
        <v>217</v>
      </c>
      <c r="B103" t="str">
        <f>IFERROR(INDEX(Data!$C$2:$C$1038,$A103),"")</f>
        <v>DDH-222</v>
      </c>
      <c r="C103" t="str">
        <f t="array" ref="C103">IFERROR(INDEX($B$2:$B$1000, MATCH(0,COUNTIF($C$1:C102, $B$2:$B$1000), 0)),"")</f>
        <v/>
      </c>
      <c r="D103" s="11" t="str">
        <f>IFERROR(HYPERLINK(VLOOKUP($C103,Data!$C$2:$N$1038,12,FALSE),VLOOKUP($C103,Data!$C$2:$N$1038,10,FALSE)),"")</f>
        <v/>
      </c>
      <c r="E103" t="str">
        <f>IFERROR(VLOOKUP($C103,Data!$C$2:$H$1038,6,FALSE),"")</f>
        <v/>
      </c>
      <c r="F103" t="str">
        <f>IFERROR(VLOOKUP($C103,Data!$C$2:$I$1038,7,FALSE),"")</f>
        <v/>
      </c>
      <c r="G103" t="str">
        <f t="shared" si="2"/>
        <v/>
      </c>
      <c r="H103" t="str">
        <f t="shared" si="3"/>
        <v/>
      </c>
    </row>
    <row r="104" spans="1:8" x14ac:dyDescent="0.3">
      <c r="A104">
        <f t="array" ref="A104">IFERROR(SMALL(IF(Data!$H$2:$H$1038&lt;&gt;Data!$I$2:$I$1038,ROW(Data!$H$2:$H$1038)),ROW(103:103))-1,"")</f>
        <v>218</v>
      </c>
      <c r="B104" t="str">
        <f>IFERROR(INDEX(Data!$C$2:$C$1038,$A104),"")</f>
        <v>DDH-264</v>
      </c>
      <c r="C104" t="str">
        <f t="array" ref="C104">IFERROR(INDEX($B$2:$B$1000, MATCH(0,COUNTIF($C$1:C103, $B$2:$B$1000), 0)),"")</f>
        <v/>
      </c>
      <c r="D104" s="11" t="str">
        <f>IFERROR(HYPERLINK(VLOOKUP($C104,Data!$C$2:$N$1038,12,FALSE),VLOOKUP($C104,Data!$C$2:$N$1038,10,FALSE)),"")</f>
        <v/>
      </c>
      <c r="E104" t="str">
        <f>IFERROR(VLOOKUP($C104,Data!$C$2:$H$1038,6,FALSE),"")</f>
        <v/>
      </c>
      <c r="F104" t="str">
        <f>IFERROR(VLOOKUP($C104,Data!$C$2:$I$1038,7,FALSE),"")</f>
        <v/>
      </c>
      <c r="G104" t="str">
        <f t="shared" si="2"/>
        <v/>
      </c>
      <c r="H104" t="str">
        <f t="shared" si="3"/>
        <v/>
      </c>
    </row>
    <row r="105" spans="1:8" x14ac:dyDescent="0.3">
      <c r="A105">
        <f t="array" ref="A105">IFERROR(SMALL(IF(Data!$H$2:$H$1038&lt;&gt;Data!$I$2:$I$1038,ROW(Data!$H$2:$H$1038)),ROW(104:104))-1,"")</f>
        <v>220</v>
      </c>
      <c r="B105" t="str">
        <f>IFERROR(INDEX(Data!$C$2:$C$1038,$A105),"")</f>
        <v>DDH-222</v>
      </c>
      <c r="C105" t="str">
        <f t="array" ref="C105">IFERROR(INDEX($B$2:$B$1000, MATCH(0,COUNTIF($C$1:C104, $B$2:$B$1000), 0)),"")</f>
        <v/>
      </c>
      <c r="D105" s="11" t="str">
        <f>IFERROR(HYPERLINK(VLOOKUP($C105,Data!$C$2:$N$1038,12,FALSE),VLOOKUP($C105,Data!$C$2:$N$1038,10,FALSE)),"")</f>
        <v/>
      </c>
      <c r="E105" t="str">
        <f>IFERROR(VLOOKUP($C105,Data!$C$2:$H$1038,6,FALSE),"")</f>
        <v/>
      </c>
      <c r="F105" t="str">
        <f>IFERROR(VLOOKUP($C105,Data!$C$2:$I$1038,7,FALSE),"")</f>
        <v/>
      </c>
      <c r="G105" t="str">
        <f t="shared" si="2"/>
        <v/>
      </c>
      <c r="H105" t="str">
        <f t="shared" si="3"/>
        <v/>
      </c>
    </row>
    <row r="106" spans="1:8" x14ac:dyDescent="0.3">
      <c r="A106">
        <f t="array" ref="A106">IFERROR(SMALL(IF(Data!$H$2:$H$1038&lt;&gt;Data!$I$2:$I$1038,ROW(Data!$H$2:$H$1038)),ROW(105:105))-1,"")</f>
        <v>221</v>
      </c>
      <c r="B106" t="str">
        <f>IFERROR(INDEX(Data!$C$2:$C$1038,$A106),"")</f>
        <v>DDH-222</v>
      </c>
      <c r="C106" t="str">
        <f t="array" ref="C106">IFERROR(INDEX($B$2:$B$1000, MATCH(0,COUNTIF($C$1:C105, $B$2:$B$1000), 0)),"")</f>
        <v/>
      </c>
      <c r="D106" s="11" t="str">
        <f>IFERROR(HYPERLINK(VLOOKUP($C106,Data!$C$2:$N$1038,12,FALSE),VLOOKUP($C106,Data!$C$2:$N$1038,10,FALSE)),"")</f>
        <v/>
      </c>
      <c r="E106" t="str">
        <f>IFERROR(VLOOKUP($C106,Data!$C$2:$H$1038,6,FALSE),"")</f>
        <v/>
      </c>
      <c r="F106" t="str">
        <f>IFERROR(VLOOKUP($C106,Data!$C$2:$I$1038,7,FALSE),"")</f>
        <v/>
      </c>
      <c r="G106" t="str">
        <f t="shared" si="2"/>
        <v/>
      </c>
      <c r="H106" t="str">
        <f t="shared" si="3"/>
        <v/>
      </c>
    </row>
    <row r="107" spans="1:8" x14ac:dyDescent="0.3">
      <c r="A107">
        <f t="array" ref="A107">IFERROR(SMALL(IF(Data!$H$2:$H$1038&lt;&gt;Data!$I$2:$I$1038,ROW(Data!$H$2:$H$1038)),ROW(106:106))-1,"")</f>
        <v>224</v>
      </c>
      <c r="B107" t="str">
        <f>IFERROR(INDEX(Data!$C$2:$C$1038,$A107),"")</f>
        <v>DDH-222</v>
      </c>
      <c r="C107" t="str">
        <f t="array" ref="C107">IFERROR(INDEX($B$2:$B$1000, MATCH(0,COUNTIF($C$1:C106, $B$2:$B$1000), 0)),"")</f>
        <v/>
      </c>
      <c r="D107" s="11" t="str">
        <f>IFERROR(HYPERLINK(VLOOKUP($C107,Data!$C$2:$N$1038,12,FALSE),VLOOKUP($C107,Data!$C$2:$N$1038,10,FALSE)),"")</f>
        <v/>
      </c>
      <c r="E107" t="str">
        <f>IFERROR(VLOOKUP($C107,Data!$C$2:$H$1038,6,FALSE),"")</f>
        <v/>
      </c>
      <c r="F107" t="str">
        <f>IFERROR(VLOOKUP($C107,Data!$C$2:$I$1038,7,FALSE),"")</f>
        <v/>
      </c>
      <c r="G107" t="str">
        <f t="shared" si="2"/>
        <v/>
      </c>
      <c r="H107" t="str">
        <f t="shared" si="3"/>
        <v/>
      </c>
    </row>
    <row r="108" spans="1:8" x14ac:dyDescent="0.3">
      <c r="A108">
        <f t="array" ref="A108">IFERROR(SMALL(IF(Data!$H$2:$H$1038&lt;&gt;Data!$I$2:$I$1038,ROW(Data!$H$2:$H$1038)),ROW(107:107))-1,"")</f>
        <v>225</v>
      </c>
      <c r="B108" t="str">
        <f>IFERROR(INDEX(Data!$C$2:$C$1038,$A108),"")</f>
        <v>DDH-222</v>
      </c>
      <c r="C108" t="str">
        <f t="array" ref="C108">IFERROR(INDEX($B$2:$B$1000, MATCH(0,COUNTIF($C$1:C107, $B$2:$B$1000), 0)),"")</f>
        <v/>
      </c>
      <c r="D108" s="11" t="str">
        <f>IFERROR(HYPERLINK(VLOOKUP($C108,Data!$C$2:$N$1038,12,FALSE),VLOOKUP($C108,Data!$C$2:$N$1038,10,FALSE)),"")</f>
        <v/>
      </c>
      <c r="E108" t="str">
        <f>IFERROR(VLOOKUP($C108,Data!$C$2:$H$1038,6,FALSE),"")</f>
        <v/>
      </c>
      <c r="F108" t="str">
        <f>IFERROR(VLOOKUP($C108,Data!$C$2:$I$1038,7,FALSE),"")</f>
        <v/>
      </c>
      <c r="G108" t="str">
        <f t="shared" si="2"/>
        <v/>
      </c>
      <c r="H108" t="str">
        <f t="shared" si="3"/>
        <v/>
      </c>
    </row>
    <row r="109" spans="1:8" x14ac:dyDescent="0.3">
      <c r="A109">
        <f t="array" ref="A109">IFERROR(SMALL(IF(Data!$H$2:$H$1038&lt;&gt;Data!$I$2:$I$1038,ROW(Data!$H$2:$H$1038)),ROW(108:108))-1,"")</f>
        <v>227</v>
      </c>
      <c r="B109" t="str">
        <f>IFERROR(INDEX(Data!$C$2:$C$1038,$A109),"")</f>
        <v>DDH-222</v>
      </c>
      <c r="C109" t="str">
        <f t="array" ref="C109">IFERROR(INDEX($B$2:$B$1000, MATCH(0,COUNTIF($C$1:C108, $B$2:$B$1000), 0)),"")</f>
        <v/>
      </c>
      <c r="D109" s="11" t="str">
        <f>IFERROR(HYPERLINK(VLOOKUP($C109,Data!$C$2:$N$1038,12,FALSE),VLOOKUP($C109,Data!$C$2:$N$1038,10,FALSE)),"")</f>
        <v/>
      </c>
      <c r="E109" t="str">
        <f>IFERROR(VLOOKUP($C109,Data!$C$2:$H$1038,6,FALSE),"")</f>
        <v/>
      </c>
      <c r="F109" t="str">
        <f>IFERROR(VLOOKUP($C109,Data!$C$2:$I$1038,7,FALSE),"")</f>
        <v/>
      </c>
      <c r="G109" t="str">
        <f t="shared" si="2"/>
        <v/>
      </c>
      <c r="H109" t="str">
        <f t="shared" si="3"/>
        <v/>
      </c>
    </row>
    <row r="110" spans="1:8" x14ac:dyDescent="0.3">
      <c r="A110" t="str">
        <f t="array" ref="A110">IFERROR(SMALL(IF(Data!$H$2:$H$1038&lt;&gt;Data!$I$2:$I$1038,ROW(Data!$H$2:$H$1038)),ROW(109:109))-1,"")</f>
        <v/>
      </c>
      <c r="B110" t="str">
        <f>IFERROR(INDEX(Data!$C$2:$C$1038,$A110),"")</f>
        <v/>
      </c>
      <c r="C110" t="str">
        <f t="array" ref="C110">IFERROR(INDEX($B$2:$B$1000, MATCH(0,COUNTIF($C$1:C109, $B$2:$B$1000), 0)),"")</f>
        <v/>
      </c>
      <c r="D110" s="11" t="str">
        <f>IFERROR(HYPERLINK(VLOOKUP($C110,Data!$C$2:$N$1038,12,FALSE),VLOOKUP($C110,Data!$C$2:$N$1038,10,FALSE)),"")</f>
        <v/>
      </c>
      <c r="E110" t="str">
        <f>IFERROR(VLOOKUP($C110,Data!$C$2:$H$1038,6,FALSE),"")</f>
        <v/>
      </c>
      <c r="F110" t="str">
        <f>IFERROR(VLOOKUP($C110,Data!$C$2:$I$1038,7,FALSE),"")</f>
        <v/>
      </c>
      <c r="G110" t="str">
        <f t="shared" si="2"/>
        <v/>
      </c>
      <c r="H110" t="str">
        <f t="shared" si="3"/>
        <v/>
      </c>
    </row>
    <row r="111" spans="1:8" x14ac:dyDescent="0.3">
      <c r="A111" t="str">
        <f t="array" ref="A111">IFERROR(SMALL(IF(Data!$H$2:$H$1038&lt;&gt;Data!$I$2:$I$1038,ROW(Data!$H$2:$H$1038)),ROW(110:110))-1,"")</f>
        <v/>
      </c>
      <c r="B111" t="str">
        <f>IFERROR(INDEX(Data!$C$2:$C$1038,$A111),"")</f>
        <v/>
      </c>
      <c r="C111" t="str">
        <f t="array" ref="C111">IFERROR(INDEX($B$2:$B$1000, MATCH(0,COUNTIF($C$1:C110, $B$2:$B$1000), 0)),"")</f>
        <v/>
      </c>
      <c r="D111" s="11" t="str">
        <f>IFERROR(HYPERLINK(VLOOKUP($C111,Data!$C$2:$N$1038,12,FALSE),VLOOKUP($C111,Data!$C$2:$N$1038,10,FALSE)),"")</f>
        <v/>
      </c>
      <c r="E111" t="str">
        <f>IFERROR(VLOOKUP($C111,Data!$C$2:$H$1038,6,FALSE),"")</f>
        <v/>
      </c>
      <c r="F111" t="str">
        <f>IFERROR(VLOOKUP($C111,Data!$C$2:$I$1038,7,FALSE),"")</f>
        <v/>
      </c>
      <c r="G111" t="str">
        <f t="shared" si="2"/>
        <v/>
      </c>
      <c r="H111" t="str">
        <f t="shared" si="3"/>
        <v/>
      </c>
    </row>
    <row r="112" spans="1:8" x14ac:dyDescent="0.3">
      <c r="A112" t="str">
        <f t="array" ref="A112">IFERROR(SMALL(IF(Data!$H$2:$H$1038&lt;&gt;Data!$I$2:$I$1038,ROW(Data!$H$2:$H$1038)),ROW(111:111))-1,"")</f>
        <v/>
      </c>
      <c r="B112" t="str">
        <f>IFERROR(INDEX(Data!$C$2:$C$1038,$A112),"")</f>
        <v/>
      </c>
      <c r="C112" t="str">
        <f t="array" ref="C112">IFERROR(INDEX($B$2:$B$1000, MATCH(0,COUNTIF($C$1:C111, $B$2:$B$1000), 0)),"")</f>
        <v/>
      </c>
      <c r="D112" s="11" t="str">
        <f>IFERROR(HYPERLINK(VLOOKUP($C112,Data!$C$2:$N$1038,12,FALSE),VLOOKUP($C112,Data!$C$2:$N$1038,10,FALSE)),"")</f>
        <v/>
      </c>
      <c r="E112" t="str">
        <f>IFERROR(VLOOKUP($C112,Data!$C$2:$H$1038,6,FALSE),"")</f>
        <v/>
      </c>
      <c r="F112" t="str">
        <f>IFERROR(VLOOKUP($C112,Data!$C$2:$I$1038,7,FALSE),"")</f>
        <v/>
      </c>
      <c r="G112" t="str">
        <f t="shared" si="2"/>
        <v/>
      </c>
      <c r="H112" t="str">
        <f t="shared" si="3"/>
        <v/>
      </c>
    </row>
    <row r="113" spans="1:8" x14ac:dyDescent="0.3">
      <c r="A113" t="str">
        <f t="array" ref="A113">IFERROR(SMALL(IF(Data!$H$2:$H$1038&lt;&gt;Data!$I$2:$I$1038,ROW(Data!$H$2:$H$1038)),ROW(112:112))-1,"")</f>
        <v/>
      </c>
      <c r="B113" t="str">
        <f>IFERROR(INDEX(Data!$C$2:$C$1038,$A113),"")</f>
        <v/>
      </c>
      <c r="C113" t="str">
        <f t="array" ref="C113">IFERROR(INDEX($B$2:$B$1000, MATCH(0,COUNTIF($C$1:C112, $B$2:$B$1000), 0)),"")</f>
        <v/>
      </c>
      <c r="D113" s="11" t="str">
        <f>IFERROR(HYPERLINK(VLOOKUP($C113,Data!$C$2:$N$1038,12,FALSE),VLOOKUP($C113,Data!$C$2:$N$1038,10,FALSE)),"")</f>
        <v/>
      </c>
      <c r="E113" t="str">
        <f>IFERROR(VLOOKUP($C113,Data!$C$2:$H$1038,6,FALSE),"")</f>
        <v/>
      </c>
      <c r="F113" t="str">
        <f>IFERROR(VLOOKUP($C113,Data!$C$2:$I$1038,7,FALSE),"")</f>
        <v/>
      </c>
      <c r="G113" t="str">
        <f t="shared" si="2"/>
        <v/>
      </c>
      <c r="H113" t="str">
        <f t="shared" si="3"/>
        <v/>
      </c>
    </row>
    <row r="114" spans="1:8" x14ac:dyDescent="0.3">
      <c r="A114" t="str">
        <f t="array" ref="A114">IFERROR(SMALL(IF(Data!$H$2:$H$1038&lt;&gt;Data!$I$2:$I$1038,ROW(Data!$H$2:$H$1038)),ROW(113:113))-1,"")</f>
        <v/>
      </c>
      <c r="B114" t="str">
        <f>IFERROR(INDEX(Data!$C$2:$C$1038,$A114),"")</f>
        <v/>
      </c>
      <c r="C114" t="str">
        <f t="array" ref="C114">IFERROR(INDEX($B$2:$B$1000, MATCH(0,COUNTIF($C$1:C113, $B$2:$B$1000), 0)),"")</f>
        <v/>
      </c>
      <c r="D114" s="11" t="str">
        <f>IFERROR(HYPERLINK(VLOOKUP($C114,Data!$C$2:$N$1038,12,FALSE),VLOOKUP($C114,Data!$C$2:$N$1038,10,FALSE)),"")</f>
        <v/>
      </c>
      <c r="E114" t="str">
        <f>IFERROR(VLOOKUP($C114,Data!$C$2:$H$1038,6,FALSE),"")</f>
        <v/>
      </c>
      <c r="F114" t="str">
        <f>IFERROR(VLOOKUP($C114,Data!$C$2:$I$1038,7,FALSE),"")</f>
        <v/>
      </c>
      <c r="G114" t="str">
        <f t="shared" si="2"/>
        <v/>
      </c>
      <c r="H114" t="str">
        <f t="shared" si="3"/>
        <v/>
      </c>
    </row>
    <row r="115" spans="1:8" x14ac:dyDescent="0.3">
      <c r="A115" t="str">
        <f t="array" ref="A115">IFERROR(SMALL(IF(Data!$H$2:$H$1038&lt;&gt;Data!$I$2:$I$1038,ROW(Data!$H$2:$H$1038)),ROW(114:114))-1,"")</f>
        <v/>
      </c>
      <c r="B115" t="str">
        <f>IFERROR(INDEX(Data!$C$2:$C$1038,$A115),"")</f>
        <v/>
      </c>
      <c r="C115" t="str">
        <f t="array" ref="C115">IFERROR(INDEX($B$2:$B$1000, MATCH(0,COUNTIF($C$1:C114, $B$2:$B$1000), 0)),"")</f>
        <v/>
      </c>
      <c r="D115" s="11" t="str">
        <f>IFERROR(HYPERLINK(VLOOKUP($C115,Data!$C$2:$N$1038,12,FALSE),VLOOKUP($C115,Data!$C$2:$N$1038,10,FALSE)),"")</f>
        <v/>
      </c>
      <c r="E115" t="str">
        <f>IFERROR(VLOOKUP($C115,Data!$C$2:$H$1038,6,FALSE),"")</f>
        <v/>
      </c>
      <c r="F115" t="str">
        <f>IFERROR(VLOOKUP($C115,Data!$C$2:$I$1038,7,FALSE),"")</f>
        <v/>
      </c>
      <c r="G115" t="str">
        <f t="shared" si="2"/>
        <v/>
      </c>
      <c r="H115" t="str">
        <f t="shared" si="3"/>
        <v/>
      </c>
    </row>
    <row r="116" spans="1:8" x14ac:dyDescent="0.3">
      <c r="A116" t="str">
        <f t="array" ref="A116">IFERROR(SMALL(IF(Data!$H$2:$H$1038&lt;&gt;Data!$I$2:$I$1038,ROW(Data!$H$2:$H$1038)),ROW(115:115))-1,"")</f>
        <v/>
      </c>
      <c r="B116" t="str">
        <f>IFERROR(INDEX(Data!$C$2:$C$1038,$A116),"")</f>
        <v/>
      </c>
      <c r="C116" t="str">
        <f t="array" ref="C116">IFERROR(INDEX($B$2:$B$1000, MATCH(0,COUNTIF($C$1:C115, $B$2:$B$1000), 0)),"")</f>
        <v/>
      </c>
      <c r="D116" s="11" t="str">
        <f>IFERROR(HYPERLINK(VLOOKUP($C116,Data!$C$2:$N$1038,12,FALSE),VLOOKUP($C116,Data!$C$2:$N$1038,10,FALSE)),"")</f>
        <v/>
      </c>
      <c r="E116" t="str">
        <f>IFERROR(VLOOKUP($C116,Data!$C$2:$H$1038,6,FALSE),"")</f>
        <v/>
      </c>
      <c r="F116" t="str">
        <f>IFERROR(VLOOKUP($C116,Data!$C$2:$I$1038,7,FALSE),"")</f>
        <v/>
      </c>
      <c r="G116" t="str">
        <f t="shared" si="2"/>
        <v/>
      </c>
      <c r="H116" t="str">
        <f t="shared" si="3"/>
        <v/>
      </c>
    </row>
    <row r="117" spans="1:8" x14ac:dyDescent="0.3">
      <c r="A117" t="str">
        <f t="array" ref="A117">IFERROR(SMALL(IF(Data!$H$2:$H$1038&lt;&gt;Data!$I$2:$I$1038,ROW(Data!$H$2:$H$1038)),ROW(116:116))-1,"")</f>
        <v/>
      </c>
      <c r="B117" t="str">
        <f>IFERROR(INDEX(Data!$C$2:$C$1038,$A117),"")</f>
        <v/>
      </c>
      <c r="C117" t="str">
        <f t="array" ref="C117">IFERROR(INDEX($B$2:$B$1000, MATCH(0,COUNTIF($C$1:C116, $B$2:$B$1000), 0)),"")</f>
        <v/>
      </c>
      <c r="D117" s="11" t="str">
        <f>IFERROR(HYPERLINK(VLOOKUP($C117,Data!$C$2:$N$1038,12,FALSE),VLOOKUP($C117,Data!$C$2:$N$1038,10,FALSE)),"")</f>
        <v/>
      </c>
      <c r="E117" t="str">
        <f>IFERROR(VLOOKUP($C117,Data!$C$2:$H$1038,6,FALSE),"")</f>
        <v/>
      </c>
      <c r="F117" t="str">
        <f>IFERROR(VLOOKUP($C117,Data!$C$2:$I$1038,7,FALSE),"")</f>
        <v/>
      </c>
      <c r="G117" t="str">
        <f t="shared" si="2"/>
        <v/>
      </c>
      <c r="H117" t="str">
        <f t="shared" si="3"/>
        <v/>
      </c>
    </row>
    <row r="118" spans="1:8" x14ac:dyDescent="0.3">
      <c r="A118" t="str">
        <f t="array" ref="A118">IFERROR(SMALL(IF(Data!$H$2:$H$1038&lt;&gt;Data!$I$2:$I$1038,ROW(Data!$H$2:$H$1038)),ROW(117:117))-1,"")</f>
        <v/>
      </c>
      <c r="B118" t="str">
        <f>IFERROR(INDEX(Data!$C$2:$C$1038,$A118),"")</f>
        <v/>
      </c>
      <c r="C118" t="str">
        <f t="array" ref="C118">IFERROR(INDEX($B$2:$B$1000, MATCH(0,COUNTIF($C$1:C117, $B$2:$B$1000), 0)),"")</f>
        <v/>
      </c>
      <c r="D118" s="11" t="str">
        <f>IFERROR(HYPERLINK(VLOOKUP($C118,Data!$C$2:$N$1038,12,FALSE),VLOOKUP($C118,Data!$C$2:$N$1038,10,FALSE)),"")</f>
        <v/>
      </c>
      <c r="E118" t="str">
        <f>IFERROR(VLOOKUP($C118,Data!$C$2:$H$1038,6,FALSE),"")</f>
        <v/>
      </c>
      <c r="F118" t="str">
        <f>IFERROR(VLOOKUP($C118,Data!$C$2:$I$1038,7,FALSE),"")</f>
        <v/>
      </c>
      <c r="G118" t="str">
        <f t="shared" si="2"/>
        <v/>
      </c>
      <c r="H118" t="str">
        <f t="shared" si="3"/>
        <v/>
      </c>
    </row>
    <row r="119" spans="1:8" x14ac:dyDescent="0.3">
      <c r="A119" t="str">
        <f t="array" ref="A119">IFERROR(SMALL(IF(Data!$H$2:$H$1038&lt;&gt;Data!$I$2:$I$1038,ROW(Data!$H$2:$H$1038)),ROW(118:118))-1,"")</f>
        <v/>
      </c>
      <c r="B119" t="str">
        <f>IFERROR(INDEX(Data!$C$2:$C$1038,$A119),"")</f>
        <v/>
      </c>
      <c r="C119" t="str">
        <f t="array" ref="C119">IFERROR(INDEX($B$2:$B$1000, MATCH(0,COUNTIF($C$1:C118, $B$2:$B$1000), 0)),"")</f>
        <v/>
      </c>
      <c r="D119" s="11" t="str">
        <f>IFERROR(HYPERLINK(VLOOKUP($C119,Data!$C$2:$N$1038,12,FALSE),VLOOKUP($C119,Data!$C$2:$N$1038,10,FALSE)),"")</f>
        <v/>
      </c>
      <c r="E119" t="str">
        <f>IFERROR(VLOOKUP($C119,Data!$C$2:$H$1038,6,FALSE),"")</f>
        <v/>
      </c>
      <c r="F119" t="str">
        <f>IFERROR(VLOOKUP($C119,Data!$C$2:$I$1038,7,FALSE),"")</f>
        <v/>
      </c>
      <c r="G119" t="str">
        <f t="shared" si="2"/>
        <v/>
      </c>
      <c r="H119" t="str">
        <f t="shared" si="3"/>
        <v/>
      </c>
    </row>
    <row r="120" spans="1:8" x14ac:dyDescent="0.3">
      <c r="A120" t="str">
        <f t="array" ref="A120">IFERROR(SMALL(IF(Data!$H$2:$H$1038&lt;&gt;Data!$I$2:$I$1038,ROW(Data!$H$2:$H$1038)),ROW(119:119))-1,"")</f>
        <v/>
      </c>
      <c r="B120" t="str">
        <f>IFERROR(INDEX(Data!$C$2:$C$1038,$A120),"")</f>
        <v/>
      </c>
      <c r="C120" t="str">
        <f t="array" ref="C120">IFERROR(INDEX($B$2:$B$1000, MATCH(0,COUNTIF($C$1:C119, $B$2:$B$1000), 0)),"")</f>
        <v/>
      </c>
      <c r="D120" s="11" t="str">
        <f>IFERROR(HYPERLINK(VLOOKUP($C120,Data!$C$2:$N$1038,12,FALSE),VLOOKUP($C120,Data!$C$2:$N$1038,10,FALSE)),"")</f>
        <v/>
      </c>
      <c r="E120" t="str">
        <f>IFERROR(VLOOKUP($C120,Data!$C$2:$H$1038,6,FALSE),"")</f>
        <v/>
      </c>
      <c r="F120" t="str">
        <f>IFERROR(VLOOKUP($C120,Data!$C$2:$I$1038,7,FALSE),"")</f>
        <v/>
      </c>
      <c r="G120" t="str">
        <f t="shared" si="2"/>
        <v/>
      </c>
      <c r="H120" t="str">
        <f t="shared" si="3"/>
        <v/>
      </c>
    </row>
    <row r="121" spans="1:8" x14ac:dyDescent="0.3">
      <c r="A121" t="str">
        <f t="array" ref="A121">IFERROR(SMALL(IF(Data!$H$2:$H$1038&lt;&gt;Data!$I$2:$I$1038,ROW(Data!$H$2:$H$1038)),ROW(120:120))-1,"")</f>
        <v/>
      </c>
      <c r="B121" t="str">
        <f>IFERROR(INDEX(Data!$C$2:$C$1038,$A121),"")</f>
        <v/>
      </c>
      <c r="C121" t="str">
        <f t="array" ref="C121">IFERROR(INDEX($B$2:$B$1000, MATCH(0,COUNTIF($C$1:C120, $B$2:$B$1000), 0)),"")</f>
        <v/>
      </c>
      <c r="D121" s="11" t="str">
        <f>IFERROR(HYPERLINK(VLOOKUP($C121,Data!$C$2:$N$1038,12,FALSE),VLOOKUP($C121,Data!$C$2:$N$1038,10,FALSE)),"")</f>
        <v/>
      </c>
      <c r="E121" t="str">
        <f>IFERROR(VLOOKUP($C121,Data!$C$2:$H$1038,6,FALSE),"")</f>
        <v/>
      </c>
      <c r="F121" t="str">
        <f>IFERROR(VLOOKUP($C121,Data!$C$2:$I$1038,7,FALSE),"")</f>
        <v/>
      </c>
      <c r="G121" t="str">
        <f t="shared" si="2"/>
        <v/>
      </c>
      <c r="H121" t="str">
        <f t="shared" si="3"/>
        <v/>
      </c>
    </row>
    <row r="122" spans="1:8" x14ac:dyDescent="0.3">
      <c r="A122" t="str">
        <f t="array" ref="A122">IFERROR(SMALL(IF(Data!$H$2:$H$1038&lt;&gt;Data!$I$2:$I$1038,ROW(Data!$H$2:$H$1038)),ROW(121:121))-1,"")</f>
        <v/>
      </c>
      <c r="B122" t="str">
        <f>IFERROR(INDEX(Data!$C$2:$C$1038,$A122),"")</f>
        <v/>
      </c>
      <c r="C122" t="str">
        <f t="array" ref="C122">IFERROR(INDEX($B$2:$B$1000, MATCH(0,COUNTIF($C$1:C121, $B$2:$B$1000), 0)),"")</f>
        <v/>
      </c>
      <c r="D122" s="11" t="str">
        <f>IFERROR(HYPERLINK(VLOOKUP($C122,Data!$C$2:$N$1038,12,FALSE),VLOOKUP($C122,Data!$C$2:$N$1038,10,FALSE)),"")</f>
        <v/>
      </c>
      <c r="E122" t="str">
        <f>IFERROR(VLOOKUP($C122,Data!$C$2:$H$1038,6,FALSE),"")</f>
        <v/>
      </c>
      <c r="F122" t="str">
        <f>IFERROR(VLOOKUP($C122,Data!$C$2:$I$1038,7,FALSE),"")</f>
        <v/>
      </c>
      <c r="G122" t="str">
        <f t="shared" si="2"/>
        <v/>
      </c>
      <c r="H122" t="str">
        <f t="shared" si="3"/>
        <v/>
      </c>
    </row>
    <row r="123" spans="1:8" x14ac:dyDescent="0.3">
      <c r="A123" t="str">
        <f t="array" ref="A123">IFERROR(SMALL(IF(Data!$H$2:$H$1038&lt;&gt;Data!$I$2:$I$1038,ROW(Data!$H$2:$H$1038)),ROW(122:122))-1,"")</f>
        <v/>
      </c>
      <c r="B123" t="str">
        <f>IFERROR(INDEX(Data!$C$2:$C$1038,$A123),"")</f>
        <v/>
      </c>
      <c r="C123" t="str">
        <f t="array" ref="C123">IFERROR(INDEX($B$2:$B$1000, MATCH(0,COUNTIF($C$1:C122, $B$2:$B$1000), 0)),"")</f>
        <v/>
      </c>
      <c r="D123" s="11" t="str">
        <f>IFERROR(HYPERLINK(VLOOKUP($C123,Data!$C$2:$N$1038,12,FALSE),VLOOKUP($C123,Data!$C$2:$N$1038,10,FALSE)),"")</f>
        <v/>
      </c>
      <c r="E123" t="str">
        <f>IFERROR(VLOOKUP($C123,Data!$C$2:$H$1038,6,FALSE),"")</f>
        <v/>
      </c>
      <c r="F123" t="str">
        <f>IFERROR(VLOOKUP($C123,Data!$C$2:$I$1038,7,FALSE),"")</f>
        <v/>
      </c>
      <c r="G123" t="str">
        <f t="shared" si="2"/>
        <v/>
      </c>
      <c r="H123" t="str">
        <f t="shared" si="3"/>
        <v/>
      </c>
    </row>
    <row r="124" spans="1:8" x14ac:dyDescent="0.3">
      <c r="A124" t="str">
        <f t="array" ref="A124">IFERROR(SMALL(IF(Data!$H$2:$H$1038&lt;&gt;Data!$I$2:$I$1038,ROW(Data!$H$2:$H$1038)),ROW(123:123))-1,"")</f>
        <v/>
      </c>
      <c r="B124" t="str">
        <f>IFERROR(INDEX(Data!$C$2:$C$1038,$A124),"")</f>
        <v/>
      </c>
      <c r="C124" t="str">
        <f t="array" ref="C124">IFERROR(INDEX($B$2:$B$1000, MATCH(0,COUNTIF($C$1:C123, $B$2:$B$1000), 0)),"")</f>
        <v/>
      </c>
      <c r="D124" s="11" t="str">
        <f>IFERROR(HYPERLINK(VLOOKUP($C124,Data!$C$2:$N$1038,12,FALSE),VLOOKUP($C124,Data!$C$2:$N$1038,10,FALSE)),"")</f>
        <v/>
      </c>
      <c r="E124" t="str">
        <f>IFERROR(VLOOKUP($C124,Data!$C$2:$H$1038,6,FALSE),"")</f>
        <v/>
      </c>
      <c r="F124" t="str">
        <f>IFERROR(VLOOKUP($C124,Data!$C$2:$I$1038,7,FALSE),"")</f>
        <v/>
      </c>
      <c r="G124" t="str">
        <f t="shared" si="2"/>
        <v/>
      </c>
      <c r="H124" t="str">
        <f t="shared" si="3"/>
        <v/>
      </c>
    </row>
    <row r="125" spans="1:8" x14ac:dyDescent="0.3">
      <c r="A125" t="str">
        <f t="array" ref="A125">IFERROR(SMALL(IF(Data!$H$2:$H$1038&lt;&gt;Data!$I$2:$I$1038,ROW(Data!$H$2:$H$1038)),ROW(124:124))-1,"")</f>
        <v/>
      </c>
      <c r="B125" t="str">
        <f>IFERROR(INDEX(Data!$C$2:$C$1038,$A125),"")</f>
        <v/>
      </c>
      <c r="C125" t="str">
        <f t="array" ref="C125">IFERROR(INDEX($B$2:$B$1000, MATCH(0,COUNTIF($C$1:C124, $B$2:$B$1000), 0)),"")</f>
        <v/>
      </c>
      <c r="D125" s="11" t="str">
        <f>IFERROR(HYPERLINK(VLOOKUP($C125,Data!$C$2:$N$1038,12,FALSE),VLOOKUP($C125,Data!$C$2:$N$1038,10,FALSE)),"")</f>
        <v/>
      </c>
      <c r="E125" t="str">
        <f>IFERROR(VLOOKUP($C125,Data!$C$2:$H$1038,6,FALSE),"")</f>
        <v/>
      </c>
      <c r="F125" t="str">
        <f>IFERROR(VLOOKUP($C125,Data!$C$2:$I$1038,7,FALSE),"")</f>
        <v/>
      </c>
      <c r="G125" t="str">
        <f t="shared" si="2"/>
        <v/>
      </c>
      <c r="H125" t="str">
        <f t="shared" si="3"/>
        <v/>
      </c>
    </row>
    <row r="126" spans="1:8" x14ac:dyDescent="0.3">
      <c r="A126" t="str">
        <f t="array" ref="A126">IFERROR(SMALL(IF(Data!$H$2:$H$1038&lt;&gt;Data!$I$2:$I$1038,ROW(Data!$H$2:$H$1038)),ROW(125:125))-1,"")</f>
        <v/>
      </c>
      <c r="B126" t="str">
        <f>IFERROR(INDEX(Data!$C$2:$C$1038,$A126),"")</f>
        <v/>
      </c>
      <c r="C126" t="str">
        <f t="array" ref="C126">IFERROR(INDEX($B$2:$B$1000, MATCH(0,COUNTIF($C$1:C125, $B$2:$B$1000), 0)),"")</f>
        <v/>
      </c>
      <c r="D126" s="11" t="str">
        <f>IFERROR(HYPERLINK(VLOOKUP($C126,Data!$C$2:$N$1038,12,FALSE),VLOOKUP($C126,Data!$C$2:$N$1038,10,FALSE)),"")</f>
        <v/>
      </c>
      <c r="E126" t="str">
        <f>IFERROR(VLOOKUP($C126,Data!$C$2:$H$1038,6,FALSE),"")</f>
        <v/>
      </c>
      <c r="F126" t="str">
        <f>IFERROR(VLOOKUP($C126,Data!$C$2:$I$1038,7,FALSE),"")</f>
        <v/>
      </c>
      <c r="G126" t="str">
        <f t="shared" si="2"/>
        <v/>
      </c>
      <c r="H126" t="str">
        <f t="shared" si="3"/>
        <v/>
      </c>
    </row>
    <row r="127" spans="1:8" x14ac:dyDescent="0.3">
      <c r="A127" t="str">
        <f t="array" ref="A127">IFERROR(SMALL(IF(Data!$H$2:$H$1038&lt;&gt;Data!$I$2:$I$1038,ROW(Data!$H$2:$H$1038)),ROW(126:126))-1,"")</f>
        <v/>
      </c>
      <c r="B127" t="str">
        <f>IFERROR(INDEX(Data!$C$2:$C$1038,$A127),"")</f>
        <v/>
      </c>
      <c r="C127" t="str">
        <f t="array" ref="C127">IFERROR(INDEX($B$2:$B$1000, MATCH(0,COUNTIF($C$1:C126, $B$2:$B$1000), 0)),"")</f>
        <v/>
      </c>
      <c r="D127" s="11" t="str">
        <f>IFERROR(HYPERLINK(VLOOKUP($C127,Data!$C$2:$N$1038,12,FALSE),VLOOKUP($C127,Data!$C$2:$N$1038,10,FALSE)),"")</f>
        <v/>
      </c>
      <c r="E127" t="str">
        <f>IFERROR(VLOOKUP($C127,Data!$C$2:$H$1038,6,FALSE),"")</f>
        <v/>
      </c>
      <c r="F127" t="str">
        <f>IFERROR(VLOOKUP($C127,Data!$C$2:$I$1038,7,FALSE),"")</f>
        <v/>
      </c>
      <c r="G127" t="str">
        <f t="shared" si="2"/>
        <v/>
      </c>
      <c r="H127" t="str">
        <f t="shared" si="3"/>
        <v/>
      </c>
    </row>
    <row r="128" spans="1:8" x14ac:dyDescent="0.3">
      <c r="A128" t="str">
        <f t="array" ref="A128">IFERROR(SMALL(IF(Data!$H$2:$H$1038&lt;&gt;Data!$I$2:$I$1038,ROW(Data!$H$2:$H$1038)),ROW(127:127))-1,"")</f>
        <v/>
      </c>
      <c r="B128" t="str">
        <f>IFERROR(INDEX(Data!$C$2:$C$1038,$A128),"")</f>
        <v/>
      </c>
      <c r="C128" t="str">
        <f t="array" ref="C128">IFERROR(INDEX($B$2:$B$1000, MATCH(0,COUNTIF($C$1:C127, $B$2:$B$1000), 0)),"")</f>
        <v/>
      </c>
      <c r="D128" s="11" t="str">
        <f>IFERROR(HYPERLINK(VLOOKUP($C128,Data!$C$2:$N$1038,12,FALSE),VLOOKUP($C128,Data!$C$2:$N$1038,10,FALSE)),"")</f>
        <v/>
      </c>
      <c r="E128" t="str">
        <f>IFERROR(VLOOKUP($C128,Data!$C$2:$H$1038,6,FALSE),"")</f>
        <v/>
      </c>
      <c r="F128" t="str">
        <f>IFERROR(VLOOKUP($C128,Data!$C$2:$I$1038,7,FALSE),"")</f>
        <v/>
      </c>
      <c r="G128" t="str">
        <f t="shared" si="2"/>
        <v/>
      </c>
      <c r="H128" t="str">
        <f t="shared" si="3"/>
        <v/>
      </c>
    </row>
    <row r="129" spans="1:8" x14ac:dyDescent="0.3">
      <c r="A129" t="str">
        <f t="array" ref="A129">IFERROR(SMALL(IF(Data!$H$2:$H$1038&lt;&gt;Data!$I$2:$I$1038,ROW(Data!$H$2:$H$1038)),ROW(128:128))-1,"")</f>
        <v/>
      </c>
      <c r="B129" t="str">
        <f>IFERROR(INDEX(Data!$C$2:$C$1038,$A129),"")</f>
        <v/>
      </c>
      <c r="C129" t="str">
        <f t="array" ref="C129">IFERROR(INDEX($B$2:$B$1000, MATCH(0,COUNTIF($C$1:C128, $B$2:$B$1000), 0)),"")</f>
        <v/>
      </c>
      <c r="D129" s="11" t="str">
        <f>IFERROR(HYPERLINK(VLOOKUP($C129,Data!$C$2:$N$1038,12,FALSE),VLOOKUP($C129,Data!$C$2:$N$1038,10,FALSE)),"")</f>
        <v/>
      </c>
      <c r="E129" t="str">
        <f>IFERROR(VLOOKUP($C129,Data!$C$2:$H$1038,6,FALSE),"")</f>
        <v/>
      </c>
      <c r="F129" t="str">
        <f>IFERROR(VLOOKUP($C129,Data!$C$2:$I$1038,7,FALSE),"")</f>
        <v/>
      </c>
      <c r="G129" t="str">
        <f t="shared" si="2"/>
        <v/>
      </c>
      <c r="H129" t="str">
        <f t="shared" si="3"/>
        <v/>
      </c>
    </row>
    <row r="130" spans="1:8" x14ac:dyDescent="0.3">
      <c r="A130" t="str">
        <f t="array" ref="A130">IFERROR(SMALL(IF(Data!$H$2:$H$1038&lt;&gt;Data!$I$2:$I$1038,ROW(Data!$H$2:$H$1038)),ROW(129:129))-1,"")</f>
        <v/>
      </c>
      <c r="B130" t="str">
        <f>IFERROR(INDEX(Data!$C$2:$C$1038,$A130),"")</f>
        <v/>
      </c>
      <c r="C130" t="str">
        <f t="array" ref="C130">IFERROR(INDEX($B$2:$B$1000, MATCH(0,COUNTIF($C$1:C129, $B$2:$B$1000), 0)),"")</f>
        <v/>
      </c>
      <c r="D130" s="11" t="str">
        <f>IFERROR(HYPERLINK(VLOOKUP($C130,Data!$C$2:$N$1038,12,FALSE),VLOOKUP($C130,Data!$C$2:$N$1038,10,FALSE)),"")</f>
        <v/>
      </c>
      <c r="E130" t="str">
        <f>IFERROR(VLOOKUP($C130,Data!$C$2:$H$1038,6,FALSE),"")</f>
        <v/>
      </c>
      <c r="F130" t="str">
        <f>IFERROR(VLOOKUP($C130,Data!$C$2:$I$1038,7,FALSE),"")</f>
        <v/>
      </c>
      <c r="G130" t="str">
        <f t="shared" si="2"/>
        <v/>
      </c>
      <c r="H130" t="str">
        <f t="shared" si="3"/>
        <v/>
      </c>
    </row>
    <row r="131" spans="1:8" x14ac:dyDescent="0.3">
      <c r="A131" t="str">
        <f t="array" ref="A131">IFERROR(SMALL(IF(Data!$H$2:$H$1038&lt;&gt;Data!$I$2:$I$1038,ROW(Data!$H$2:$H$1038)),ROW(130:130))-1,"")</f>
        <v/>
      </c>
      <c r="B131" t="str">
        <f>IFERROR(INDEX(Data!$C$2:$C$1038,$A131),"")</f>
        <v/>
      </c>
      <c r="C131" t="str">
        <f t="array" ref="C131">IFERROR(INDEX($B$2:$B$1000, MATCH(0,COUNTIF($C$1:C130, $B$2:$B$1000), 0)),"")</f>
        <v/>
      </c>
      <c r="D131" s="11" t="str">
        <f>IFERROR(HYPERLINK(VLOOKUP($C131,Data!$C$2:$N$1038,12,FALSE),VLOOKUP($C131,Data!$C$2:$N$1038,10,FALSE)),"")</f>
        <v/>
      </c>
      <c r="E131" t="str">
        <f>IFERROR(VLOOKUP($C131,Data!$C$2:$H$1038,6,FALSE),"")</f>
        <v/>
      </c>
      <c r="F131" t="str">
        <f>IFERROR(VLOOKUP($C131,Data!$C$2:$I$1038,7,FALSE),"")</f>
        <v/>
      </c>
      <c r="G131" t="str">
        <f t="shared" ref="G131:G194" si="4">IFERROR(F131-E131,"")</f>
        <v/>
      </c>
      <c r="H131" t="str">
        <f t="shared" ref="H131:H194" si="5">IFERROR(ROUND(G131/E131*100,2),"")</f>
        <v/>
      </c>
    </row>
    <row r="132" spans="1:8" x14ac:dyDescent="0.3">
      <c r="A132" t="str">
        <f t="array" ref="A132">IFERROR(SMALL(IF(Data!$H$2:$H$1038&lt;&gt;Data!$I$2:$I$1038,ROW(Data!$H$2:$H$1038)),ROW(131:131))-1,"")</f>
        <v/>
      </c>
      <c r="B132" t="str">
        <f>IFERROR(INDEX(Data!$C$2:$C$1038,$A132),"")</f>
        <v/>
      </c>
      <c r="C132" t="str">
        <f t="array" ref="C132">IFERROR(INDEX($B$2:$B$1000, MATCH(0,COUNTIF($C$1:C131, $B$2:$B$1000), 0)),"")</f>
        <v/>
      </c>
      <c r="D132" s="11" t="str">
        <f>IFERROR(HYPERLINK(VLOOKUP($C132,Data!$C$2:$N$1038,12,FALSE),VLOOKUP($C132,Data!$C$2:$N$1038,10,FALSE)),"")</f>
        <v/>
      </c>
      <c r="E132" t="str">
        <f>IFERROR(VLOOKUP($C132,Data!$C$2:$H$1038,6,FALSE),"")</f>
        <v/>
      </c>
      <c r="F132" t="str">
        <f>IFERROR(VLOOKUP($C132,Data!$C$2:$I$1038,7,FALSE),"")</f>
        <v/>
      </c>
      <c r="G132" t="str">
        <f t="shared" si="4"/>
        <v/>
      </c>
      <c r="H132" t="str">
        <f t="shared" si="5"/>
        <v/>
      </c>
    </row>
    <row r="133" spans="1:8" x14ac:dyDescent="0.3">
      <c r="A133" t="str">
        <f t="array" ref="A133">IFERROR(SMALL(IF(Data!$H$2:$H$1038&lt;&gt;Data!$I$2:$I$1038,ROW(Data!$H$2:$H$1038)),ROW(132:132))-1,"")</f>
        <v/>
      </c>
      <c r="B133" t="str">
        <f>IFERROR(INDEX(Data!$C$2:$C$1038,$A133),"")</f>
        <v/>
      </c>
      <c r="C133" t="str">
        <f t="array" ref="C133">IFERROR(INDEX($B$2:$B$1000, MATCH(0,COUNTIF($C$1:C132, $B$2:$B$1000), 0)),"")</f>
        <v/>
      </c>
      <c r="D133" s="11" t="str">
        <f>IFERROR(HYPERLINK(VLOOKUP($C133,Data!$C$2:$N$1038,12,FALSE),VLOOKUP($C133,Data!$C$2:$N$1038,10,FALSE)),"")</f>
        <v/>
      </c>
      <c r="E133" t="str">
        <f>IFERROR(VLOOKUP($C133,Data!$C$2:$H$1038,6,FALSE),"")</f>
        <v/>
      </c>
      <c r="F133" t="str">
        <f>IFERROR(VLOOKUP($C133,Data!$C$2:$I$1038,7,FALSE),"")</f>
        <v/>
      </c>
      <c r="G133" t="str">
        <f t="shared" si="4"/>
        <v/>
      </c>
      <c r="H133" t="str">
        <f t="shared" si="5"/>
        <v/>
      </c>
    </row>
    <row r="134" spans="1:8" x14ac:dyDescent="0.3">
      <c r="A134" t="str">
        <f t="array" ref="A134">IFERROR(SMALL(IF(Data!$H$2:$H$1038&lt;&gt;Data!$I$2:$I$1038,ROW(Data!$H$2:$H$1038)),ROW(133:133))-1,"")</f>
        <v/>
      </c>
      <c r="B134" t="str">
        <f>IFERROR(INDEX(Data!$C$2:$C$1038,$A134),"")</f>
        <v/>
      </c>
      <c r="C134" t="str">
        <f t="array" ref="C134">IFERROR(INDEX($B$2:$B$1000, MATCH(0,COUNTIF($C$1:C133, $B$2:$B$1000), 0)),"")</f>
        <v/>
      </c>
      <c r="D134" s="11" t="str">
        <f>IFERROR(HYPERLINK(VLOOKUP($C134,Data!$C$2:$N$1038,12,FALSE),VLOOKUP($C134,Data!$C$2:$N$1038,10,FALSE)),"")</f>
        <v/>
      </c>
      <c r="E134" t="str">
        <f>IFERROR(VLOOKUP($C134,Data!$C$2:$H$1038,6,FALSE),"")</f>
        <v/>
      </c>
      <c r="F134" t="str">
        <f>IFERROR(VLOOKUP($C134,Data!$C$2:$I$1038,7,FALSE),"")</f>
        <v/>
      </c>
      <c r="G134" t="str">
        <f t="shared" si="4"/>
        <v/>
      </c>
      <c r="H134" t="str">
        <f t="shared" si="5"/>
        <v/>
      </c>
    </row>
    <row r="135" spans="1:8" x14ac:dyDescent="0.3">
      <c r="A135" t="str">
        <f t="array" ref="A135">IFERROR(SMALL(IF(Data!$H$2:$H$1038&lt;&gt;Data!$I$2:$I$1038,ROW(Data!$H$2:$H$1038)),ROW(134:134))-1,"")</f>
        <v/>
      </c>
      <c r="B135" t="str">
        <f>IFERROR(INDEX(Data!$C$2:$C$1038,$A135),"")</f>
        <v/>
      </c>
      <c r="C135" t="str">
        <f t="array" ref="C135">IFERROR(INDEX($B$2:$B$1000, MATCH(0,COUNTIF($C$1:C134, $B$2:$B$1000), 0)),"")</f>
        <v/>
      </c>
      <c r="D135" s="11" t="str">
        <f>IFERROR(HYPERLINK(VLOOKUP($C135,Data!$C$2:$N$1038,12,FALSE),VLOOKUP($C135,Data!$C$2:$N$1038,10,FALSE)),"")</f>
        <v/>
      </c>
      <c r="E135" t="str">
        <f>IFERROR(VLOOKUP($C135,Data!$C$2:$H$1038,6,FALSE),"")</f>
        <v/>
      </c>
      <c r="F135" t="str">
        <f>IFERROR(VLOOKUP($C135,Data!$C$2:$I$1038,7,FALSE),"")</f>
        <v/>
      </c>
      <c r="G135" t="str">
        <f t="shared" si="4"/>
        <v/>
      </c>
      <c r="H135" t="str">
        <f t="shared" si="5"/>
        <v/>
      </c>
    </row>
    <row r="136" spans="1:8" x14ac:dyDescent="0.3">
      <c r="A136" t="str">
        <f t="array" ref="A136">IFERROR(SMALL(IF(Data!$H$2:$H$1038&lt;&gt;Data!$I$2:$I$1038,ROW(Data!$H$2:$H$1038)),ROW(135:135))-1,"")</f>
        <v/>
      </c>
      <c r="B136" t="str">
        <f>IFERROR(INDEX(Data!$C$2:$C$1038,$A136),"")</f>
        <v/>
      </c>
      <c r="C136" t="str">
        <f t="array" ref="C136">IFERROR(INDEX($B$2:$B$1000, MATCH(0,COUNTIF($C$1:C135, $B$2:$B$1000), 0)),"")</f>
        <v/>
      </c>
      <c r="D136" s="11" t="str">
        <f>IFERROR(HYPERLINK(VLOOKUP($C136,Data!$C$2:$N$1038,12,FALSE),VLOOKUP($C136,Data!$C$2:$N$1038,10,FALSE)),"")</f>
        <v/>
      </c>
      <c r="E136" t="str">
        <f>IFERROR(VLOOKUP($C136,Data!$C$2:$H$1038,6,FALSE),"")</f>
        <v/>
      </c>
      <c r="F136" t="str">
        <f>IFERROR(VLOOKUP($C136,Data!$C$2:$I$1038,7,FALSE),"")</f>
        <v/>
      </c>
      <c r="G136" t="str">
        <f t="shared" si="4"/>
        <v/>
      </c>
      <c r="H136" t="str">
        <f t="shared" si="5"/>
        <v/>
      </c>
    </row>
    <row r="137" spans="1:8" x14ac:dyDescent="0.3">
      <c r="A137" t="str">
        <f t="array" ref="A137">IFERROR(SMALL(IF(Data!$H$2:$H$1038&lt;&gt;Data!$I$2:$I$1038,ROW(Data!$H$2:$H$1038)),ROW(136:136))-1,"")</f>
        <v/>
      </c>
      <c r="B137" t="str">
        <f>IFERROR(INDEX(Data!$C$2:$C$1038,$A137),"")</f>
        <v/>
      </c>
      <c r="C137" t="str">
        <f t="array" ref="C137">IFERROR(INDEX($B$2:$B$1000, MATCH(0,COUNTIF($C$1:C136, $B$2:$B$1000), 0)),"")</f>
        <v/>
      </c>
      <c r="D137" s="11" t="str">
        <f>IFERROR(HYPERLINK(VLOOKUP($C137,Data!$C$2:$N$1038,12,FALSE),VLOOKUP($C137,Data!$C$2:$N$1038,10,FALSE)),"")</f>
        <v/>
      </c>
      <c r="E137" t="str">
        <f>IFERROR(VLOOKUP($C137,Data!$C$2:$H$1038,6,FALSE),"")</f>
        <v/>
      </c>
      <c r="F137" t="str">
        <f>IFERROR(VLOOKUP($C137,Data!$C$2:$I$1038,7,FALSE),"")</f>
        <v/>
      </c>
      <c r="G137" t="str">
        <f t="shared" si="4"/>
        <v/>
      </c>
      <c r="H137" t="str">
        <f t="shared" si="5"/>
        <v/>
      </c>
    </row>
    <row r="138" spans="1:8" x14ac:dyDescent="0.3">
      <c r="A138" t="str">
        <f t="array" ref="A138">IFERROR(SMALL(IF(Data!$H$2:$H$1038&lt;&gt;Data!$I$2:$I$1038,ROW(Data!$H$2:$H$1038)),ROW(137:137))-1,"")</f>
        <v/>
      </c>
      <c r="B138" t="str">
        <f>IFERROR(INDEX(Data!$C$2:$C$1038,$A138),"")</f>
        <v/>
      </c>
      <c r="C138" t="str">
        <f t="array" ref="C138">IFERROR(INDEX($B$2:$B$1000, MATCH(0,COUNTIF($C$1:C137, $B$2:$B$1000), 0)),"")</f>
        <v/>
      </c>
      <c r="D138" s="11" t="str">
        <f>IFERROR(HYPERLINK(VLOOKUP($C138,Data!$C$2:$N$1038,12,FALSE),VLOOKUP($C138,Data!$C$2:$N$1038,10,FALSE)),"")</f>
        <v/>
      </c>
      <c r="E138" t="str">
        <f>IFERROR(VLOOKUP($C138,Data!$C$2:$H$1038,6,FALSE),"")</f>
        <v/>
      </c>
      <c r="F138" t="str">
        <f>IFERROR(VLOOKUP($C138,Data!$C$2:$I$1038,7,FALSE),"")</f>
        <v/>
      </c>
      <c r="G138" t="str">
        <f t="shared" si="4"/>
        <v/>
      </c>
      <c r="H138" t="str">
        <f t="shared" si="5"/>
        <v/>
      </c>
    </row>
    <row r="139" spans="1:8" x14ac:dyDescent="0.3">
      <c r="A139" t="str">
        <f t="array" ref="A139">IFERROR(SMALL(IF(Data!$H$2:$H$1038&lt;&gt;Data!$I$2:$I$1038,ROW(Data!$H$2:$H$1038)),ROW(138:138))-1,"")</f>
        <v/>
      </c>
      <c r="B139" t="str">
        <f>IFERROR(INDEX(Data!$C$2:$C$1038,$A139),"")</f>
        <v/>
      </c>
      <c r="C139" t="str">
        <f t="array" ref="C139">IFERROR(INDEX($B$2:$B$1000, MATCH(0,COUNTIF($C$1:C138, $B$2:$B$1000), 0)),"")</f>
        <v/>
      </c>
      <c r="D139" s="11" t="str">
        <f>IFERROR(HYPERLINK(VLOOKUP($C139,Data!$C$2:$N$1038,12,FALSE),VLOOKUP($C139,Data!$C$2:$N$1038,10,FALSE)),"")</f>
        <v/>
      </c>
      <c r="E139" t="str">
        <f>IFERROR(VLOOKUP($C139,Data!$C$2:$H$1038,6,FALSE),"")</f>
        <v/>
      </c>
      <c r="F139" t="str">
        <f>IFERROR(VLOOKUP($C139,Data!$C$2:$I$1038,7,FALSE),"")</f>
        <v/>
      </c>
      <c r="G139" t="str">
        <f t="shared" si="4"/>
        <v/>
      </c>
      <c r="H139" t="str">
        <f t="shared" si="5"/>
        <v/>
      </c>
    </row>
    <row r="140" spans="1:8" x14ac:dyDescent="0.3">
      <c r="A140" t="str">
        <f t="array" ref="A140">IFERROR(SMALL(IF(Data!$H$2:$H$1038&lt;&gt;Data!$I$2:$I$1038,ROW(Data!$H$2:$H$1038)),ROW(139:139))-1,"")</f>
        <v/>
      </c>
      <c r="B140" t="str">
        <f>IFERROR(INDEX(Data!$C$2:$C$1038,$A140),"")</f>
        <v/>
      </c>
      <c r="C140" t="str">
        <f t="array" ref="C140">IFERROR(INDEX($B$2:$B$1000, MATCH(0,COUNTIF($C$1:C139, $B$2:$B$1000), 0)),"")</f>
        <v/>
      </c>
      <c r="D140" s="11" t="str">
        <f>IFERROR(HYPERLINK(VLOOKUP($C140,Data!$C$2:$N$1038,12,FALSE),VLOOKUP($C140,Data!$C$2:$N$1038,10,FALSE)),"")</f>
        <v/>
      </c>
      <c r="E140" t="str">
        <f>IFERROR(VLOOKUP($C140,Data!$C$2:$H$1038,6,FALSE),"")</f>
        <v/>
      </c>
      <c r="F140" t="str">
        <f>IFERROR(VLOOKUP($C140,Data!$C$2:$I$1038,7,FALSE),"")</f>
        <v/>
      </c>
      <c r="G140" t="str">
        <f t="shared" si="4"/>
        <v/>
      </c>
      <c r="H140" t="str">
        <f t="shared" si="5"/>
        <v/>
      </c>
    </row>
    <row r="141" spans="1:8" x14ac:dyDescent="0.3">
      <c r="A141" t="str">
        <f t="array" ref="A141">IFERROR(SMALL(IF(Data!$H$2:$H$1038&lt;&gt;Data!$I$2:$I$1038,ROW(Data!$H$2:$H$1038)),ROW(140:140))-1,"")</f>
        <v/>
      </c>
      <c r="B141" t="str">
        <f>IFERROR(INDEX(Data!$C$2:$C$1038,$A141),"")</f>
        <v/>
      </c>
      <c r="C141" t="str">
        <f t="array" ref="C141">IFERROR(INDEX($B$2:$B$1000, MATCH(0,COUNTIF($C$1:C140, $B$2:$B$1000), 0)),"")</f>
        <v/>
      </c>
      <c r="D141" s="11" t="str">
        <f>IFERROR(HYPERLINK(VLOOKUP($C141,Data!$C$2:$N$1038,12,FALSE),VLOOKUP($C141,Data!$C$2:$N$1038,10,FALSE)),"")</f>
        <v/>
      </c>
      <c r="E141" t="str">
        <f>IFERROR(VLOOKUP($C141,Data!$C$2:$H$1038,6,FALSE),"")</f>
        <v/>
      </c>
      <c r="F141" t="str">
        <f>IFERROR(VLOOKUP($C141,Data!$C$2:$I$1038,7,FALSE),"")</f>
        <v/>
      </c>
      <c r="G141" t="str">
        <f t="shared" si="4"/>
        <v/>
      </c>
      <c r="H141" t="str">
        <f t="shared" si="5"/>
        <v/>
      </c>
    </row>
    <row r="142" spans="1:8" x14ac:dyDescent="0.3">
      <c r="A142" t="str">
        <f t="array" ref="A142">IFERROR(SMALL(IF(Data!$H$2:$H$1038&lt;&gt;Data!$I$2:$I$1038,ROW(Data!$H$2:$H$1038)),ROW(141:141))-1,"")</f>
        <v/>
      </c>
      <c r="B142" t="str">
        <f>IFERROR(INDEX(Data!$C$2:$C$1038,$A142),"")</f>
        <v/>
      </c>
      <c r="C142" t="str">
        <f t="array" ref="C142">IFERROR(INDEX($B$2:$B$1000, MATCH(0,COUNTIF($C$1:C141, $B$2:$B$1000), 0)),"")</f>
        <v/>
      </c>
      <c r="D142" s="11" t="str">
        <f>IFERROR(HYPERLINK(VLOOKUP($C142,Data!$C$2:$N$1038,12,FALSE),VLOOKUP($C142,Data!$C$2:$N$1038,10,FALSE)),"")</f>
        <v/>
      </c>
      <c r="E142" t="str">
        <f>IFERROR(VLOOKUP($C142,Data!$C$2:$H$1038,6,FALSE),"")</f>
        <v/>
      </c>
      <c r="F142" t="str">
        <f>IFERROR(VLOOKUP($C142,Data!$C$2:$I$1038,7,FALSE),"")</f>
        <v/>
      </c>
      <c r="G142" t="str">
        <f t="shared" si="4"/>
        <v/>
      </c>
      <c r="H142" t="str">
        <f t="shared" si="5"/>
        <v/>
      </c>
    </row>
    <row r="143" spans="1:8" x14ac:dyDescent="0.3">
      <c r="A143" t="str">
        <f t="array" ref="A143">IFERROR(SMALL(IF(Data!$H$2:$H$1038&lt;&gt;Data!$I$2:$I$1038,ROW(Data!$H$2:$H$1038)),ROW(142:142))-1,"")</f>
        <v/>
      </c>
      <c r="B143" t="str">
        <f>IFERROR(INDEX(Data!$C$2:$C$1038,$A143),"")</f>
        <v/>
      </c>
      <c r="C143" t="str">
        <f t="array" ref="C143">IFERROR(INDEX($B$2:$B$1000, MATCH(0,COUNTIF($C$1:C142, $B$2:$B$1000), 0)),"")</f>
        <v/>
      </c>
      <c r="D143" s="11" t="str">
        <f>IFERROR(HYPERLINK(VLOOKUP($C143,Data!$C$2:$N$1038,12,FALSE),VLOOKUP($C143,Data!$C$2:$N$1038,10,FALSE)),"")</f>
        <v/>
      </c>
      <c r="E143" t="str">
        <f>IFERROR(VLOOKUP($C143,Data!$C$2:$H$1038,6,FALSE),"")</f>
        <v/>
      </c>
      <c r="F143" t="str">
        <f>IFERROR(VLOOKUP($C143,Data!$C$2:$I$1038,7,FALSE),"")</f>
        <v/>
      </c>
      <c r="G143" t="str">
        <f t="shared" si="4"/>
        <v/>
      </c>
      <c r="H143" t="str">
        <f t="shared" si="5"/>
        <v/>
      </c>
    </row>
    <row r="144" spans="1:8" x14ac:dyDescent="0.3">
      <c r="A144" t="str">
        <f t="array" ref="A144">IFERROR(SMALL(IF(Data!$H$2:$H$1038&lt;&gt;Data!$I$2:$I$1038,ROW(Data!$H$2:$H$1038)),ROW(143:143))-1,"")</f>
        <v/>
      </c>
      <c r="B144" t="str">
        <f>IFERROR(INDEX(Data!$C$2:$C$1038,$A144),"")</f>
        <v/>
      </c>
      <c r="C144" t="str">
        <f t="array" ref="C144">IFERROR(INDEX($B$2:$B$1000, MATCH(0,COUNTIF($C$1:C143, $B$2:$B$1000), 0)),"")</f>
        <v/>
      </c>
      <c r="D144" s="11" t="str">
        <f>IFERROR(HYPERLINK(VLOOKUP($C144,Data!$C$2:$N$1038,12,FALSE),VLOOKUP($C144,Data!$C$2:$N$1038,10,FALSE)),"")</f>
        <v/>
      </c>
      <c r="E144" t="str">
        <f>IFERROR(VLOOKUP($C144,Data!$C$2:$H$1038,6,FALSE),"")</f>
        <v/>
      </c>
      <c r="F144" t="str">
        <f>IFERROR(VLOOKUP($C144,Data!$C$2:$I$1038,7,FALSE),"")</f>
        <v/>
      </c>
      <c r="G144" t="str">
        <f t="shared" si="4"/>
        <v/>
      </c>
      <c r="H144" t="str">
        <f t="shared" si="5"/>
        <v/>
      </c>
    </row>
    <row r="145" spans="1:8" x14ac:dyDescent="0.3">
      <c r="A145" t="str">
        <f t="array" ref="A145">IFERROR(SMALL(IF(Data!$H$2:$H$1038&lt;&gt;Data!$I$2:$I$1038,ROW(Data!$H$2:$H$1038)),ROW(144:144))-1,"")</f>
        <v/>
      </c>
      <c r="B145" t="str">
        <f>IFERROR(INDEX(Data!$C$2:$C$1038,$A145),"")</f>
        <v/>
      </c>
      <c r="C145" t="str">
        <f t="array" ref="C145">IFERROR(INDEX($B$2:$B$1000, MATCH(0,COUNTIF($C$1:C144, $B$2:$B$1000), 0)),"")</f>
        <v/>
      </c>
      <c r="D145" s="11" t="str">
        <f>IFERROR(HYPERLINK(VLOOKUP($C145,Data!$C$2:$N$1038,12,FALSE),VLOOKUP($C145,Data!$C$2:$N$1038,10,FALSE)),"")</f>
        <v/>
      </c>
      <c r="E145" t="str">
        <f>IFERROR(VLOOKUP($C145,Data!$C$2:$H$1038,6,FALSE),"")</f>
        <v/>
      </c>
      <c r="F145" t="str">
        <f>IFERROR(VLOOKUP($C145,Data!$C$2:$I$1038,7,FALSE),"")</f>
        <v/>
      </c>
      <c r="G145" t="str">
        <f t="shared" si="4"/>
        <v/>
      </c>
      <c r="H145" t="str">
        <f t="shared" si="5"/>
        <v/>
      </c>
    </row>
    <row r="146" spans="1:8" x14ac:dyDescent="0.3">
      <c r="A146" t="str">
        <f t="array" ref="A146">IFERROR(SMALL(IF(Data!$H$2:$H$1038&lt;&gt;Data!$I$2:$I$1038,ROW(Data!$H$2:$H$1038)),ROW(145:145))-1,"")</f>
        <v/>
      </c>
      <c r="B146" t="str">
        <f>IFERROR(INDEX(Data!$C$2:$C$1038,$A146),"")</f>
        <v/>
      </c>
      <c r="C146" t="str">
        <f t="array" ref="C146">IFERROR(INDEX($B$2:$B$1000, MATCH(0,COUNTIF($C$1:C145, $B$2:$B$1000), 0)),"")</f>
        <v/>
      </c>
      <c r="D146" s="11" t="str">
        <f>IFERROR(HYPERLINK(VLOOKUP($C146,Data!$C$2:$N$1038,12,FALSE),VLOOKUP($C146,Data!$C$2:$N$1038,10,FALSE)),"")</f>
        <v/>
      </c>
      <c r="E146" t="str">
        <f>IFERROR(VLOOKUP($C146,Data!$C$2:$H$1038,6,FALSE),"")</f>
        <v/>
      </c>
      <c r="F146" t="str">
        <f>IFERROR(VLOOKUP($C146,Data!$C$2:$I$1038,7,FALSE),"")</f>
        <v/>
      </c>
      <c r="G146" t="str">
        <f t="shared" si="4"/>
        <v/>
      </c>
      <c r="H146" t="str">
        <f t="shared" si="5"/>
        <v/>
      </c>
    </row>
    <row r="147" spans="1:8" x14ac:dyDescent="0.3">
      <c r="A147" t="str">
        <f t="array" ref="A147">IFERROR(SMALL(IF(Data!$H$2:$H$1038&lt;&gt;Data!$I$2:$I$1038,ROW(Data!$H$2:$H$1038)),ROW(146:146))-1,"")</f>
        <v/>
      </c>
      <c r="B147" t="str">
        <f>IFERROR(INDEX(Data!$C$2:$C$1038,$A147),"")</f>
        <v/>
      </c>
      <c r="C147" t="str">
        <f t="array" ref="C147">IFERROR(INDEX($B$2:$B$1000, MATCH(0,COUNTIF($C$1:C146, $B$2:$B$1000), 0)),"")</f>
        <v/>
      </c>
      <c r="D147" s="11" t="str">
        <f>IFERROR(HYPERLINK(VLOOKUP($C147,Data!$C$2:$N$1038,12,FALSE),VLOOKUP($C147,Data!$C$2:$N$1038,10,FALSE)),"")</f>
        <v/>
      </c>
      <c r="E147" t="str">
        <f>IFERROR(VLOOKUP($C147,Data!$C$2:$H$1038,6,FALSE),"")</f>
        <v/>
      </c>
      <c r="F147" t="str">
        <f>IFERROR(VLOOKUP($C147,Data!$C$2:$I$1038,7,FALSE),"")</f>
        <v/>
      </c>
      <c r="G147" t="str">
        <f t="shared" si="4"/>
        <v/>
      </c>
      <c r="H147" t="str">
        <f t="shared" si="5"/>
        <v/>
      </c>
    </row>
    <row r="148" spans="1:8" x14ac:dyDescent="0.3">
      <c r="A148" t="str">
        <f t="array" ref="A148">IFERROR(SMALL(IF(Data!$H$2:$H$1038&lt;&gt;Data!$I$2:$I$1038,ROW(Data!$H$2:$H$1038)),ROW(147:147))-1,"")</f>
        <v/>
      </c>
      <c r="B148" t="str">
        <f>IFERROR(INDEX(Data!$C$2:$C$1038,$A148),"")</f>
        <v/>
      </c>
      <c r="C148" t="str">
        <f t="array" ref="C148">IFERROR(INDEX($B$2:$B$1000, MATCH(0,COUNTIF($C$1:C147, $B$2:$B$1000), 0)),"")</f>
        <v/>
      </c>
      <c r="D148" s="11" t="str">
        <f>IFERROR(HYPERLINK(VLOOKUP($C148,Data!$C$2:$N$1038,12,FALSE),VLOOKUP($C148,Data!$C$2:$N$1038,10,FALSE)),"")</f>
        <v/>
      </c>
      <c r="E148" t="str">
        <f>IFERROR(VLOOKUP($C148,Data!$C$2:$H$1038,6,FALSE),"")</f>
        <v/>
      </c>
      <c r="F148" t="str">
        <f>IFERROR(VLOOKUP($C148,Data!$C$2:$I$1038,7,FALSE),"")</f>
        <v/>
      </c>
      <c r="G148" t="str">
        <f t="shared" si="4"/>
        <v/>
      </c>
      <c r="H148" t="str">
        <f t="shared" si="5"/>
        <v/>
      </c>
    </row>
    <row r="149" spans="1:8" x14ac:dyDescent="0.3">
      <c r="A149" t="str">
        <f t="array" ref="A149">IFERROR(SMALL(IF(Data!$H$2:$H$1038&lt;&gt;Data!$I$2:$I$1038,ROW(Data!$H$2:$H$1038)),ROW(148:148))-1,"")</f>
        <v/>
      </c>
      <c r="B149" t="str">
        <f>IFERROR(INDEX(Data!$C$2:$C$1038,$A149),"")</f>
        <v/>
      </c>
      <c r="C149" t="str">
        <f t="array" ref="C149">IFERROR(INDEX($B$2:$B$1000, MATCH(0,COUNTIF($C$1:C148, $B$2:$B$1000), 0)),"")</f>
        <v/>
      </c>
      <c r="D149" s="11" t="str">
        <f>IFERROR(HYPERLINK(VLOOKUP($C149,Data!$C$2:$N$1038,12,FALSE),VLOOKUP($C149,Data!$C$2:$N$1038,10,FALSE)),"")</f>
        <v/>
      </c>
      <c r="E149" t="str">
        <f>IFERROR(VLOOKUP($C149,Data!$C$2:$H$1038,6,FALSE),"")</f>
        <v/>
      </c>
      <c r="F149" t="str">
        <f>IFERROR(VLOOKUP($C149,Data!$C$2:$I$1038,7,FALSE),"")</f>
        <v/>
      </c>
      <c r="G149" t="str">
        <f t="shared" si="4"/>
        <v/>
      </c>
      <c r="H149" t="str">
        <f t="shared" si="5"/>
        <v/>
      </c>
    </row>
    <row r="150" spans="1:8" x14ac:dyDescent="0.3">
      <c r="A150" t="str">
        <f t="array" ref="A150">IFERROR(SMALL(IF(Data!$H$2:$H$1038&lt;&gt;Data!$I$2:$I$1038,ROW(Data!$H$2:$H$1038)),ROW(149:149))-1,"")</f>
        <v/>
      </c>
      <c r="B150" t="str">
        <f>IFERROR(INDEX(Data!$C$2:$C$1038,$A150),"")</f>
        <v/>
      </c>
      <c r="C150" t="str">
        <f t="array" ref="C150">IFERROR(INDEX($B$2:$B$1000, MATCH(0,COUNTIF($C$1:C149, $B$2:$B$1000), 0)),"")</f>
        <v/>
      </c>
      <c r="D150" s="11" t="str">
        <f>IFERROR(HYPERLINK(VLOOKUP($C150,Data!$C$2:$N$1038,12,FALSE),VLOOKUP($C150,Data!$C$2:$N$1038,10,FALSE)),"")</f>
        <v/>
      </c>
      <c r="E150" t="str">
        <f>IFERROR(VLOOKUP($C150,Data!$C$2:$H$1038,6,FALSE),"")</f>
        <v/>
      </c>
      <c r="F150" t="str">
        <f>IFERROR(VLOOKUP($C150,Data!$C$2:$I$1038,7,FALSE),"")</f>
        <v/>
      </c>
      <c r="G150" t="str">
        <f t="shared" si="4"/>
        <v/>
      </c>
      <c r="H150" t="str">
        <f t="shared" si="5"/>
        <v/>
      </c>
    </row>
    <row r="151" spans="1:8" x14ac:dyDescent="0.3">
      <c r="A151" t="str">
        <f t="array" ref="A151">IFERROR(SMALL(IF(Data!$H$2:$H$1038&lt;&gt;Data!$I$2:$I$1038,ROW(Data!$H$2:$H$1038)),ROW(150:150))-1,"")</f>
        <v/>
      </c>
      <c r="B151" t="str">
        <f>IFERROR(INDEX(Data!$C$2:$C$1038,$A151),"")</f>
        <v/>
      </c>
      <c r="C151" t="str">
        <f t="array" ref="C151">IFERROR(INDEX($B$2:$B$1000, MATCH(0,COUNTIF($C$1:C150, $B$2:$B$1000), 0)),"")</f>
        <v/>
      </c>
      <c r="D151" s="11" t="str">
        <f>IFERROR(HYPERLINK(VLOOKUP($C151,Data!$C$2:$N$1038,12,FALSE),VLOOKUP($C151,Data!$C$2:$N$1038,10,FALSE)),"")</f>
        <v/>
      </c>
      <c r="E151" t="str">
        <f>IFERROR(VLOOKUP($C151,Data!$C$2:$H$1038,6,FALSE),"")</f>
        <v/>
      </c>
      <c r="F151" t="str">
        <f>IFERROR(VLOOKUP($C151,Data!$C$2:$I$1038,7,FALSE),"")</f>
        <v/>
      </c>
      <c r="G151" t="str">
        <f t="shared" si="4"/>
        <v/>
      </c>
      <c r="H151" t="str">
        <f t="shared" si="5"/>
        <v/>
      </c>
    </row>
    <row r="152" spans="1:8" x14ac:dyDescent="0.3">
      <c r="A152" t="str">
        <f t="array" ref="A152">IFERROR(SMALL(IF(Data!$H$2:$H$1038&lt;&gt;Data!$I$2:$I$1038,ROW(Data!$H$2:$H$1038)),ROW(151:151))-1,"")</f>
        <v/>
      </c>
      <c r="B152" t="str">
        <f>IFERROR(INDEX(Data!$C$2:$C$1038,$A152),"")</f>
        <v/>
      </c>
      <c r="C152" t="str">
        <f t="array" ref="C152">IFERROR(INDEX($B$2:$B$1000, MATCH(0,COUNTIF($C$1:C151, $B$2:$B$1000), 0)),"")</f>
        <v/>
      </c>
      <c r="D152" s="11" t="str">
        <f>IFERROR(HYPERLINK(VLOOKUP($C152,Data!$C$2:$N$1038,12,FALSE),VLOOKUP($C152,Data!$C$2:$N$1038,10,FALSE)),"")</f>
        <v/>
      </c>
      <c r="E152" t="str">
        <f>IFERROR(VLOOKUP($C152,Data!$C$2:$H$1038,6,FALSE),"")</f>
        <v/>
      </c>
      <c r="F152" t="str">
        <f>IFERROR(VLOOKUP($C152,Data!$C$2:$I$1038,7,FALSE),"")</f>
        <v/>
      </c>
      <c r="G152" t="str">
        <f t="shared" si="4"/>
        <v/>
      </c>
      <c r="H152" t="str">
        <f t="shared" si="5"/>
        <v/>
      </c>
    </row>
    <row r="153" spans="1:8" x14ac:dyDescent="0.3">
      <c r="A153" t="str">
        <f t="array" ref="A153">IFERROR(SMALL(IF(Data!$H$2:$H$1038&lt;&gt;Data!$I$2:$I$1038,ROW(Data!$H$2:$H$1038)),ROW(152:152))-1,"")</f>
        <v/>
      </c>
      <c r="B153" t="str">
        <f>IFERROR(INDEX(Data!$C$2:$C$1038,$A153),"")</f>
        <v/>
      </c>
      <c r="C153" t="str">
        <f t="array" ref="C153">IFERROR(INDEX($B$2:$B$1000, MATCH(0,COUNTIF($C$1:C152, $B$2:$B$1000), 0)),"")</f>
        <v/>
      </c>
      <c r="D153" s="11" t="str">
        <f>IFERROR(HYPERLINK(VLOOKUP($C153,Data!$C$2:$N$1038,12,FALSE),VLOOKUP($C153,Data!$C$2:$N$1038,10,FALSE)),"")</f>
        <v/>
      </c>
      <c r="E153" t="str">
        <f>IFERROR(VLOOKUP($C153,Data!$C$2:$H$1038,6,FALSE),"")</f>
        <v/>
      </c>
      <c r="F153" t="str">
        <f>IFERROR(VLOOKUP($C153,Data!$C$2:$I$1038,7,FALSE),"")</f>
        <v/>
      </c>
      <c r="G153" t="str">
        <f t="shared" si="4"/>
        <v/>
      </c>
      <c r="H153" t="str">
        <f t="shared" si="5"/>
        <v/>
      </c>
    </row>
    <row r="154" spans="1:8" x14ac:dyDescent="0.3">
      <c r="A154" t="str">
        <f t="array" ref="A154">IFERROR(SMALL(IF(Data!$H$2:$H$1038&lt;&gt;Data!$I$2:$I$1038,ROW(Data!$H$2:$H$1038)),ROW(153:153))-1,"")</f>
        <v/>
      </c>
      <c r="B154" t="str">
        <f>IFERROR(INDEX(Data!$C$2:$C$1038,$A154),"")</f>
        <v/>
      </c>
      <c r="C154" t="str">
        <f t="array" ref="C154">IFERROR(INDEX($B$2:$B$1000, MATCH(0,COUNTIF($C$1:C153, $B$2:$B$1000), 0)),"")</f>
        <v/>
      </c>
      <c r="D154" s="11" t="str">
        <f>IFERROR(HYPERLINK(VLOOKUP($C154,Data!$C$2:$N$1038,12,FALSE),VLOOKUP($C154,Data!$C$2:$N$1038,10,FALSE)),"")</f>
        <v/>
      </c>
      <c r="E154" t="str">
        <f>IFERROR(VLOOKUP($C154,Data!$C$2:$H$1038,6,FALSE),"")</f>
        <v/>
      </c>
      <c r="F154" t="str">
        <f>IFERROR(VLOOKUP($C154,Data!$C$2:$I$1038,7,FALSE),"")</f>
        <v/>
      </c>
      <c r="G154" t="str">
        <f t="shared" si="4"/>
        <v/>
      </c>
      <c r="H154" t="str">
        <f t="shared" si="5"/>
        <v/>
      </c>
    </row>
    <row r="155" spans="1:8" x14ac:dyDescent="0.3">
      <c r="A155" t="str">
        <f t="array" ref="A155">IFERROR(SMALL(IF(Data!$H$2:$H$1038&lt;&gt;Data!$I$2:$I$1038,ROW(Data!$H$2:$H$1038)),ROW(154:154))-1,"")</f>
        <v/>
      </c>
      <c r="B155" t="str">
        <f>IFERROR(INDEX(Data!$C$2:$C$1038,$A155),"")</f>
        <v/>
      </c>
      <c r="C155" t="str">
        <f t="array" ref="C155">IFERROR(INDEX($B$2:$B$1000, MATCH(0,COUNTIF($C$1:C154, $B$2:$B$1000), 0)),"")</f>
        <v/>
      </c>
      <c r="D155" s="11" t="str">
        <f>IFERROR(HYPERLINK(VLOOKUP($C155,Data!$C$2:$N$1038,12,FALSE),VLOOKUP($C155,Data!$C$2:$N$1038,10,FALSE)),"")</f>
        <v/>
      </c>
      <c r="E155" t="str">
        <f>IFERROR(VLOOKUP($C155,Data!$C$2:$H$1038,6,FALSE),"")</f>
        <v/>
      </c>
      <c r="F155" t="str">
        <f>IFERROR(VLOOKUP($C155,Data!$C$2:$I$1038,7,FALSE),"")</f>
        <v/>
      </c>
      <c r="G155" t="str">
        <f t="shared" si="4"/>
        <v/>
      </c>
      <c r="H155" t="str">
        <f t="shared" si="5"/>
        <v/>
      </c>
    </row>
    <row r="156" spans="1:8" x14ac:dyDescent="0.3">
      <c r="A156" t="str">
        <f t="array" ref="A156">IFERROR(SMALL(IF(Data!$H$2:$H$1038&lt;&gt;Data!$I$2:$I$1038,ROW(Data!$H$2:$H$1038)),ROW(155:155))-1,"")</f>
        <v/>
      </c>
      <c r="B156" t="str">
        <f>IFERROR(INDEX(Data!$C$2:$C$1038,$A156),"")</f>
        <v/>
      </c>
      <c r="C156" t="str">
        <f t="array" ref="C156">IFERROR(INDEX($B$2:$B$1000, MATCH(0,COUNTIF($C$1:C155, $B$2:$B$1000), 0)),"")</f>
        <v/>
      </c>
      <c r="D156" s="11" t="str">
        <f>IFERROR(HYPERLINK(VLOOKUP($C156,Data!$C$2:$N$1038,12,FALSE),VLOOKUP($C156,Data!$C$2:$N$1038,10,FALSE)),"")</f>
        <v/>
      </c>
      <c r="E156" t="str">
        <f>IFERROR(VLOOKUP($C156,Data!$C$2:$H$1038,6,FALSE),"")</f>
        <v/>
      </c>
      <c r="F156" t="str">
        <f>IFERROR(VLOOKUP($C156,Data!$C$2:$I$1038,7,FALSE),"")</f>
        <v/>
      </c>
      <c r="G156" t="str">
        <f t="shared" si="4"/>
        <v/>
      </c>
      <c r="H156" t="str">
        <f t="shared" si="5"/>
        <v/>
      </c>
    </row>
    <row r="157" spans="1:8" x14ac:dyDescent="0.3">
      <c r="A157" t="str">
        <f t="array" ref="A157">IFERROR(SMALL(IF(Data!$H$2:$H$1038&lt;&gt;Data!$I$2:$I$1038,ROW(Data!$H$2:$H$1038)),ROW(156:156))-1,"")</f>
        <v/>
      </c>
      <c r="B157" t="str">
        <f>IFERROR(INDEX(Data!$C$2:$C$1038,$A157),"")</f>
        <v/>
      </c>
      <c r="C157" t="str">
        <f t="array" ref="C157">IFERROR(INDEX($B$2:$B$1000, MATCH(0,COUNTIF($C$1:C156, $B$2:$B$1000), 0)),"")</f>
        <v/>
      </c>
      <c r="D157" s="11" t="str">
        <f>IFERROR(HYPERLINK(VLOOKUP($C157,Data!$C$2:$N$1038,12,FALSE),VLOOKUP($C157,Data!$C$2:$N$1038,10,FALSE)),"")</f>
        <v/>
      </c>
      <c r="E157" t="str">
        <f>IFERROR(VLOOKUP($C157,Data!$C$2:$H$1038,6,FALSE),"")</f>
        <v/>
      </c>
      <c r="F157" t="str">
        <f>IFERROR(VLOOKUP($C157,Data!$C$2:$I$1038,7,FALSE),"")</f>
        <v/>
      </c>
      <c r="G157" t="str">
        <f t="shared" si="4"/>
        <v/>
      </c>
      <c r="H157" t="str">
        <f t="shared" si="5"/>
        <v/>
      </c>
    </row>
    <row r="158" spans="1:8" x14ac:dyDescent="0.3">
      <c r="A158" t="str">
        <f t="array" ref="A158">IFERROR(SMALL(IF(Data!$H$2:$H$1038&lt;&gt;Data!$I$2:$I$1038,ROW(Data!$H$2:$H$1038)),ROW(157:157))-1,"")</f>
        <v/>
      </c>
      <c r="B158" t="str">
        <f>IFERROR(INDEX(Data!$C$2:$C$1038,$A158),"")</f>
        <v/>
      </c>
      <c r="C158" t="str">
        <f t="array" ref="C158">IFERROR(INDEX($B$2:$B$1000, MATCH(0,COUNTIF($C$1:C157, $B$2:$B$1000), 0)),"")</f>
        <v/>
      </c>
      <c r="D158" s="11" t="str">
        <f>IFERROR(HYPERLINK(VLOOKUP($C158,Data!$C$2:$N$1038,12,FALSE),VLOOKUP($C158,Data!$C$2:$N$1038,10,FALSE)),"")</f>
        <v/>
      </c>
      <c r="E158" t="str">
        <f>IFERROR(VLOOKUP($C158,Data!$C$2:$H$1038,6,FALSE),"")</f>
        <v/>
      </c>
      <c r="F158" t="str">
        <f>IFERROR(VLOOKUP($C158,Data!$C$2:$I$1038,7,FALSE),"")</f>
        <v/>
      </c>
      <c r="G158" t="str">
        <f t="shared" si="4"/>
        <v/>
      </c>
      <c r="H158" t="str">
        <f t="shared" si="5"/>
        <v/>
      </c>
    </row>
    <row r="159" spans="1:8" x14ac:dyDescent="0.3">
      <c r="A159" t="str">
        <f t="array" ref="A159">IFERROR(SMALL(IF(Data!$H$2:$H$1038&lt;&gt;Data!$I$2:$I$1038,ROW(Data!$H$2:$H$1038)),ROW(158:158))-1,"")</f>
        <v/>
      </c>
      <c r="B159" t="str">
        <f>IFERROR(INDEX(Data!$C$2:$C$1038,$A159),"")</f>
        <v/>
      </c>
      <c r="C159" t="str">
        <f t="array" ref="C159">IFERROR(INDEX($B$2:$B$1000, MATCH(0,COUNTIF($C$1:C158, $B$2:$B$1000), 0)),"")</f>
        <v/>
      </c>
      <c r="D159" s="11" t="str">
        <f>IFERROR(HYPERLINK(VLOOKUP($C159,Data!$C$2:$N$1038,12,FALSE),VLOOKUP($C159,Data!$C$2:$N$1038,10,FALSE)),"")</f>
        <v/>
      </c>
      <c r="E159" t="str">
        <f>IFERROR(VLOOKUP($C159,Data!$C$2:$H$1038,6,FALSE),"")</f>
        <v/>
      </c>
      <c r="F159" t="str">
        <f>IFERROR(VLOOKUP($C159,Data!$C$2:$I$1038,7,FALSE),"")</f>
        <v/>
      </c>
      <c r="G159" t="str">
        <f t="shared" si="4"/>
        <v/>
      </c>
      <c r="H159" t="str">
        <f t="shared" si="5"/>
        <v/>
      </c>
    </row>
    <row r="160" spans="1:8" x14ac:dyDescent="0.3">
      <c r="A160" t="str">
        <f t="array" ref="A160">IFERROR(SMALL(IF(Data!$H$2:$H$1038&lt;&gt;Data!$I$2:$I$1038,ROW(Data!$H$2:$H$1038)),ROW(159:159))-1,"")</f>
        <v/>
      </c>
      <c r="B160" t="str">
        <f>IFERROR(INDEX(Data!$C$2:$C$1038,$A160),"")</f>
        <v/>
      </c>
      <c r="C160" t="str">
        <f t="array" ref="C160">IFERROR(INDEX($B$2:$B$1000, MATCH(0,COUNTIF($C$1:C159, $B$2:$B$1000), 0)),"")</f>
        <v/>
      </c>
      <c r="D160" s="11" t="str">
        <f>IFERROR(HYPERLINK(VLOOKUP($C160,Data!$C$2:$N$1038,12,FALSE),VLOOKUP($C160,Data!$C$2:$N$1038,10,FALSE)),"")</f>
        <v/>
      </c>
      <c r="E160" t="str">
        <f>IFERROR(VLOOKUP($C160,Data!$C$2:$H$1038,6,FALSE),"")</f>
        <v/>
      </c>
      <c r="F160" t="str">
        <f>IFERROR(VLOOKUP($C160,Data!$C$2:$I$1038,7,FALSE),"")</f>
        <v/>
      </c>
      <c r="G160" t="str">
        <f t="shared" si="4"/>
        <v/>
      </c>
      <c r="H160" t="str">
        <f t="shared" si="5"/>
        <v/>
      </c>
    </row>
    <row r="161" spans="1:8" x14ac:dyDescent="0.3">
      <c r="A161" t="str">
        <f t="array" ref="A161">IFERROR(SMALL(IF(Data!$H$2:$H$1038&lt;&gt;Data!$I$2:$I$1038,ROW(Data!$H$2:$H$1038)),ROW(160:160))-1,"")</f>
        <v/>
      </c>
      <c r="B161" t="str">
        <f>IFERROR(INDEX(Data!$C$2:$C$1038,$A161),"")</f>
        <v/>
      </c>
      <c r="C161" t="str">
        <f t="array" ref="C161">IFERROR(INDEX($B$2:$B$1000, MATCH(0,COUNTIF($C$1:C160, $B$2:$B$1000), 0)),"")</f>
        <v/>
      </c>
      <c r="D161" s="11" t="str">
        <f>IFERROR(HYPERLINK(VLOOKUP($C161,Data!$C$2:$N$1038,12,FALSE),VLOOKUP($C161,Data!$C$2:$N$1038,10,FALSE)),"")</f>
        <v/>
      </c>
      <c r="E161" t="str">
        <f>IFERROR(VLOOKUP($C161,Data!$C$2:$H$1038,6,FALSE),"")</f>
        <v/>
      </c>
      <c r="F161" t="str">
        <f>IFERROR(VLOOKUP($C161,Data!$C$2:$I$1038,7,FALSE),"")</f>
        <v/>
      </c>
      <c r="G161" t="str">
        <f t="shared" si="4"/>
        <v/>
      </c>
      <c r="H161" t="str">
        <f t="shared" si="5"/>
        <v/>
      </c>
    </row>
    <row r="162" spans="1:8" x14ac:dyDescent="0.3">
      <c r="A162" t="str">
        <f t="array" ref="A162">IFERROR(SMALL(IF(Data!$H$2:$H$1038&lt;&gt;Data!$I$2:$I$1038,ROW(Data!$H$2:$H$1038)),ROW(161:161))-1,"")</f>
        <v/>
      </c>
      <c r="B162" t="str">
        <f>IFERROR(INDEX(Data!$C$2:$C$1038,$A162),"")</f>
        <v/>
      </c>
      <c r="C162" t="str">
        <f t="array" ref="C162">IFERROR(INDEX($B$2:$B$1000, MATCH(0,COUNTIF($C$1:C161, $B$2:$B$1000), 0)),"")</f>
        <v/>
      </c>
      <c r="D162" s="11" t="str">
        <f>IFERROR(HYPERLINK(VLOOKUP($C162,Data!$C$2:$N$1038,12,FALSE),VLOOKUP($C162,Data!$C$2:$N$1038,10,FALSE)),"")</f>
        <v/>
      </c>
      <c r="E162" t="str">
        <f>IFERROR(VLOOKUP($C162,Data!$C$2:$H$1038,6,FALSE),"")</f>
        <v/>
      </c>
      <c r="F162" t="str">
        <f>IFERROR(VLOOKUP($C162,Data!$C$2:$I$1038,7,FALSE),"")</f>
        <v/>
      </c>
      <c r="G162" t="str">
        <f t="shared" si="4"/>
        <v/>
      </c>
      <c r="H162" t="str">
        <f t="shared" si="5"/>
        <v/>
      </c>
    </row>
    <row r="163" spans="1:8" x14ac:dyDescent="0.3">
      <c r="A163" t="str">
        <f t="array" ref="A163">IFERROR(SMALL(IF(Data!$H$2:$H$1038&lt;&gt;Data!$I$2:$I$1038,ROW(Data!$H$2:$H$1038)),ROW(162:162))-1,"")</f>
        <v/>
      </c>
      <c r="B163" t="str">
        <f>IFERROR(INDEX(Data!$C$2:$C$1038,$A163),"")</f>
        <v/>
      </c>
      <c r="C163" t="str">
        <f t="array" ref="C163">IFERROR(INDEX($B$2:$B$1000, MATCH(0,COUNTIF($C$1:C162, $B$2:$B$1000), 0)),"")</f>
        <v/>
      </c>
      <c r="D163" s="11" t="str">
        <f>IFERROR(HYPERLINK(VLOOKUP($C163,Data!$C$2:$N$1038,12,FALSE),VLOOKUP($C163,Data!$C$2:$N$1038,10,FALSE)),"")</f>
        <v/>
      </c>
      <c r="E163" t="str">
        <f>IFERROR(VLOOKUP($C163,Data!$C$2:$H$1038,6,FALSE),"")</f>
        <v/>
      </c>
      <c r="F163" t="str">
        <f>IFERROR(VLOOKUP($C163,Data!$C$2:$I$1038,7,FALSE),"")</f>
        <v/>
      </c>
      <c r="G163" t="str">
        <f t="shared" si="4"/>
        <v/>
      </c>
      <c r="H163" t="str">
        <f t="shared" si="5"/>
        <v/>
      </c>
    </row>
    <row r="164" spans="1:8" x14ac:dyDescent="0.3">
      <c r="A164" t="str">
        <f t="array" ref="A164">IFERROR(SMALL(IF(Data!$H$2:$H$1038&lt;&gt;Data!$I$2:$I$1038,ROW(Data!$H$2:$H$1038)),ROW(163:163))-1,"")</f>
        <v/>
      </c>
      <c r="B164" t="str">
        <f>IFERROR(INDEX(Data!$C$2:$C$1038,$A164),"")</f>
        <v/>
      </c>
      <c r="C164" t="str">
        <f t="array" ref="C164">IFERROR(INDEX($B$2:$B$1000, MATCH(0,COUNTIF($C$1:C163, $B$2:$B$1000), 0)),"")</f>
        <v/>
      </c>
      <c r="D164" s="11" t="str">
        <f>IFERROR(HYPERLINK(VLOOKUP($C164,Data!$C$2:$N$1038,12,FALSE),VLOOKUP($C164,Data!$C$2:$N$1038,10,FALSE)),"")</f>
        <v/>
      </c>
      <c r="E164" t="str">
        <f>IFERROR(VLOOKUP($C164,Data!$C$2:$H$1038,6,FALSE),"")</f>
        <v/>
      </c>
      <c r="F164" t="str">
        <f>IFERROR(VLOOKUP($C164,Data!$C$2:$I$1038,7,FALSE),"")</f>
        <v/>
      </c>
      <c r="G164" t="str">
        <f t="shared" si="4"/>
        <v/>
      </c>
      <c r="H164" t="str">
        <f t="shared" si="5"/>
        <v/>
      </c>
    </row>
    <row r="165" spans="1:8" x14ac:dyDescent="0.3">
      <c r="A165" t="str">
        <f t="array" ref="A165">IFERROR(SMALL(IF(Data!$H$2:$H$1038&lt;&gt;Data!$I$2:$I$1038,ROW(Data!$H$2:$H$1038)),ROW(164:164))-1,"")</f>
        <v/>
      </c>
      <c r="B165" t="str">
        <f>IFERROR(INDEX(Data!$C$2:$C$1038,$A165),"")</f>
        <v/>
      </c>
      <c r="C165" t="str">
        <f t="array" ref="C165">IFERROR(INDEX($B$2:$B$1000, MATCH(0,COUNTIF($C$1:C164, $B$2:$B$1000), 0)),"")</f>
        <v/>
      </c>
      <c r="D165" s="11" t="str">
        <f>IFERROR(HYPERLINK(VLOOKUP($C165,Data!$C$2:$N$1038,12,FALSE),VLOOKUP($C165,Data!$C$2:$N$1038,10,FALSE)),"")</f>
        <v/>
      </c>
      <c r="E165" t="str">
        <f>IFERROR(VLOOKUP($C165,Data!$C$2:$H$1038,6,FALSE),"")</f>
        <v/>
      </c>
      <c r="F165" t="str">
        <f>IFERROR(VLOOKUP($C165,Data!$C$2:$I$1038,7,FALSE),"")</f>
        <v/>
      </c>
      <c r="G165" t="str">
        <f t="shared" si="4"/>
        <v/>
      </c>
      <c r="H165" t="str">
        <f t="shared" si="5"/>
        <v/>
      </c>
    </row>
    <row r="166" spans="1:8" x14ac:dyDescent="0.3">
      <c r="A166" t="str">
        <f t="array" ref="A166">IFERROR(SMALL(IF(Data!$H$2:$H$1038&lt;&gt;Data!$I$2:$I$1038,ROW(Data!$H$2:$H$1038)),ROW(165:165))-1,"")</f>
        <v/>
      </c>
      <c r="B166" t="str">
        <f>IFERROR(INDEX(Data!$C$2:$C$1038,$A166),"")</f>
        <v/>
      </c>
      <c r="C166" t="str">
        <f t="array" ref="C166">IFERROR(INDEX($B$2:$B$1000, MATCH(0,COUNTIF($C$1:C165, $B$2:$B$1000), 0)),"")</f>
        <v/>
      </c>
      <c r="D166" s="11" t="str">
        <f>IFERROR(HYPERLINK(VLOOKUP($C166,Data!$C$2:$N$1038,12,FALSE),VLOOKUP($C166,Data!$C$2:$N$1038,10,FALSE)),"")</f>
        <v/>
      </c>
      <c r="E166" t="str">
        <f>IFERROR(VLOOKUP($C166,Data!$C$2:$H$1038,6,FALSE),"")</f>
        <v/>
      </c>
      <c r="F166" t="str">
        <f>IFERROR(VLOOKUP($C166,Data!$C$2:$I$1038,7,FALSE),"")</f>
        <v/>
      </c>
      <c r="G166" t="str">
        <f t="shared" si="4"/>
        <v/>
      </c>
      <c r="H166" t="str">
        <f t="shared" si="5"/>
        <v/>
      </c>
    </row>
    <row r="167" spans="1:8" x14ac:dyDescent="0.3">
      <c r="A167" t="str">
        <f t="array" ref="A167">IFERROR(SMALL(IF(Data!$H$2:$H$1038&lt;&gt;Data!$I$2:$I$1038,ROW(Data!$H$2:$H$1038)),ROW(166:166))-1,"")</f>
        <v/>
      </c>
      <c r="B167" t="str">
        <f>IFERROR(INDEX(Data!$C$2:$C$1038,$A167),"")</f>
        <v/>
      </c>
      <c r="C167" t="str">
        <f t="array" ref="C167">IFERROR(INDEX($B$2:$B$1000, MATCH(0,COUNTIF($C$1:C166, $B$2:$B$1000), 0)),"")</f>
        <v/>
      </c>
      <c r="D167" s="11" t="str">
        <f>IFERROR(HYPERLINK(VLOOKUP($C167,Data!$C$2:$N$1038,12,FALSE),VLOOKUP($C167,Data!$C$2:$N$1038,10,FALSE)),"")</f>
        <v/>
      </c>
      <c r="E167" t="str">
        <f>IFERROR(VLOOKUP($C167,Data!$C$2:$H$1038,6,FALSE),"")</f>
        <v/>
      </c>
      <c r="F167" t="str">
        <f>IFERROR(VLOOKUP($C167,Data!$C$2:$I$1038,7,FALSE),"")</f>
        <v/>
      </c>
      <c r="G167" t="str">
        <f t="shared" si="4"/>
        <v/>
      </c>
      <c r="H167" t="str">
        <f t="shared" si="5"/>
        <v/>
      </c>
    </row>
    <row r="168" spans="1:8" x14ac:dyDescent="0.3">
      <c r="A168" t="str">
        <f t="array" ref="A168">IFERROR(SMALL(IF(Data!$H$2:$H$1038&lt;&gt;Data!$I$2:$I$1038,ROW(Data!$H$2:$H$1038)),ROW(167:167))-1,"")</f>
        <v/>
      </c>
      <c r="B168" t="str">
        <f>IFERROR(INDEX(Data!$C$2:$C$1038,$A168),"")</f>
        <v/>
      </c>
      <c r="C168" t="str">
        <f t="array" ref="C168">IFERROR(INDEX($B$2:$B$1000, MATCH(0,COUNTIF($C$1:C167, $B$2:$B$1000), 0)),"")</f>
        <v/>
      </c>
      <c r="D168" s="11" t="str">
        <f>IFERROR(HYPERLINK(VLOOKUP($C168,Data!$C$2:$N$1038,12,FALSE),VLOOKUP($C168,Data!$C$2:$N$1038,10,FALSE)),"")</f>
        <v/>
      </c>
      <c r="E168" t="str">
        <f>IFERROR(VLOOKUP($C168,Data!$C$2:$H$1038,6,FALSE),"")</f>
        <v/>
      </c>
      <c r="F168" t="str">
        <f>IFERROR(VLOOKUP($C168,Data!$C$2:$I$1038,7,FALSE),"")</f>
        <v/>
      </c>
      <c r="G168" t="str">
        <f t="shared" si="4"/>
        <v/>
      </c>
      <c r="H168" t="str">
        <f t="shared" si="5"/>
        <v/>
      </c>
    </row>
    <row r="169" spans="1:8" x14ac:dyDescent="0.3">
      <c r="A169" t="str">
        <f t="array" ref="A169">IFERROR(SMALL(IF(Data!$H$2:$H$1038&lt;&gt;Data!$I$2:$I$1038,ROW(Data!$H$2:$H$1038)),ROW(168:168))-1,"")</f>
        <v/>
      </c>
      <c r="B169" t="str">
        <f>IFERROR(INDEX(Data!$C$2:$C$1038,$A169),"")</f>
        <v/>
      </c>
      <c r="C169" t="str">
        <f t="array" ref="C169">IFERROR(INDEX($B$2:$B$1000, MATCH(0,COUNTIF($C$1:C168, $B$2:$B$1000), 0)),"")</f>
        <v/>
      </c>
      <c r="D169" s="11" t="str">
        <f>IFERROR(HYPERLINK(VLOOKUP($C169,Data!$C$2:$N$1038,12,FALSE),VLOOKUP($C169,Data!$C$2:$N$1038,10,FALSE)),"")</f>
        <v/>
      </c>
      <c r="E169" t="str">
        <f>IFERROR(VLOOKUP($C169,Data!$C$2:$H$1038,6,FALSE),"")</f>
        <v/>
      </c>
      <c r="F169" t="str">
        <f>IFERROR(VLOOKUP($C169,Data!$C$2:$I$1038,7,FALSE),"")</f>
        <v/>
      </c>
      <c r="G169" t="str">
        <f t="shared" si="4"/>
        <v/>
      </c>
      <c r="H169" t="str">
        <f t="shared" si="5"/>
        <v/>
      </c>
    </row>
    <row r="170" spans="1:8" x14ac:dyDescent="0.3">
      <c r="A170" t="str">
        <f t="array" ref="A170">IFERROR(SMALL(IF(Data!$H$2:$H$1038&lt;&gt;Data!$I$2:$I$1038,ROW(Data!$H$2:$H$1038)),ROW(169:169))-1,"")</f>
        <v/>
      </c>
      <c r="B170" t="str">
        <f>IFERROR(INDEX(Data!$C$2:$C$1038,$A170),"")</f>
        <v/>
      </c>
      <c r="C170" t="str">
        <f t="array" ref="C170">IFERROR(INDEX($B$2:$B$1000, MATCH(0,COUNTIF($C$1:C169, $B$2:$B$1000), 0)),"")</f>
        <v/>
      </c>
      <c r="D170" s="11" t="str">
        <f>IFERROR(HYPERLINK(VLOOKUP($C170,Data!$C$2:$N$1038,12,FALSE),VLOOKUP($C170,Data!$C$2:$N$1038,10,FALSE)),"")</f>
        <v/>
      </c>
      <c r="E170" t="str">
        <f>IFERROR(VLOOKUP($C170,Data!$C$2:$H$1038,6,FALSE),"")</f>
        <v/>
      </c>
      <c r="F170" t="str">
        <f>IFERROR(VLOOKUP($C170,Data!$C$2:$I$1038,7,FALSE),"")</f>
        <v/>
      </c>
      <c r="G170" t="str">
        <f t="shared" si="4"/>
        <v/>
      </c>
      <c r="H170" t="str">
        <f t="shared" si="5"/>
        <v/>
      </c>
    </row>
    <row r="171" spans="1:8" x14ac:dyDescent="0.3">
      <c r="A171" t="str">
        <f t="array" ref="A171">IFERROR(SMALL(IF(Data!$H$2:$H$1038&lt;&gt;Data!$I$2:$I$1038,ROW(Data!$H$2:$H$1038)),ROW(170:170))-1,"")</f>
        <v/>
      </c>
      <c r="B171" t="str">
        <f>IFERROR(INDEX(Data!$C$2:$C$1038,$A171),"")</f>
        <v/>
      </c>
      <c r="C171" t="str">
        <f t="array" ref="C171">IFERROR(INDEX($B$2:$B$1000, MATCH(0,COUNTIF($C$1:C170, $B$2:$B$1000), 0)),"")</f>
        <v/>
      </c>
      <c r="D171" s="11" t="str">
        <f>IFERROR(HYPERLINK(VLOOKUP($C171,Data!$C$2:$N$1038,12,FALSE),VLOOKUP($C171,Data!$C$2:$N$1038,10,FALSE)),"")</f>
        <v/>
      </c>
      <c r="E171" t="str">
        <f>IFERROR(VLOOKUP($C171,Data!$C$2:$H$1038,6,FALSE),"")</f>
        <v/>
      </c>
      <c r="F171" t="str">
        <f>IFERROR(VLOOKUP($C171,Data!$C$2:$I$1038,7,FALSE),"")</f>
        <v/>
      </c>
      <c r="G171" t="str">
        <f t="shared" si="4"/>
        <v/>
      </c>
      <c r="H171" t="str">
        <f t="shared" si="5"/>
        <v/>
      </c>
    </row>
    <row r="172" spans="1:8" x14ac:dyDescent="0.3">
      <c r="A172" t="str">
        <f t="array" ref="A172">IFERROR(SMALL(IF(Data!$H$2:$H$1038&lt;&gt;Data!$I$2:$I$1038,ROW(Data!$H$2:$H$1038)),ROW(171:171))-1,"")</f>
        <v/>
      </c>
      <c r="B172" t="str">
        <f>IFERROR(INDEX(Data!$C$2:$C$1038,$A172),"")</f>
        <v/>
      </c>
      <c r="C172" t="str">
        <f t="array" ref="C172">IFERROR(INDEX($B$2:$B$1000, MATCH(0,COUNTIF($C$1:C171, $B$2:$B$1000), 0)),"")</f>
        <v/>
      </c>
      <c r="D172" s="11" t="str">
        <f>IFERROR(HYPERLINK(VLOOKUP($C172,Data!$C$2:$N$1038,12,FALSE),VLOOKUP($C172,Data!$C$2:$N$1038,10,FALSE)),"")</f>
        <v/>
      </c>
      <c r="E172" t="str">
        <f>IFERROR(VLOOKUP($C172,Data!$C$2:$H$1038,6,FALSE),"")</f>
        <v/>
      </c>
      <c r="F172" t="str">
        <f>IFERROR(VLOOKUP($C172,Data!$C$2:$I$1038,7,FALSE),"")</f>
        <v/>
      </c>
      <c r="G172" t="str">
        <f t="shared" si="4"/>
        <v/>
      </c>
      <c r="H172" t="str">
        <f t="shared" si="5"/>
        <v/>
      </c>
    </row>
    <row r="173" spans="1:8" x14ac:dyDescent="0.3">
      <c r="A173" t="str">
        <f t="array" ref="A173">IFERROR(SMALL(IF(Data!$H$2:$H$1038&lt;&gt;Data!$I$2:$I$1038,ROW(Data!$H$2:$H$1038)),ROW(172:172))-1,"")</f>
        <v/>
      </c>
      <c r="B173" t="str">
        <f>IFERROR(INDEX(Data!$C$2:$C$1038,$A173),"")</f>
        <v/>
      </c>
      <c r="C173" t="str">
        <f t="array" ref="C173">IFERROR(INDEX($B$2:$B$1000, MATCH(0,COUNTIF($C$1:C172, $B$2:$B$1000), 0)),"")</f>
        <v/>
      </c>
      <c r="D173" s="11" t="str">
        <f>IFERROR(HYPERLINK(VLOOKUP($C173,Data!$C$2:$N$1038,12,FALSE),VLOOKUP($C173,Data!$C$2:$N$1038,10,FALSE)),"")</f>
        <v/>
      </c>
      <c r="E173" t="str">
        <f>IFERROR(VLOOKUP($C173,Data!$C$2:$H$1038,6,FALSE),"")</f>
        <v/>
      </c>
      <c r="F173" t="str">
        <f>IFERROR(VLOOKUP($C173,Data!$C$2:$I$1038,7,FALSE),"")</f>
        <v/>
      </c>
      <c r="G173" t="str">
        <f t="shared" si="4"/>
        <v/>
      </c>
      <c r="H173" t="str">
        <f t="shared" si="5"/>
        <v/>
      </c>
    </row>
    <row r="174" spans="1:8" x14ac:dyDescent="0.3">
      <c r="A174" t="str">
        <f t="array" ref="A174">IFERROR(SMALL(IF(Data!$H$2:$H$1038&lt;&gt;Data!$I$2:$I$1038,ROW(Data!$H$2:$H$1038)),ROW(173:173))-1,"")</f>
        <v/>
      </c>
      <c r="B174" t="str">
        <f>IFERROR(INDEX(Data!$C$2:$C$1038,$A174),"")</f>
        <v/>
      </c>
      <c r="C174" t="str">
        <f t="array" ref="C174">IFERROR(INDEX($B$2:$B$1000, MATCH(0,COUNTIF($C$1:C173, $B$2:$B$1000), 0)),"")</f>
        <v/>
      </c>
      <c r="D174" s="11" t="str">
        <f>IFERROR(HYPERLINK(VLOOKUP($C174,Data!$C$2:$N$1038,12,FALSE),VLOOKUP($C174,Data!$C$2:$N$1038,10,FALSE)),"")</f>
        <v/>
      </c>
      <c r="E174" t="str">
        <f>IFERROR(VLOOKUP($C174,Data!$C$2:$H$1038,6,FALSE),"")</f>
        <v/>
      </c>
      <c r="F174" t="str">
        <f>IFERROR(VLOOKUP($C174,Data!$C$2:$I$1038,7,FALSE),"")</f>
        <v/>
      </c>
      <c r="G174" t="str">
        <f t="shared" si="4"/>
        <v/>
      </c>
      <c r="H174" t="str">
        <f t="shared" si="5"/>
        <v/>
      </c>
    </row>
    <row r="175" spans="1:8" x14ac:dyDescent="0.3">
      <c r="A175" t="str">
        <f t="array" ref="A175">IFERROR(SMALL(IF(Data!$H$2:$H$1038&lt;&gt;Data!$I$2:$I$1038,ROW(Data!$H$2:$H$1038)),ROW(174:174))-1,"")</f>
        <v/>
      </c>
      <c r="B175" t="str">
        <f>IFERROR(INDEX(Data!$C$2:$C$1038,$A175),"")</f>
        <v/>
      </c>
      <c r="C175" t="str">
        <f t="array" ref="C175">IFERROR(INDEX($B$2:$B$1000, MATCH(0,COUNTIF($C$1:C174, $B$2:$B$1000), 0)),"")</f>
        <v/>
      </c>
      <c r="D175" s="11" t="str">
        <f>IFERROR(HYPERLINK(VLOOKUP($C175,Data!$C$2:$N$1038,12,FALSE),VLOOKUP($C175,Data!$C$2:$N$1038,10,FALSE)),"")</f>
        <v/>
      </c>
      <c r="E175" t="str">
        <f>IFERROR(VLOOKUP($C175,Data!$C$2:$H$1038,6,FALSE),"")</f>
        <v/>
      </c>
      <c r="F175" t="str">
        <f>IFERROR(VLOOKUP($C175,Data!$C$2:$I$1038,7,FALSE),"")</f>
        <v/>
      </c>
      <c r="G175" t="str">
        <f t="shared" si="4"/>
        <v/>
      </c>
      <c r="H175" t="str">
        <f t="shared" si="5"/>
        <v/>
      </c>
    </row>
    <row r="176" spans="1:8" x14ac:dyDescent="0.3">
      <c r="A176" t="str">
        <f t="array" ref="A176">IFERROR(SMALL(IF(Data!$H$2:$H$1038&lt;&gt;Data!$I$2:$I$1038,ROW(Data!$H$2:$H$1038)),ROW(175:175))-1,"")</f>
        <v/>
      </c>
      <c r="B176" t="str">
        <f>IFERROR(INDEX(Data!$C$2:$C$1038,$A176),"")</f>
        <v/>
      </c>
      <c r="C176" t="str">
        <f t="array" ref="C176">IFERROR(INDEX($B$2:$B$1000, MATCH(0,COUNTIF($C$1:C175, $B$2:$B$1000), 0)),"")</f>
        <v/>
      </c>
      <c r="D176" s="11" t="str">
        <f>IFERROR(HYPERLINK(VLOOKUP($C176,Data!$C$2:$N$1038,12,FALSE),VLOOKUP($C176,Data!$C$2:$N$1038,10,FALSE)),"")</f>
        <v/>
      </c>
      <c r="E176" t="str">
        <f>IFERROR(VLOOKUP($C176,Data!$C$2:$H$1038,6,FALSE),"")</f>
        <v/>
      </c>
      <c r="F176" t="str">
        <f>IFERROR(VLOOKUP($C176,Data!$C$2:$I$1038,7,FALSE),"")</f>
        <v/>
      </c>
      <c r="G176" t="str">
        <f t="shared" si="4"/>
        <v/>
      </c>
      <c r="H176" t="str">
        <f t="shared" si="5"/>
        <v/>
      </c>
    </row>
    <row r="177" spans="1:8" x14ac:dyDescent="0.3">
      <c r="A177" t="str">
        <f t="array" ref="A177">IFERROR(SMALL(IF(Data!$H$2:$H$1038&lt;&gt;Data!$I$2:$I$1038,ROW(Data!$H$2:$H$1038)),ROW(176:176))-1,"")</f>
        <v/>
      </c>
      <c r="B177" t="str">
        <f>IFERROR(INDEX(Data!$C$2:$C$1038,$A177),"")</f>
        <v/>
      </c>
      <c r="C177" t="str">
        <f t="array" ref="C177">IFERROR(INDEX($B$2:$B$1000, MATCH(0,COUNTIF($C$1:C176, $B$2:$B$1000), 0)),"")</f>
        <v/>
      </c>
      <c r="D177" s="11" t="str">
        <f>IFERROR(HYPERLINK(VLOOKUP($C177,Data!$C$2:$N$1038,12,FALSE),VLOOKUP($C177,Data!$C$2:$N$1038,10,FALSE)),"")</f>
        <v/>
      </c>
      <c r="E177" t="str">
        <f>IFERROR(VLOOKUP($C177,Data!$C$2:$H$1038,6,FALSE),"")</f>
        <v/>
      </c>
      <c r="F177" t="str">
        <f>IFERROR(VLOOKUP($C177,Data!$C$2:$I$1038,7,FALSE),"")</f>
        <v/>
      </c>
      <c r="G177" t="str">
        <f t="shared" si="4"/>
        <v/>
      </c>
      <c r="H177" t="str">
        <f t="shared" si="5"/>
        <v/>
      </c>
    </row>
    <row r="178" spans="1:8" x14ac:dyDescent="0.3">
      <c r="A178" t="str">
        <f t="array" ref="A178">IFERROR(SMALL(IF(Data!$H$2:$H$1038&lt;&gt;Data!$I$2:$I$1038,ROW(Data!$H$2:$H$1038)),ROW(177:177))-1,"")</f>
        <v/>
      </c>
      <c r="B178" t="str">
        <f>IFERROR(INDEX(Data!$C$2:$C$1038,$A178),"")</f>
        <v/>
      </c>
      <c r="C178" t="str">
        <f t="array" ref="C178">IFERROR(INDEX($B$2:$B$1000, MATCH(0,COUNTIF($C$1:C177, $B$2:$B$1000), 0)),"")</f>
        <v/>
      </c>
      <c r="D178" s="11" t="str">
        <f>IFERROR(HYPERLINK(VLOOKUP($C178,Data!$C$2:$N$1038,12,FALSE),VLOOKUP($C178,Data!$C$2:$N$1038,10,FALSE)),"")</f>
        <v/>
      </c>
      <c r="E178" t="str">
        <f>IFERROR(VLOOKUP($C178,Data!$C$2:$H$1038,6,FALSE),"")</f>
        <v/>
      </c>
      <c r="F178" t="str">
        <f>IFERROR(VLOOKUP($C178,Data!$C$2:$I$1038,7,FALSE),"")</f>
        <v/>
      </c>
      <c r="G178" t="str">
        <f t="shared" si="4"/>
        <v/>
      </c>
      <c r="H178" t="str">
        <f t="shared" si="5"/>
        <v/>
      </c>
    </row>
    <row r="179" spans="1:8" x14ac:dyDescent="0.3">
      <c r="A179" t="str">
        <f t="array" ref="A179">IFERROR(SMALL(IF(Data!$H$2:$H$1038&lt;&gt;Data!$I$2:$I$1038,ROW(Data!$H$2:$H$1038)),ROW(178:178))-1,"")</f>
        <v/>
      </c>
      <c r="B179" t="str">
        <f>IFERROR(INDEX(Data!$C$2:$C$1038,$A179),"")</f>
        <v/>
      </c>
      <c r="C179" t="str">
        <f t="array" ref="C179">IFERROR(INDEX($B$2:$B$1000, MATCH(0,COUNTIF($C$1:C178, $B$2:$B$1000), 0)),"")</f>
        <v/>
      </c>
      <c r="D179" s="11" t="str">
        <f>IFERROR(HYPERLINK(VLOOKUP($C179,Data!$C$2:$N$1038,12,FALSE),VLOOKUP($C179,Data!$C$2:$N$1038,10,FALSE)),"")</f>
        <v/>
      </c>
      <c r="E179" t="str">
        <f>IFERROR(VLOOKUP($C179,Data!$C$2:$H$1038,6,FALSE),"")</f>
        <v/>
      </c>
      <c r="F179" t="str">
        <f>IFERROR(VLOOKUP($C179,Data!$C$2:$I$1038,7,FALSE),"")</f>
        <v/>
      </c>
      <c r="G179" t="str">
        <f t="shared" si="4"/>
        <v/>
      </c>
      <c r="H179" t="str">
        <f t="shared" si="5"/>
        <v/>
      </c>
    </row>
    <row r="180" spans="1:8" x14ac:dyDescent="0.3">
      <c r="A180" t="str">
        <f t="array" ref="A180">IFERROR(SMALL(IF(Data!$H$2:$H$1038&lt;&gt;Data!$I$2:$I$1038,ROW(Data!$H$2:$H$1038)),ROW(179:179))-1,"")</f>
        <v/>
      </c>
      <c r="B180" t="str">
        <f>IFERROR(INDEX(Data!$C$2:$C$1038,$A180),"")</f>
        <v/>
      </c>
      <c r="C180" t="str">
        <f t="array" ref="C180">IFERROR(INDEX($B$2:$B$1000, MATCH(0,COUNTIF($C$1:C179, $B$2:$B$1000), 0)),"")</f>
        <v/>
      </c>
      <c r="D180" s="11" t="str">
        <f>IFERROR(HYPERLINK(VLOOKUP($C180,Data!$C$2:$N$1038,12,FALSE),VLOOKUP($C180,Data!$C$2:$N$1038,10,FALSE)),"")</f>
        <v/>
      </c>
      <c r="E180" t="str">
        <f>IFERROR(VLOOKUP($C180,Data!$C$2:$H$1038,6,FALSE),"")</f>
        <v/>
      </c>
      <c r="F180" t="str">
        <f>IFERROR(VLOOKUP($C180,Data!$C$2:$I$1038,7,FALSE),"")</f>
        <v/>
      </c>
      <c r="G180" t="str">
        <f t="shared" si="4"/>
        <v/>
      </c>
      <c r="H180" t="str">
        <f t="shared" si="5"/>
        <v/>
      </c>
    </row>
    <row r="181" spans="1:8" x14ac:dyDescent="0.3">
      <c r="A181" t="str">
        <f t="array" ref="A181">IFERROR(SMALL(IF(Data!$H$2:$H$1038&lt;&gt;Data!$I$2:$I$1038,ROW(Data!$H$2:$H$1038)),ROW(180:180))-1,"")</f>
        <v/>
      </c>
      <c r="B181" t="str">
        <f>IFERROR(INDEX(Data!$C$2:$C$1038,$A181),"")</f>
        <v/>
      </c>
      <c r="C181" t="str">
        <f t="array" ref="C181">IFERROR(INDEX($B$2:$B$1000, MATCH(0,COUNTIF($C$1:C180, $B$2:$B$1000), 0)),"")</f>
        <v/>
      </c>
      <c r="D181" s="11" t="str">
        <f>IFERROR(HYPERLINK(VLOOKUP($C181,Data!$C$2:$N$1038,12,FALSE),VLOOKUP($C181,Data!$C$2:$N$1038,10,FALSE)),"")</f>
        <v/>
      </c>
      <c r="E181" t="str">
        <f>IFERROR(VLOOKUP($C181,Data!$C$2:$H$1038,6,FALSE),"")</f>
        <v/>
      </c>
      <c r="F181" t="str">
        <f>IFERROR(VLOOKUP($C181,Data!$C$2:$I$1038,7,FALSE),"")</f>
        <v/>
      </c>
      <c r="G181" t="str">
        <f t="shared" si="4"/>
        <v/>
      </c>
      <c r="H181" t="str">
        <f t="shared" si="5"/>
        <v/>
      </c>
    </row>
    <row r="182" spans="1:8" x14ac:dyDescent="0.3">
      <c r="A182" t="str">
        <f t="array" ref="A182">IFERROR(SMALL(IF(Data!$H$2:$H$1038&lt;&gt;Data!$I$2:$I$1038,ROW(Data!$H$2:$H$1038)),ROW(181:181))-1,"")</f>
        <v/>
      </c>
      <c r="B182" t="str">
        <f>IFERROR(INDEX(Data!$C$2:$C$1038,$A182),"")</f>
        <v/>
      </c>
      <c r="C182" t="str">
        <f t="array" ref="C182">IFERROR(INDEX($B$2:$B$1000, MATCH(0,COUNTIF($C$1:C181, $B$2:$B$1000), 0)),"")</f>
        <v/>
      </c>
      <c r="D182" s="11" t="str">
        <f>IFERROR(HYPERLINK(VLOOKUP($C182,Data!$C$2:$N$1038,12,FALSE),VLOOKUP($C182,Data!$C$2:$N$1038,10,FALSE)),"")</f>
        <v/>
      </c>
      <c r="E182" t="str">
        <f>IFERROR(VLOOKUP($C182,Data!$C$2:$H$1038,6,FALSE),"")</f>
        <v/>
      </c>
      <c r="F182" t="str">
        <f>IFERROR(VLOOKUP($C182,Data!$C$2:$I$1038,7,FALSE),"")</f>
        <v/>
      </c>
      <c r="G182" t="str">
        <f t="shared" si="4"/>
        <v/>
      </c>
      <c r="H182" t="str">
        <f t="shared" si="5"/>
        <v/>
      </c>
    </row>
    <row r="183" spans="1:8" x14ac:dyDescent="0.3">
      <c r="A183" t="str">
        <f t="array" ref="A183">IFERROR(SMALL(IF(Data!$H$2:$H$1038&lt;&gt;Data!$I$2:$I$1038,ROW(Data!$H$2:$H$1038)),ROW(182:182))-1,"")</f>
        <v/>
      </c>
      <c r="B183" t="str">
        <f>IFERROR(INDEX(Data!$C$2:$C$1038,$A183),"")</f>
        <v/>
      </c>
      <c r="C183" t="str">
        <f t="array" ref="C183">IFERROR(INDEX($B$2:$B$1000, MATCH(0,COUNTIF($C$1:C182, $B$2:$B$1000), 0)),"")</f>
        <v/>
      </c>
      <c r="D183" s="11" t="str">
        <f>IFERROR(HYPERLINK(VLOOKUP($C183,Data!$C$2:$N$1038,12,FALSE),VLOOKUP($C183,Data!$C$2:$N$1038,10,FALSE)),"")</f>
        <v/>
      </c>
      <c r="E183" t="str">
        <f>IFERROR(VLOOKUP($C183,Data!$C$2:$H$1038,6,FALSE),"")</f>
        <v/>
      </c>
      <c r="F183" t="str">
        <f>IFERROR(VLOOKUP($C183,Data!$C$2:$I$1038,7,FALSE),"")</f>
        <v/>
      </c>
      <c r="G183" t="str">
        <f t="shared" si="4"/>
        <v/>
      </c>
      <c r="H183" t="str">
        <f t="shared" si="5"/>
        <v/>
      </c>
    </row>
    <row r="184" spans="1:8" x14ac:dyDescent="0.3">
      <c r="A184" t="str">
        <f t="array" ref="A184">IFERROR(SMALL(IF(Data!$H$2:$H$1038&lt;&gt;Data!$I$2:$I$1038,ROW(Data!$H$2:$H$1038)),ROW(183:183))-1,"")</f>
        <v/>
      </c>
      <c r="B184" t="str">
        <f>IFERROR(INDEX(Data!$C$2:$C$1038,$A184),"")</f>
        <v/>
      </c>
      <c r="C184" t="str">
        <f t="array" ref="C184">IFERROR(INDEX($B$2:$B$1000, MATCH(0,COUNTIF($C$1:C183, $B$2:$B$1000), 0)),"")</f>
        <v/>
      </c>
      <c r="D184" s="11" t="str">
        <f>IFERROR(HYPERLINK(VLOOKUP($C184,Data!$C$2:$N$1038,12,FALSE),VLOOKUP($C184,Data!$C$2:$N$1038,10,FALSE)),"")</f>
        <v/>
      </c>
      <c r="E184" t="str">
        <f>IFERROR(VLOOKUP($C184,Data!$C$2:$H$1038,6,FALSE),"")</f>
        <v/>
      </c>
      <c r="F184" t="str">
        <f>IFERROR(VLOOKUP($C184,Data!$C$2:$I$1038,7,FALSE),"")</f>
        <v/>
      </c>
      <c r="G184" t="str">
        <f t="shared" si="4"/>
        <v/>
      </c>
      <c r="H184" t="str">
        <f t="shared" si="5"/>
        <v/>
      </c>
    </row>
    <row r="185" spans="1:8" x14ac:dyDescent="0.3">
      <c r="A185" t="str">
        <f t="array" ref="A185">IFERROR(SMALL(IF(Data!$H$2:$H$1038&lt;&gt;Data!$I$2:$I$1038,ROW(Data!$H$2:$H$1038)),ROW(184:184))-1,"")</f>
        <v/>
      </c>
      <c r="B185" t="str">
        <f>IFERROR(INDEX(Data!$C$2:$C$1038,$A185),"")</f>
        <v/>
      </c>
      <c r="C185" t="str">
        <f t="array" ref="C185">IFERROR(INDEX($B$2:$B$1000, MATCH(0,COUNTIF($C$1:C184, $B$2:$B$1000), 0)),"")</f>
        <v/>
      </c>
      <c r="D185" s="11" t="str">
        <f>IFERROR(HYPERLINK(VLOOKUP($C185,Data!$C$2:$N$1038,12,FALSE),VLOOKUP($C185,Data!$C$2:$N$1038,10,FALSE)),"")</f>
        <v/>
      </c>
      <c r="E185" t="str">
        <f>IFERROR(VLOOKUP($C185,Data!$C$2:$H$1038,6,FALSE),"")</f>
        <v/>
      </c>
      <c r="F185" t="str">
        <f>IFERROR(VLOOKUP($C185,Data!$C$2:$I$1038,7,FALSE),"")</f>
        <v/>
      </c>
      <c r="G185" t="str">
        <f t="shared" si="4"/>
        <v/>
      </c>
      <c r="H185" t="str">
        <f t="shared" si="5"/>
        <v/>
      </c>
    </row>
    <row r="186" spans="1:8" x14ac:dyDescent="0.3">
      <c r="A186" t="str">
        <f t="array" ref="A186">IFERROR(SMALL(IF(Data!$H$2:$H$1038&lt;&gt;Data!$I$2:$I$1038,ROW(Data!$H$2:$H$1038)),ROW(185:185))-1,"")</f>
        <v/>
      </c>
      <c r="B186" t="str">
        <f>IFERROR(INDEX(Data!$C$2:$C$1038,$A186),"")</f>
        <v/>
      </c>
      <c r="C186" t="str">
        <f t="array" ref="C186">IFERROR(INDEX($B$2:$B$1000, MATCH(0,COUNTIF($C$1:C185, $B$2:$B$1000), 0)),"")</f>
        <v/>
      </c>
      <c r="D186" s="11" t="str">
        <f>IFERROR(HYPERLINK(VLOOKUP($C186,Data!$C$2:$N$1038,12,FALSE),VLOOKUP($C186,Data!$C$2:$N$1038,10,FALSE)),"")</f>
        <v/>
      </c>
      <c r="E186" t="str">
        <f>IFERROR(VLOOKUP($C186,Data!$C$2:$H$1038,6,FALSE),"")</f>
        <v/>
      </c>
      <c r="F186" t="str">
        <f>IFERROR(VLOOKUP($C186,Data!$C$2:$I$1038,7,FALSE),"")</f>
        <v/>
      </c>
      <c r="G186" t="str">
        <f t="shared" si="4"/>
        <v/>
      </c>
      <c r="H186" t="str">
        <f t="shared" si="5"/>
        <v/>
      </c>
    </row>
    <row r="187" spans="1:8" x14ac:dyDescent="0.3">
      <c r="A187" t="str">
        <f t="array" ref="A187">IFERROR(SMALL(IF(Data!$H$2:$H$1038&lt;&gt;Data!$I$2:$I$1038,ROW(Data!$H$2:$H$1038)),ROW(186:186))-1,"")</f>
        <v/>
      </c>
      <c r="B187" t="str">
        <f>IFERROR(INDEX(Data!$C$2:$C$1038,$A187),"")</f>
        <v/>
      </c>
      <c r="C187" t="str">
        <f t="array" ref="C187">IFERROR(INDEX($B$2:$B$1000, MATCH(0,COUNTIF($C$1:C186, $B$2:$B$1000), 0)),"")</f>
        <v/>
      </c>
      <c r="D187" s="11" t="str">
        <f>IFERROR(HYPERLINK(VLOOKUP($C187,Data!$C$2:$N$1038,12,FALSE),VLOOKUP($C187,Data!$C$2:$N$1038,10,FALSE)),"")</f>
        <v/>
      </c>
      <c r="E187" t="str">
        <f>IFERROR(VLOOKUP($C187,Data!$C$2:$H$1038,6,FALSE),"")</f>
        <v/>
      </c>
      <c r="F187" t="str">
        <f>IFERROR(VLOOKUP($C187,Data!$C$2:$I$1038,7,FALSE),"")</f>
        <v/>
      </c>
      <c r="G187" t="str">
        <f t="shared" si="4"/>
        <v/>
      </c>
      <c r="H187" t="str">
        <f t="shared" si="5"/>
        <v/>
      </c>
    </row>
    <row r="188" spans="1:8" x14ac:dyDescent="0.3">
      <c r="A188" t="str">
        <f t="array" ref="A188">IFERROR(SMALL(IF(Data!$H$2:$H$1038&lt;&gt;Data!$I$2:$I$1038,ROW(Data!$H$2:$H$1038)),ROW(187:187))-1,"")</f>
        <v/>
      </c>
      <c r="B188" t="str">
        <f>IFERROR(INDEX(Data!$C$2:$C$1038,$A188),"")</f>
        <v/>
      </c>
      <c r="C188" t="str">
        <f t="array" ref="C188">IFERROR(INDEX($B$2:$B$1000, MATCH(0,COUNTIF($C$1:C187, $B$2:$B$1000), 0)),"")</f>
        <v/>
      </c>
      <c r="D188" s="11" t="str">
        <f>IFERROR(HYPERLINK(VLOOKUP($C188,Data!$C$2:$N$1038,12,FALSE),VLOOKUP($C188,Data!$C$2:$N$1038,10,FALSE)),"")</f>
        <v/>
      </c>
      <c r="E188" t="str">
        <f>IFERROR(VLOOKUP($C188,Data!$C$2:$H$1038,6,FALSE),"")</f>
        <v/>
      </c>
      <c r="F188" t="str">
        <f>IFERROR(VLOOKUP($C188,Data!$C$2:$I$1038,7,FALSE),"")</f>
        <v/>
      </c>
      <c r="G188" t="str">
        <f t="shared" si="4"/>
        <v/>
      </c>
      <c r="H188" t="str">
        <f t="shared" si="5"/>
        <v/>
      </c>
    </row>
    <row r="189" spans="1:8" x14ac:dyDescent="0.3">
      <c r="A189" t="str">
        <f t="array" ref="A189">IFERROR(SMALL(IF(Data!$H$2:$H$1038&lt;&gt;Data!$I$2:$I$1038,ROW(Data!$H$2:$H$1038)),ROW(188:188))-1,"")</f>
        <v/>
      </c>
      <c r="B189" t="str">
        <f>IFERROR(INDEX(Data!$C$2:$C$1038,$A189),"")</f>
        <v/>
      </c>
      <c r="C189" t="str">
        <f t="array" ref="C189">IFERROR(INDEX($B$2:$B$1000, MATCH(0,COUNTIF($C$1:C188, $B$2:$B$1000), 0)),"")</f>
        <v/>
      </c>
      <c r="D189" s="11" t="str">
        <f>IFERROR(HYPERLINK(VLOOKUP($C189,Data!$C$2:$N$1038,12,FALSE),VLOOKUP($C189,Data!$C$2:$N$1038,10,FALSE)),"")</f>
        <v/>
      </c>
      <c r="E189" t="str">
        <f>IFERROR(VLOOKUP($C189,Data!$C$2:$H$1038,6,FALSE),"")</f>
        <v/>
      </c>
      <c r="F189" t="str">
        <f>IFERROR(VLOOKUP($C189,Data!$C$2:$I$1038,7,FALSE),"")</f>
        <v/>
      </c>
      <c r="G189" t="str">
        <f t="shared" si="4"/>
        <v/>
      </c>
      <c r="H189" t="str">
        <f t="shared" si="5"/>
        <v/>
      </c>
    </row>
    <row r="190" spans="1:8" x14ac:dyDescent="0.3">
      <c r="A190" t="str">
        <f t="array" ref="A190">IFERROR(SMALL(IF(Data!$H$2:$H$1038&lt;&gt;Data!$I$2:$I$1038,ROW(Data!$H$2:$H$1038)),ROW(189:189))-1,"")</f>
        <v/>
      </c>
      <c r="B190" t="str">
        <f>IFERROR(INDEX(Data!$C$2:$C$1038,$A190),"")</f>
        <v/>
      </c>
      <c r="C190" t="str">
        <f t="array" ref="C190">IFERROR(INDEX($B$2:$B$1000, MATCH(0,COUNTIF($C$1:C189, $B$2:$B$1000), 0)),"")</f>
        <v/>
      </c>
      <c r="D190" s="11" t="str">
        <f>IFERROR(HYPERLINK(VLOOKUP($C190,Data!$C$2:$N$1038,12,FALSE),VLOOKUP($C190,Data!$C$2:$N$1038,10,FALSE)),"")</f>
        <v/>
      </c>
      <c r="E190" t="str">
        <f>IFERROR(VLOOKUP($C190,Data!$C$2:$H$1038,6,FALSE),"")</f>
        <v/>
      </c>
      <c r="F190" t="str">
        <f>IFERROR(VLOOKUP($C190,Data!$C$2:$I$1038,7,FALSE),"")</f>
        <v/>
      </c>
      <c r="G190" t="str">
        <f t="shared" si="4"/>
        <v/>
      </c>
      <c r="H190" t="str">
        <f t="shared" si="5"/>
        <v/>
      </c>
    </row>
    <row r="191" spans="1:8" x14ac:dyDescent="0.3">
      <c r="A191" t="str">
        <f t="array" ref="A191">IFERROR(SMALL(IF(Data!$H$2:$H$1038&lt;&gt;Data!$I$2:$I$1038,ROW(Data!$H$2:$H$1038)),ROW(190:190))-1,"")</f>
        <v/>
      </c>
      <c r="B191" t="str">
        <f>IFERROR(INDEX(Data!$C$2:$C$1038,$A191),"")</f>
        <v/>
      </c>
      <c r="C191" t="str">
        <f t="array" ref="C191">IFERROR(INDEX($B$2:$B$1000, MATCH(0,COUNTIF($C$1:C190, $B$2:$B$1000), 0)),"")</f>
        <v/>
      </c>
      <c r="D191" s="11" t="str">
        <f>IFERROR(HYPERLINK(VLOOKUP($C191,Data!$C$2:$N$1038,12,FALSE),VLOOKUP($C191,Data!$C$2:$N$1038,10,FALSE)),"")</f>
        <v/>
      </c>
      <c r="E191" t="str">
        <f>IFERROR(VLOOKUP($C191,Data!$C$2:$H$1038,6,FALSE),"")</f>
        <v/>
      </c>
      <c r="F191" t="str">
        <f>IFERROR(VLOOKUP($C191,Data!$C$2:$I$1038,7,FALSE),"")</f>
        <v/>
      </c>
      <c r="G191" t="str">
        <f t="shared" si="4"/>
        <v/>
      </c>
      <c r="H191" t="str">
        <f t="shared" si="5"/>
        <v/>
      </c>
    </row>
    <row r="192" spans="1:8" x14ac:dyDescent="0.3">
      <c r="A192" t="str">
        <f t="array" ref="A192">IFERROR(SMALL(IF(Data!$H$2:$H$1038&lt;&gt;Data!$I$2:$I$1038,ROW(Data!$H$2:$H$1038)),ROW(191:191))-1,"")</f>
        <v/>
      </c>
      <c r="B192" t="str">
        <f>IFERROR(INDEX(Data!$C$2:$C$1038,$A192),"")</f>
        <v/>
      </c>
      <c r="C192" t="str">
        <f t="array" ref="C192">IFERROR(INDEX($B$2:$B$1000, MATCH(0,COUNTIF($C$1:C191, $B$2:$B$1000), 0)),"")</f>
        <v/>
      </c>
      <c r="D192" s="11" t="str">
        <f>IFERROR(HYPERLINK(VLOOKUP($C192,Data!$C$2:$N$1038,12,FALSE),VLOOKUP($C192,Data!$C$2:$N$1038,10,FALSE)),"")</f>
        <v/>
      </c>
      <c r="E192" t="str">
        <f>IFERROR(VLOOKUP($C192,Data!$C$2:$H$1038,6,FALSE),"")</f>
        <v/>
      </c>
      <c r="F192" t="str">
        <f>IFERROR(VLOOKUP($C192,Data!$C$2:$I$1038,7,FALSE),"")</f>
        <v/>
      </c>
      <c r="G192" t="str">
        <f t="shared" si="4"/>
        <v/>
      </c>
      <c r="H192" t="str">
        <f t="shared" si="5"/>
        <v/>
      </c>
    </row>
    <row r="193" spans="1:8" x14ac:dyDescent="0.3">
      <c r="A193" t="str">
        <f t="array" ref="A193">IFERROR(SMALL(IF(Data!$H$2:$H$1038&lt;&gt;Data!$I$2:$I$1038,ROW(Data!$H$2:$H$1038)),ROW(192:192))-1,"")</f>
        <v/>
      </c>
      <c r="B193" t="str">
        <f>IFERROR(INDEX(Data!$C$2:$C$1038,$A193),"")</f>
        <v/>
      </c>
      <c r="C193" t="str">
        <f t="array" ref="C193">IFERROR(INDEX($B$2:$B$1000, MATCH(0,COUNTIF($C$1:C192, $B$2:$B$1000), 0)),"")</f>
        <v/>
      </c>
      <c r="D193" s="11" t="str">
        <f>IFERROR(HYPERLINK(VLOOKUP($C193,Data!$C$2:$N$1038,12,FALSE),VLOOKUP($C193,Data!$C$2:$N$1038,10,FALSE)),"")</f>
        <v/>
      </c>
      <c r="E193" t="str">
        <f>IFERROR(VLOOKUP($C193,Data!$C$2:$H$1038,6,FALSE),"")</f>
        <v/>
      </c>
      <c r="F193" t="str">
        <f>IFERROR(VLOOKUP($C193,Data!$C$2:$I$1038,7,FALSE),"")</f>
        <v/>
      </c>
      <c r="G193" t="str">
        <f t="shared" si="4"/>
        <v/>
      </c>
      <c r="H193" t="str">
        <f t="shared" si="5"/>
        <v/>
      </c>
    </row>
    <row r="194" spans="1:8" x14ac:dyDescent="0.3">
      <c r="A194" t="str">
        <f t="array" ref="A194">IFERROR(SMALL(IF(Data!$H$2:$H$1038&lt;&gt;Data!$I$2:$I$1038,ROW(Data!$H$2:$H$1038)),ROW(193:193))-1,"")</f>
        <v/>
      </c>
      <c r="B194" t="str">
        <f>IFERROR(INDEX(Data!$C$2:$C$1038,$A194),"")</f>
        <v/>
      </c>
      <c r="C194" t="str">
        <f t="array" ref="C194">IFERROR(INDEX($B$2:$B$1000, MATCH(0,COUNTIF($C$1:C193, $B$2:$B$1000), 0)),"")</f>
        <v/>
      </c>
      <c r="D194" s="11" t="str">
        <f>IFERROR(HYPERLINK(VLOOKUP($C194,Data!$C$2:$N$1038,12,FALSE),VLOOKUP($C194,Data!$C$2:$N$1038,10,FALSE)),"")</f>
        <v/>
      </c>
      <c r="E194" t="str">
        <f>IFERROR(VLOOKUP($C194,Data!$C$2:$H$1038,6,FALSE),"")</f>
        <v/>
      </c>
      <c r="F194" t="str">
        <f>IFERROR(VLOOKUP($C194,Data!$C$2:$I$1038,7,FALSE),"")</f>
        <v/>
      </c>
      <c r="G194" t="str">
        <f t="shared" si="4"/>
        <v/>
      </c>
      <c r="H194" t="str">
        <f t="shared" si="5"/>
        <v/>
      </c>
    </row>
    <row r="195" spans="1:8" x14ac:dyDescent="0.3">
      <c r="A195" t="str">
        <f t="array" ref="A195">IFERROR(SMALL(IF(Data!$H$2:$H$1038&lt;&gt;Data!$I$2:$I$1038,ROW(Data!$H$2:$H$1038)),ROW(194:194))-1,"")</f>
        <v/>
      </c>
      <c r="B195" t="str">
        <f>IFERROR(INDEX(Data!$C$2:$C$1038,$A195),"")</f>
        <v/>
      </c>
      <c r="C195" t="str">
        <f t="array" ref="C195">IFERROR(INDEX($B$2:$B$1000, MATCH(0,COUNTIF($C$1:C194, $B$2:$B$1000), 0)),"")</f>
        <v/>
      </c>
      <c r="D195" s="11" t="str">
        <f>IFERROR(HYPERLINK(VLOOKUP($C195,Data!$C$2:$N$1038,12,FALSE),VLOOKUP($C195,Data!$C$2:$N$1038,10,FALSE)),"")</f>
        <v/>
      </c>
      <c r="E195" t="str">
        <f>IFERROR(VLOOKUP($C195,Data!$C$2:$H$1038,6,FALSE),"")</f>
        <v/>
      </c>
      <c r="F195" t="str">
        <f>IFERROR(VLOOKUP($C195,Data!$C$2:$I$1038,7,FALSE),"")</f>
        <v/>
      </c>
      <c r="G195" t="str">
        <f t="shared" ref="G195:G200" si="6">IFERROR(F195-E195,"")</f>
        <v/>
      </c>
      <c r="H195" t="str">
        <f t="shared" ref="H195:H200" si="7">IFERROR(ROUND(G195/E195*100,2),"")</f>
        <v/>
      </c>
    </row>
    <row r="196" spans="1:8" x14ac:dyDescent="0.3">
      <c r="A196" t="str">
        <f t="array" ref="A196">IFERROR(SMALL(IF(Data!$H$2:$H$1038&lt;&gt;Data!$I$2:$I$1038,ROW(Data!$H$2:$H$1038)),ROW(195:195))-1,"")</f>
        <v/>
      </c>
      <c r="B196" t="str">
        <f>IFERROR(INDEX(Data!$C$2:$C$1038,$A196),"")</f>
        <v/>
      </c>
      <c r="C196" t="str">
        <f t="array" ref="C196">IFERROR(INDEX($B$2:$B$1000, MATCH(0,COUNTIF($C$1:C195, $B$2:$B$1000), 0)),"")</f>
        <v/>
      </c>
      <c r="D196" s="11" t="str">
        <f>IFERROR(HYPERLINK(VLOOKUP($C196,Data!$C$2:$N$1038,12,FALSE),VLOOKUP($C196,Data!$C$2:$N$1038,10,FALSE)),"")</f>
        <v/>
      </c>
      <c r="E196" t="str">
        <f>IFERROR(VLOOKUP($C196,Data!$C$2:$H$1038,6,FALSE),"")</f>
        <v/>
      </c>
      <c r="F196" t="str">
        <f>IFERROR(VLOOKUP($C196,Data!$C$2:$I$1038,7,FALSE),"")</f>
        <v/>
      </c>
      <c r="G196" t="str">
        <f t="shared" si="6"/>
        <v/>
      </c>
      <c r="H196" t="str">
        <f t="shared" si="7"/>
        <v/>
      </c>
    </row>
    <row r="197" spans="1:8" x14ac:dyDescent="0.3">
      <c r="A197" t="str">
        <f t="array" ref="A197">IFERROR(SMALL(IF(Data!$H$2:$H$1038&lt;&gt;Data!$I$2:$I$1038,ROW(Data!$H$2:$H$1038)),ROW(196:196))-1,"")</f>
        <v/>
      </c>
      <c r="B197" t="str">
        <f>IFERROR(INDEX(Data!$C$2:$C$1038,$A197),"")</f>
        <v/>
      </c>
      <c r="C197" t="str">
        <f t="array" ref="C197">IFERROR(INDEX($B$2:$B$1000, MATCH(0,COUNTIF($C$1:C196, $B$2:$B$1000), 0)),"")</f>
        <v/>
      </c>
      <c r="D197" s="11" t="str">
        <f>IFERROR(HYPERLINK(VLOOKUP($C197,Data!$C$2:$N$1038,12,FALSE),VLOOKUP($C197,Data!$C$2:$N$1038,10,FALSE)),"")</f>
        <v/>
      </c>
      <c r="E197" t="str">
        <f>IFERROR(VLOOKUP($C197,Data!$C$2:$H$1038,6,FALSE),"")</f>
        <v/>
      </c>
      <c r="F197" t="str">
        <f>IFERROR(VLOOKUP($C197,Data!$C$2:$I$1038,7,FALSE),"")</f>
        <v/>
      </c>
      <c r="G197" t="str">
        <f t="shared" si="6"/>
        <v/>
      </c>
      <c r="H197" t="str">
        <f t="shared" si="7"/>
        <v/>
      </c>
    </row>
    <row r="198" spans="1:8" x14ac:dyDescent="0.3">
      <c r="A198" t="str">
        <f t="array" ref="A198">IFERROR(SMALL(IF(Data!$H$2:$H$1038&lt;&gt;Data!$I$2:$I$1038,ROW(Data!$H$2:$H$1038)),ROW(197:197))-1,"")</f>
        <v/>
      </c>
      <c r="B198" t="str">
        <f>IFERROR(INDEX(Data!$C$2:$C$1038,$A198),"")</f>
        <v/>
      </c>
      <c r="C198" t="str">
        <f t="array" ref="C198">IFERROR(INDEX($B$2:$B$1000, MATCH(0,COUNTIF($C$1:C197, $B$2:$B$1000), 0)),"")</f>
        <v/>
      </c>
      <c r="D198" s="11" t="str">
        <f>IFERROR(HYPERLINK(VLOOKUP($C198,Data!$C$2:$N$1038,12,FALSE),VLOOKUP($C198,Data!$C$2:$N$1038,10,FALSE)),"")</f>
        <v/>
      </c>
      <c r="E198" t="str">
        <f>IFERROR(VLOOKUP($C198,Data!$C$2:$H$1038,6,FALSE),"")</f>
        <v/>
      </c>
      <c r="F198" t="str">
        <f>IFERROR(VLOOKUP($C198,Data!$C$2:$I$1038,7,FALSE),"")</f>
        <v/>
      </c>
      <c r="G198" t="str">
        <f t="shared" si="6"/>
        <v/>
      </c>
      <c r="H198" t="str">
        <f t="shared" si="7"/>
        <v/>
      </c>
    </row>
    <row r="199" spans="1:8" x14ac:dyDescent="0.3">
      <c r="A199" t="str">
        <f t="array" ref="A199">IFERROR(SMALL(IF(Data!$H$2:$H$1038&lt;&gt;Data!$I$2:$I$1038,ROW(Data!$H$2:$H$1038)),ROW(198:198))-1,"")</f>
        <v/>
      </c>
      <c r="B199" t="str">
        <f>IFERROR(INDEX(Data!$C$2:$C$1038,$A199),"")</f>
        <v/>
      </c>
      <c r="C199" t="str">
        <f t="array" ref="C199">IFERROR(INDEX($B$2:$B$1000, MATCH(0,COUNTIF($C$1:C198, $B$2:$B$1000), 0)),"")</f>
        <v/>
      </c>
      <c r="D199" s="11" t="str">
        <f>IFERROR(HYPERLINK(VLOOKUP($C199,Data!$C$2:$N$1038,12,FALSE),VLOOKUP($C199,Data!$C$2:$N$1038,10,FALSE)),"")</f>
        <v/>
      </c>
      <c r="E199" t="str">
        <f>IFERROR(VLOOKUP($C199,Data!$C$2:$H$1038,6,FALSE),"")</f>
        <v/>
      </c>
      <c r="F199" t="str">
        <f>IFERROR(VLOOKUP($C199,Data!$C$2:$I$1038,7,FALSE),"")</f>
        <v/>
      </c>
      <c r="G199" t="str">
        <f t="shared" si="6"/>
        <v/>
      </c>
      <c r="H199" t="str">
        <f t="shared" si="7"/>
        <v/>
      </c>
    </row>
    <row r="200" spans="1:8" x14ac:dyDescent="0.3">
      <c r="A200" t="str">
        <f t="array" ref="A200">IFERROR(SMALL(IF(Data!$H$2:$H$1038&lt;&gt;Data!$I$2:$I$1038,ROW(Data!$H$2:$H$1038)),ROW(199:199))-1,"")</f>
        <v/>
      </c>
      <c r="B200" t="str">
        <f>IFERROR(INDEX(Data!$C$2:$C$1038,$A200),"")</f>
        <v/>
      </c>
      <c r="C200" t="str">
        <f t="array" ref="C200">IFERROR(INDEX($B$2:$B$1000, MATCH(0,COUNTIF($C$1:C199, $B$2:$B$1000), 0)),"")</f>
        <v/>
      </c>
      <c r="D200" s="11" t="str">
        <f>IFERROR(HYPERLINK(VLOOKUP($C200,Data!$C$2:$N$1038,12,FALSE),VLOOKUP($C200,Data!$C$2:$N$1038,10,FALSE)),"")</f>
        <v/>
      </c>
      <c r="E200" t="str">
        <f>IFERROR(VLOOKUP($C200,Data!$C$2:$H$1038,6,FALSE),"")</f>
        <v/>
      </c>
      <c r="F200" t="str">
        <f>IFERROR(VLOOKUP($C200,Data!$C$2:$I$1038,7,FALSE),"")</f>
        <v/>
      </c>
      <c r="G200" t="str">
        <f t="shared" si="6"/>
        <v/>
      </c>
      <c r="H200" t="str">
        <f t="shared" si="7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L591"/>
  <sheetViews>
    <sheetView workbookViewId="0">
      <selection activeCell="B2" sqref="B2"/>
    </sheetView>
  </sheetViews>
  <sheetFormatPr defaultRowHeight="14.4" x14ac:dyDescent="0.3"/>
  <cols>
    <col min="2" max="2" width="15.21875" customWidth="1"/>
    <col min="3" max="3" width="13.77734375" customWidth="1"/>
  </cols>
  <sheetData>
    <row r="1" spans="1:12" x14ac:dyDescent="0.3">
      <c r="A1" s="1">
        <f>MAX(Data!V2:V1000)</f>
        <v>44012</v>
      </c>
      <c r="B1">
        <v>0.1</v>
      </c>
      <c r="C1" t="str">
        <f>IFERROR(Employee!$A2,"")</f>
        <v>Igor Shevchenko</v>
      </c>
      <c r="D1" t="str">
        <f>IFERROR(Employee!$A3,"")</f>
        <v>Automation for Jira</v>
      </c>
      <c r="E1" t="str">
        <f>IFERROR(Employee!$A4,"")</f>
        <v>Vadym Pidoplichko</v>
      </c>
      <c r="F1" t="str">
        <f>IFERROR(Employee!$A5,"")</f>
        <v>Oleh Povshednyi</v>
      </c>
      <c r="G1" t="str">
        <f>IFERROR(Employee!$A6,"")</f>
        <v>Volodymyr Babak</v>
      </c>
      <c r="H1" t="str">
        <f>IFERROR(Employee!$A7,"")</f>
        <v>Joshua Lorenzo</v>
      </c>
      <c r="I1" t="str">
        <f>IFERROR(Employee!$A8,"")</f>
        <v>Roman Korniienko</v>
      </c>
      <c r="J1" t="str">
        <f>IFERROR(Employee!$A9,"")</f>
        <v>Maksym Valuiko</v>
      </c>
      <c r="K1">
        <f>IFERROR(Employee!$A10,"")</f>
        <v>0</v>
      </c>
    </row>
    <row r="2" spans="1:12" x14ac:dyDescent="0.3">
      <c r="A2">
        <f t="array" ref="A2">IFERROR(SMALL(IF(Data!$D$2:$D$1000="Done",ROW(Data!$D$2:$D$1000)-1),ROW(1:1)),"")</f>
        <v>1</v>
      </c>
      <c r="B2" s="1">
        <f>IFERROR(IF(INDEX(Data!$T$2:$T$1000,$A2)/INDEX(Data!$J$2:$J$1000,$A2)&gt;$B$1,INDEX(Data!$V$2:$V$1000,$A2),$A$1),"")</f>
        <v>44012</v>
      </c>
      <c r="C2" t="str">
        <f ca="1">IFERROR(IF(AND($B2&lt;&gt;$A$1,INDEX(Data!$O$2:$O$1000,$A2)=C$1),VLOOKUP($A2+1,INDIRECT("'"&amp;C$1&amp;"'!E7:Q200"),13,FALSE),""),"")</f>
        <v/>
      </c>
      <c r="D2" t="str">
        <f ca="1">IFERROR(IF(AND($B2&lt;&gt;$A$1,INDEX(Data!$O$2:$O$1000,$A2)=D$1),VLOOKUP($A2+1,INDIRECT("'"&amp;D$1&amp;"'!E7:Q200"),13,FALSE),""),"")</f>
        <v/>
      </c>
      <c r="E2" t="str">
        <f ca="1">IFERROR(IF(AND($B2&lt;&gt;$A$1,INDEX(Data!$O$2:$O$1000,$A2)=E$1),VLOOKUP($A2+1,INDIRECT("'"&amp;E$1&amp;"'!E7:Q200"),13,FALSE),""),"")</f>
        <v/>
      </c>
      <c r="F2" t="str">
        <f ca="1">IFERROR(IF(AND($B2&lt;&gt;$A$1,INDEX(Data!$O$2:$O$1000,$A2)=F$1),VLOOKUP($A2+1,INDIRECT("'"&amp;F$1&amp;"'!E7:Q200"),13,FALSE),""),"")</f>
        <v/>
      </c>
      <c r="G2" t="str">
        <f ca="1">IFERROR(IF(AND($B2&lt;&gt;$A$1,INDEX(Data!$O$2:$O$1000,$A2)=G$1),VLOOKUP($A2+1,INDIRECT("'"&amp;G$1&amp;"'!E7:Q200"),13,FALSE),""),"")</f>
        <v/>
      </c>
      <c r="H2" t="str">
        <f ca="1">IFERROR(IF(AND($B2&lt;&gt;$A$1,INDEX(Data!$O$2:$O$1000,$A2)=H$1),VLOOKUP($A2+1,INDIRECT("'"&amp;H$1&amp;"'!E7:Q200"),13,FALSE),""),"")</f>
        <v/>
      </c>
      <c r="I2" t="str">
        <f ca="1">IFERROR(IF(AND($B2&lt;&gt;$A$1,INDEX(Data!$O$2:$O$1000,$A2)=I$1),VLOOKUP($A2+1,INDIRECT("'"&amp;I$1&amp;"'!E7:Q200"),13,FALSE),""),"")</f>
        <v/>
      </c>
      <c r="J2" t="str">
        <f ca="1">IFERROR(IF(AND($B2&lt;&gt;$A$1,INDEX(Data!$O$2:$O$1000,$A2)=J$1),VLOOKUP($A2+1,INDIRECT("'"&amp;J$1&amp;"'!E7:Q200"),13,FALSE),""),"")</f>
        <v/>
      </c>
      <c r="K2" t="str">
        <f ca="1">IFERROR(IF(AND($B2&lt;&gt;$A$1,INDEX(Data!$O$2:$O$1000,$A2)=K$1),VLOOKUP($A2+1,INDIRECT("'"&amp;K$1&amp;"'!E7:Q200"),13,FALSE),""),"")</f>
        <v/>
      </c>
      <c r="L2" t="str">
        <f ca="1">IF(AND($B2,INDEX(Data!$O$2:$O$1000,$A2)=L$1),VLOOKUP($A2, INDIRECT("'" &amp; L$1 &amp;"'!E7:P200"),1,FALSE),"")</f>
        <v/>
      </c>
    </row>
    <row r="3" spans="1:12" x14ac:dyDescent="0.3">
      <c r="A3">
        <f t="array" ref="A3">IFERROR(SMALL(IF(Data!$D$2:$D$1000="Done",ROW(Data!$D$2:$D$1000)-1),ROW(2:2)),"")</f>
        <v>2</v>
      </c>
      <c r="B3" s="1">
        <f>IFERROR(IF(INDEX(Data!$T$2:$T$1000,$A3)/INDEX(Data!$J$2:$J$1000,$A3)&gt;$B$1,INDEX(Data!$V$2:$V$1000,$A3),$A$1),"")</f>
        <v>44012</v>
      </c>
      <c r="C3" t="str">
        <f ca="1">IFERROR(IF(AND($B3&lt;&gt;$A$1,INDEX(Data!$O$2:$O$1000,$A3)=C$1),VLOOKUP($A3+1,INDIRECT("'"&amp;C$1&amp;"'!E7:Q200"),13,FALSE),""),"")</f>
        <v/>
      </c>
      <c r="D3" t="str">
        <f ca="1">IFERROR(IF(AND($B3&lt;&gt;$A$1,INDEX(Data!$O$2:$O$1000,$A3)=D$1),VLOOKUP($A3+1,INDIRECT("'"&amp;D$1&amp;"'!E7:Q200"),13,FALSE),""),"")</f>
        <v/>
      </c>
      <c r="E3" t="str">
        <f ca="1">IFERROR(IF(AND($B3&lt;&gt;$A$1,INDEX(Data!$O$2:$O$1000,$A3)=E$1),VLOOKUP($A3+1,INDIRECT("'"&amp;E$1&amp;"'!E7:Q200"),13,FALSE),""),"")</f>
        <v/>
      </c>
      <c r="F3" t="str">
        <f ca="1">IFERROR(IF(AND($B3&lt;&gt;$A$1,INDEX(Data!$O$2:$O$1000,$A3)=F$1),VLOOKUP($A3+1,INDIRECT("'"&amp;F$1&amp;"'!E7:Q200"),13,FALSE),""),"")</f>
        <v/>
      </c>
      <c r="G3" t="str">
        <f ca="1">IFERROR(IF(AND($B3&lt;&gt;$A$1,INDEX(Data!$O$2:$O$1000,$A3)=G$1),VLOOKUP($A3+1,INDIRECT("'"&amp;G$1&amp;"'!E7:Q200"),13,FALSE),""),"")</f>
        <v/>
      </c>
      <c r="H3" t="str">
        <f ca="1">IFERROR(IF(AND($B3&lt;&gt;$A$1,INDEX(Data!$O$2:$O$1000,$A3)=H$1),VLOOKUP($A3+1,INDIRECT("'"&amp;H$1&amp;"'!E7:Q200"),13,FALSE),""),"")</f>
        <v/>
      </c>
      <c r="I3" t="str">
        <f ca="1">IFERROR(IF(AND($B3&lt;&gt;$A$1,INDEX(Data!$O$2:$O$1000,$A3)=I$1),VLOOKUP($A3+1,INDIRECT("'"&amp;I$1&amp;"'!E7:Q200"),13,FALSE),""),"")</f>
        <v/>
      </c>
      <c r="J3" t="str">
        <f ca="1">IFERROR(IF(AND($B3&lt;&gt;$A$1,INDEX(Data!$O$2:$O$1000,$A3)=J$1),VLOOKUP($A3+1,INDIRECT("'"&amp;J$1&amp;"'!E7:Q200"),13,FALSE),""),"")</f>
        <v/>
      </c>
      <c r="K3" t="str">
        <f ca="1">IFERROR(IF(AND($B3&lt;&gt;$A$1,INDEX(Data!$O$2:$O$1000,$A3)=K$1),VLOOKUP($A3+1,INDIRECT("'"&amp;K$1&amp;"'!E7:Q200"),13,FALSE),""),"")</f>
        <v/>
      </c>
    </row>
    <row r="4" spans="1:12" x14ac:dyDescent="0.3">
      <c r="A4">
        <f t="array" ref="A4">IFERROR(SMALL(IF(Data!$D$2:$D$1000="Done",ROW(Data!$D$2:$D$1000)-1),ROW(3:3)),"")</f>
        <v>3</v>
      </c>
      <c r="B4" s="1">
        <f>IFERROR(IF(INDEX(Data!$T$2:$T$1000,$A4)/INDEX(Data!$J$2:$J$1000,$A4)&gt;$B$1,INDEX(Data!$V$2:$V$1000,$A4),$A$1),"")</f>
        <v>43982</v>
      </c>
      <c r="C4" t="str">
        <f ca="1">IFERROR(IF(AND($B4&lt;&gt;$A$1,INDEX(Data!$O$2:$O$1000,$A4)=C$1),VLOOKUP($A4+1,INDIRECT("'"&amp;C$1&amp;"'!E7:Q200"),13,FALSE),""),"")</f>
        <v/>
      </c>
      <c r="D4" t="str">
        <f ca="1">IFERROR(IF(AND($B4&lt;&gt;$A$1,INDEX(Data!$O$2:$O$1000,$A4)=D$1),VLOOKUP($A4+1,INDIRECT("'"&amp;D$1&amp;"'!E7:Q200"),13,FALSE),""),"")</f>
        <v/>
      </c>
      <c r="E4">
        <f ca="1">IFERROR(IF(AND($B4&lt;&gt;$A$1,INDEX(Data!$O$2:$O$1000,$A4)=E$1),VLOOKUP($A4+1,INDIRECT("'"&amp;E$1&amp;"'!E7:Q200"),13,FALSE),""),"")</f>
        <v>23.53</v>
      </c>
      <c r="F4" t="str">
        <f ca="1">IFERROR(IF(AND($B4&lt;&gt;$A$1,INDEX(Data!$O$2:$O$1000,$A4)=F$1),VLOOKUP($A4+1,INDIRECT("'"&amp;F$1&amp;"'!E7:Q200"),13,FALSE),""),"")</f>
        <v/>
      </c>
      <c r="G4" t="str">
        <f ca="1">IFERROR(IF(AND($B4&lt;&gt;$A$1,INDEX(Data!$O$2:$O$1000,$A4)=G$1),VLOOKUP($A4+1,INDIRECT("'"&amp;G$1&amp;"'!E7:Q200"),13,FALSE),""),"")</f>
        <v/>
      </c>
      <c r="H4" t="str">
        <f ca="1">IFERROR(IF(AND($B4&lt;&gt;$A$1,INDEX(Data!$O$2:$O$1000,$A4)=H$1),VLOOKUP($A4+1,INDIRECT("'"&amp;H$1&amp;"'!E7:Q200"),13,FALSE),""),"")</f>
        <v/>
      </c>
      <c r="I4" t="str">
        <f ca="1">IFERROR(IF(AND($B4&lt;&gt;$A$1,INDEX(Data!$O$2:$O$1000,$A4)=I$1),VLOOKUP($A4+1,INDIRECT("'"&amp;I$1&amp;"'!E7:Q200"),13,FALSE),""),"")</f>
        <v/>
      </c>
      <c r="J4" t="str">
        <f ca="1">IFERROR(IF(AND($B4&lt;&gt;$A$1,INDEX(Data!$O$2:$O$1000,$A4)=J$1),VLOOKUP($A4+1,INDIRECT("'"&amp;J$1&amp;"'!E7:Q200"),13,FALSE),""),"")</f>
        <v/>
      </c>
      <c r="K4" t="str">
        <f ca="1">IFERROR(IF(AND($B4&lt;&gt;$A$1,INDEX(Data!$O$2:$O$1000,$A4)=K$1),VLOOKUP($A4+1,INDIRECT("'"&amp;K$1&amp;"'!E7:Q200"),13,FALSE),""),"")</f>
        <v/>
      </c>
    </row>
    <row r="5" spans="1:12" x14ac:dyDescent="0.3">
      <c r="A5">
        <f t="array" ref="A5">IFERROR(SMALL(IF(Data!$D$2:$D$1000="Done",ROW(Data!$D$2:$D$1000)-1),ROW(4:4)),"")</f>
        <v>4</v>
      </c>
      <c r="B5" s="1">
        <f>IFERROR(IF(INDEX(Data!$T$2:$T$1000,$A5)/INDEX(Data!$J$2:$J$1000,$A5)&gt;$B$1,INDEX(Data!$V$2:$V$1000,$A5),$A$1),"")</f>
        <v>43983</v>
      </c>
      <c r="C5" t="str">
        <f ca="1">IFERROR(IF(AND($B5&lt;&gt;$A$1,INDEX(Data!$O$2:$O$1000,$A5)=C$1),VLOOKUP($A5+1,INDIRECT("'"&amp;C$1&amp;"'!E7:Q200"),13,FALSE),""),"")</f>
        <v/>
      </c>
      <c r="D5" t="str">
        <f ca="1">IFERROR(IF(AND($B5&lt;&gt;$A$1,INDEX(Data!$O$2:$O$1000,$A5)=D$1),VLOOKUP($A5+1,INDIRECT("'"&amp;D$1&amp;"'!E7:Q200"),13,FALSE),""),"")</f>
        <v/>
      </c>
      <c r="E5" t="str">
        <f ca="1">IFERROR(IF(AND($B5&lt;&gt;$A$1,INDEX(Data!$O$2:$O$1000,$A5)=E$1),VLOOKUP($A5+1,INDIRECT("'"&amp;E$1&amp;"'!E7:Q200"),13,FALSE),""),"")</f>
        <v/>
      </c>
      <c r="F5">
        <f ca="1">IFERROR(IF(AND($B5&lt;&gt;$A$1,INDEX(Data!$O$2:$O$1000,$A5)=F$1),VLOOKUP($A5+1,INDIRECT("'"&amp;F$1&amp;"'!E7:Q200"),13,FALSE),""),"")</f>
        <v>37.24</v>
      </c>
      <c r="G5" t="str">
        <f ca="1">IFERROR(IF(AND($B5&lt;&gt;$A$1,INDEX(Data!$O$2:$O$1000,$A5)=G$1),VLOOKUP($A5+1,INDIRECT("'"&amp;G$1&amp;"'!E7:Q200"),13,FALSE),""),"")</f>
        <v/>
      </c>
      <c r="H5" t="str">
        <f ca="1">IFERROR(IF(AND($B5&lt;&gt;$A$1,INDEX(Data!$O$2:$O$1000,$A5)=H$1),VLOOKUP($A5+1,INDIRECT("'"&amp;H$1&amp;"'!E7:Q200"),13,FALSE),""),"")</f>
        <v/>
      </c>
      <c r="I5" t="str">
        <f ca="1">IFERROR(IF(AND($B5&lt;&gt;$A$1,INDEX(Data!$O$2:$O$1000,$A5)=I$1),VLOOKUP($A5+1,INDIRECT("'"&amp;I$1&amp;"'!E7:Q200"),13,FALSE),""),"")</f>
        <v/>
      </c>
      <c r="J5" t="str">
        <f ca="1">IFERROR(IF(AND($B5&lt;&gt;$A$1,INDEX(Data!$O$2:$O$1000,$A5)=J$1),VLOOKUP($A5+1,INDIRECT("'"&amp;J$1&amp;"'!E7:Q200"),13,FALSE),""),"")</f>
        <v/>
      </c>
      <c r="K5" t="str">
        <f ca="1">IFERROR(IF(AND($B5&lt;&gt;$A$1,INDEX(Data!$O$2:$O$1000,$A5)=K$1),VLOOKUP($A5+1,INDIRECT("'"&amp;K$1&amp;"'!E7:Q200"),13,FALSE),""),"")</f>
        <v/>
      </c>
    </row>
    <row r="6" spans="1:12" x14ac:dyDescent="0.3">
      <c r="A6">
        <f t="array" ref="A6">IFERROR(SMALL(IF(Data!$D$2:$D$1000="Done",ROW(Data!$D$2:$D$1000)-1),ROW(5:5)),"")</f>
        <v>5</v>
      </c>
      <c r="B6" s="1">
        <f>IFERROR(IF(INDEX(Data!$T$2:$T$1000,$A6)/INDEX(Data!$J$2:$J$1000,$A6)&gt;$B$1,INDEX(Data!$V$2:$V$1000,$A6),$A$1),"")</f>
        <v>43982</v>
      </c>
      <c r="C6" t="str">
        <f ca="1">IFERROR(IF(AND($B6&lt;&gt;$A$1,INDEX(Data!$O$2:$O$1000,$A6)=C$1),VLOOKUP($A6+1,INDIRECT("'"&amp;C$1&amp;"'!E7:Q200"),13,FALSE),""),"")</f>
        <v/>
      </c>
      <c r="D6" t="str">
        <f ca="1">IFERROR(IF(AND($B6&lt;&gt;$A$1,INDEX(Data!$O$2:$O$1000,$A6)=D$1),VLOOKUP($A6+1,INDIRECT("'"&amp;D$1&amp;"'!E7:Q200"),13,FALSE),""),"")</f>
        <v/>
      </c>
      <c r="E6" t="str">
        <f ca="1">IFERROR(IF(AND($B6&lt;&gt;$A$1,INDEX(Data!$O$2:$O$1000,$A6)=E$1),VLOOKUP($A6+1,INDIRECT("'"&amp;E$1&amp;"'!E7:Q200"),13,FALSE),""),"")</f>
        <v/>
      </c>
      <c r="F6">
        <f ca="1">IFERROR(IF(AND($B6&lt;&gt;$A$1,INDEX(Data!$O$2:$O$1000,$A6)=F$1),VLOOKUP($A6+1,INDIRECT("'"&amp;F$1&amp;"'!E7:Q200"),13,FALSE),""),"")</f>
        <v>59.52</v>
      </c>
      <c r="G6" t="str">
        <f ca="1">IFERROR(IF(AND($B6&lt;&gt;$A$1,INDEX(Data!$O$2:$O$1000,$A6)=G$1),VLOOKUP($A6+1,INDIRECT("'"&amp;G$1&amp;"'!E7:Q200"),13,FALSE),""),"")</f>
        <v/>
      </c>
      <c r="H6" t="str">
        <f ca="1">IFERROR(IF(AND($B6&lt;&gt;$A$1,INDEX(Data!$O$2:$O$1000,$A6)=H$1),VLOOKUP($A6+1,INDIRECT("'"&amp;H$1&amp;"'!E7:Q200"),13,FALSE),""),"")</f>
        <v/>
      </c>
      <c r="I6" t="str">
        <f ca="1">IFERROR(IF(AND($B6&lt;&gt;$A$1,INDEX(Data!$O$2:$O$1000,$A6)=I$1),VLOOKUP($A6+1,INDIRECT("'"&amp;I$1&amp;"'!E7:Q200"),13,FALSE),""),"")</f>
        <v/>
      </c>
      <c r="J6" t="str">
        <f ca="1">IFERROR(IF(AND($B6&lt;&gt;$A$1,INDEX(Data!$O$2:$O$1000,$A6)=J$1),VLOOKUP($A6+1,INDIRECT("'"&amp;J$1&amp;"'!E7:Q200"),13,FALSE),""),"")</f>
        <v/>
      </c>
      <c r="K6" t="str">
        <f ca="1">IFERROR(IF(AND($B6&lt;&gt;$A$1,INDEX(Data!$O$2:$O$1000,$A6)=K$1),VLOOKUP($A6+1,INDIRECT("'"&amp;K$1&amp;"'!E7:Q200"),13,FALSE),""),"")</f>
        <v/>
      </c>
    </row>
    <row r="7" spans="1:12" x14ac:dyDescent="0.3">
      <c r="A7">
        <f t="array" ref="A7">IFERROR(SMALL(IF(Data!$D$2:$D$1000="Done",ROW(Data!$D$2:$D$1000)-1),ROW(6:6)),"")</f>
        <v>6</v>
      </c>
      <c r="B7" s="1">
        <f>IFERROR(IF(INDEX(Data!$T$2:$T$1000,$A7)/INDEX(Data!$J$2:$J$1000,$A7)&gt;$B$1,INDEX(Data!$V$2:$V$1000,$A7),$A$1),"")</f>
        <v>43980</v>
      </c>
      <c r="C7" t="str">
        <f ca="1">IFERROR(IF(AND($B7&lt;&gt;$A$1,INDEX(Data!$O$2:$O$1000,$A7)=C$1),VLOOKUP($A7+1,INDIRECT("'"&amp;C$1&amp;"'!E7:Q200"),13,FALSE),""),"")</f>
        <v/>
      </c>
      <c r="D7" t="str">
        <f ca="1">IFERROR(IF(AND($B7&lt;&gt;$A$1,INDEX(Data!$O$2:$O$1000,$A7)=D$1),VLOOKUP($A7+1,INDIRECT("'"&amp;D$1&amp;"'!E7:Q200"),13,FALSE),""),"")</f>
        <v/>
      </c>
      <c r="E7">
        <f ca="1">IFERROR(IF(AND($B7&lt;&gt;$A$1,INDEX(Data!$O$2:$O$1000,$A7)=E$1),VLOOKUP($A7+1,INDIRECT("'"&amp;E$1&amp;"'!E7:Q200"),13,FALSE),""),"")</f>
        <v>103.23</v>
      </c>
      <c r="F7" t="str">
        <f ca="1">IFERROR(IF(AND($B7&lt;&gt;$A$1,INDEX(Data!$O$2:$O$1000,$A7)=F$1),VLOOKUP($A7+1,INDIRECT("'"&amp;F$1&amp;"'!E7:Q200"),13,FALSE),""),"")</f>
        <v/>
      </c>
      <c r="G7" t="str">
        <f ca="1">IFERROR(IF(AND($B7&lt;&gt;$A$1,INDEX(Data!$O$2:$O$1000,$A7)=G$1),VLOOKUP($A7+1,INDIRECT("'"&amp;G$1&amp;"'!E7:Q200"),13,FALSE),""),"")</f>
        <v/>
      </c>
      <c r="H7" t="str">
        <f ca="1">IFERROR(IF(AND($B7&lt;&gt;$A$1,INDEX(Data!$O$2:$O$1000,$A7)=H$1),VLOOKUP($A7+1,INDIRECT("'"&amp;H$1&amp;"'!E7:Q200"),13,FALSE),""),"")</f>
        <v/>
      </c>
      <c r="I7" t="str">
        <f ca="1">IFERROR(IF(AND($B7&lt;&gt;$A$1,INDEX(Data!$O$2:$O$1000,$A7)=I$1),VLOOKUP($A7+1,INDIRECT("'"&amp;I$1&amp;"'!E7:Q200"),13,FALSE),""),"")</f>
        <v/>
      </c>
      <c r="J7" t="str">
        <f ca="1">IFERROR(IF(AND($B7&lt;&gt;$A$1,INDEX(Data!$O$2:$O$1000,$A7)=J$1),VLOOKUP($A7+1,INDIRECT("'"&amp;J$1&amp;"'!E7:Q200"),13,FALSE),""),"")</f>
        <v/>
      </c>
      <c r="K7" t="str">
        <f ca="1">IFERROR(IF(AND($B7&lt;&gt;$A$1,INDEX(Data!$O$2:$O$1000,$A7)=K$1),VLOOKUP($A7+1,INDIRECT("'"&amp;K$1&amp;"'!E7:Q200"),13,FALSE),""),"")</f>
        <v/>
      </c>
    </row>
    <row r="8" spans="1:12" x14ac:dyDescent="0.3">
      <c r="A8">
        <f t="array" ref="A8">IFERROR(SMALL(IF(Data!$D$2:$D$1000="Done",ROW(Data!$D$2:$D$1000)-1),ROW(7:7)),"")</f>
        <v>7</v>
      </c>
      <c r="B8" s="1">
        <f>IFERROR(IF(INDEX(Data!$T$2:$T$1000,$A8)/INDEX(Data!$J$2:$J$1000,$A8)&gt;$B$1,INDEX(Data!$V$2:$V$1000,$A8),$A$1),"")</f>
        <v>44012</v>
      </c>
      <c r="C8" t="str">
        <f ca="1">IFERROR(IF(AND($B8&lt;&gt;$A$1,INDEX(Data!$O$2:$O$1000,$A8)=C$1),VLOOKUP($A8+1,INDIRECT("'"&amp;C$1&amp;"'!E7:Q200"),13,FALSE),""),"")</f>
        <v/>
      </c>
      <c r="D8" t="str">
        <f ca="1">IFERROR(IF(AND($B8&lt;&gt;$A$1,INDEX(Data!$O$2:$O$1000,$A8)=D$1),VLOOKUP($A8+1,INDIRECT("'"&amp;D$1&amp;"'!E7:Q200"),13,FALSE),""),"")</f>
        <v/>
      </c>
      <c r="E8" t="str">
        <f ca="1">IFERROR(IF(AND($B8&lt;&gt;$A$1,INDEX(Data!$O$2:$O$1000,$A8)=E$1),VLOOKUP($A8+1,INDIRECT("'"&amp;E$1&amp;"'!E7:Q200"),13,FALSE),""),"")</f>
        <v/>
      </c>
      <c r="F8" t="str">
        <f ca="1">IFERROR(IF(AND($B8&lt;&gt;$A$1,INDEX(Data!$O$2:$O$1000,$A8)=F$1),VLOOKUP($A8+1,INDIRECT("'"&amp;F$1&amp;"'!E7:Q200"),13,FALSE),""),"")</f>
        <v/>
      </c>
      <c r="G8" t="str">
        <f ca="1">IFERROR(IF(AND($B8&lt;&gt;$A$1,INDEX(Data!$O$2:$O$1000,$A8)=G$1),VLOOKUP($A8+1,INDIRECT("'"&amp;G$1&amp;"'!E7:Q200"),13,FALSE),""),"")</f>
        <v/>
      </c>
      <c r="H8" t="str">
        <f ca="1">IFERROR(IF(AND($B8&lt;&gt;$A$1,INDEX(Data!$O$2:$O$1000,$A8)=H$1),VLOOKUP($A8+1,INDIRECT("'"&amp;H$1&amp;"'!E7:Q200"),13,FALSE),""),"")</f>
        <v/>
      </c>
      <c r="I8" t="str">
        <f ca="1">IFERROR(IF(AND($B8&lt;&gt;$A$1,INDEX(Data!$O$2:$O$1000,$A8)=I$1),VLOOKUP($A8+1,INDIRECT("'"&amp;I$1&amp;"'!E7:Q200"),13,FALSE),""),"")</f>
        <v/>
      </c>
      <c r="J8" t="str">
        <f ca="1">IFERROR(IF(AND($B8&lt;&gt;$A$1,INDEX(Data!$O$2:$O$1000,$A8)=J$1),VLOOKUP($A8+1,INDIRECT("'"&amp;J$1&amp;"'!E7:Q200"),13,FALSE),""),"")</f>
        <v/>
      </c>
      <c r="K8" t="str">
        <f ca="1">IFERROR(IF(AND($B8&lt;&gt;$A$1,INDEX(Data!$O$2:$O$1000,$A8)=K$1),VLOOKUP($A8+1,INDIRECT("'"&amp;K$1&amp;"'!E7:Q200"),13,FALSE),""),"")</f>
        <v/>
      </c>
    </row>
    <row r="9" spans="1:12" x14ac:dyDescent="0.3">
      <c r="A9">
        <f t="array" ref="A9">IFERROR(SMALL(IF(Data!$D$2:$D$1000="Done",ROW(Data!$D$2:$D$1000)-1),ROW(8:8)),"")</f>
        <v>8</v>
      </c>
      <c r="B9" s="1">
        <f>IFERROR(IF(INDEX(Data!$T$2:$T$1000,$A9)/INDEX(Data!$J$2:$J$1000,$A9)&gt;$B$1,INDEX(Data!$V$2:$V$1000,$A9),$A$1),"")</f>
        <v>43985</v>
      </c>
      <c r="C9" t="str">
        <f ca="1">IFERROR(IF(AND($B9&lt;&gt;$A$1,INDEX(Data!$O$2:$O$1000,$A9)=C$1),VLOOKUP($A9+1,INDIRECT("'"&amp;C$1&amp;"'!E7:Q200"),13,FALSE),""),"")</f>
        <v/>
      </c>
      <c r="D9" t="str">
        <f ca="1">IFERROR(IF(AND($B9&lt;&gt;$A$1,INDEX(Data!$O$2:$O$1000,$A9)=D$1),VLOOKUP($A9+1,INDIRECT("'"&amp;D$1&amp;"'!E7:Q200"),13,FALSE),""),"")</f>
        <v/>
      </c>
      <c r="E9" t="str">
        <f ca="1">IFERROR(IF(AND($B9&lt;&gt;$A$1,INDEX(Data!$O$2:$O$1000,$A9)=E$1),VLOOKUP($A9+1,INDIRECT("'"&amp;E$1&amp;"'!E7:Q200"),13,FALSE),""),"")</f>
        <v/>
      </c>
      <c r="F9" t="str">
        <f ca="1">IFERROR(IF(AND($B9&lt;&gt;$A$1,INDEX(Data!$O$2:$O$1000,$A9)=F$1),VLOOKUP($A9+1,INDIRECT("'"&amp;F$1&amp;"'!E7:Q200"),13,FALSE),""),"")</f>
        <v/>
      </c>
      <c r="G9">
        <f ca="1">IFERROR(IF(AND($B9&lt;&gt;$A$1,INDEX(Data!$O$2:$O$1000,$A9)=G$1),VLOOKUP($A9+1,INDIRECT("'"&amp;G$1&amp;"'!E7:Q200"),13,FALSE),""),"")</f>
        <v>59.43</v>
      </c>
      <c r="H9" t="str">
        <f ca="1">IFERROR(IF(AND($B9&lt;&gt;$A$1,INDEX(Data!$O$2:$O$1000,$A9)=H$1),VLOOKUP($A9+1,INDIRECT("'"&amp;H$1&amp;"'!E7:Q200"),13,FALSE),""),"")</f>
        <v/>
      </c>
      <c r="I9" t="str">
        <f ca="1">IFERROR(IF(AND($B9&lt;&gt;$A$1,INDEX(Data!$O$2:$O$1000,$A9)=I$1),VLOOKUP($A9+1,INDIRECT("'"&amp;I$1&amp;"'!E7:Q200"),13,FALSE),""),"")</f>
        <v/>
      </c>
      <c r="J9" t="str">
        <f ca="1">IFERROR(IF(AND($B9&lt;&gt;$A$1,INDEX(Data!$O$2:$O$1000,$A9)=J$1),VLOOKUP($A9+1,INDIRECT("'"&amp;J$1&amp;"'!E7:Q200"),13,FALSE),""),"")</f>
        <v/>
      </c>
      <c r="K9" t="str">
        <f ca="1">IFERROR(IF(AND($B9&lt;&gt;$A$1,INDEX(Data!$O$2:$O$1000,$A9)=K$1),VLOOKUP($A9+1,INDIRECT("'"&amp;K$1&amp;"'!E7:Q200"),13,FALSE),""),"")</f>
        <v/>
      </c>
    </row>
    <row r="10" spans="1:12" x14ac:dyDescent="0.3">
      <c r="A10">
        <f t="array" ref="A10">IFERROR(SMALL(IF(Data!$D$2:$D$1000="Done",ROW(Data!$D$2:$D$1000)-1),ROW(9:9)),"")</f>
        <v>9</v>
      </c>
      <c r="B10" s="1">
        <f>IFERROR(IF(INDEX(Data!$T$2:$T$1000,$A10)/INDEX(Data!$J$2:$J$1000,$A10)&gt;$B$1,INDEX(Data!$V$2:$V$1000,$A10),$A$1),"")</f>
        <v>43979</v>
      </c>
      <c r="C10" t="str">
        <f ca="1">IFERROR(IF(AND($B10&lt;&gt;$A$1,INDEX(Data!$O$2:$O$1000,$A10)=C$1),VLOOKUP($A10+1,INDIRECT("'"&amp;C$1&amp;"'!E7:Q200"),13,FALSE),""),"")</f>
        <v/>
      </c>
      <c r="D10" t="str">
        <f ca="1">IFERROR(IF(AND($B10&lt;&gt;$A$1,INDEX(Data!$O$2:$O$1000,$A10)=D$1),VLOOKUP($A10+1,INDIRECT("'"&amp;D$1&amp;"'!E7:Q200"),13,FALSE),""),"")</f>
        <v/>
      </c>
      <c r="E10" t="str">
        <f ca="1">IFERROR(IF(AND($B10&lt;&gt;$A$1,INDEX(Data!$O$2:$O$1000,$A10)=E$1),VLOOKUP($A10+1,INDIRECT("'"&amp;E$1&amp;"'!E7:Q200"),13,FALSE),""),"")</f>
        <v/>
      </c>
      <c r="F10">
        <f ca="1">IFERROR(IF(AND($B10&lt;&gt;$A$1,INDEX(Data!$O$2:$O$1000,$A10)=F$1),VLOOKUP($A10+1,INDIRECT("'"&amp;F$1&amp;"'!E7:Q200"),13,FALSE),""),"")</f>
        <v>25.29</v>
      </c>
      <c r="G10" t="str">
        <f ca="1">IFERROR(IF(AND($B10&lt;&gt;$A$1,INDEX(Data!$O$2:$O$1000,$A10)=G$1),VLOOKUP($A10+1,INDIRECT("'"&amp;G$1&amp;"'!E7:Q200"),13,FALSE),""),"")</f>
        <v/>
      </c>
      <c r="H10" t="str">
        <f ca="1">IFERROR(IF(AND($B10&lt;&gt;$A$1,INDEX(Data!$O$2:$O$1000,$A10)=H$1),VLOOKUP($A10+1,INDIRECT("'"&amp;H$1&amp;"'!E7:Q200"),13,FALSE),""),"")</f>
        <v/>
      </c>
      <c r="I10" t="str">
        <f ca="1">IFERROR(IF(AND($B10&lt;&gt;$A$1,INDEX(Data!$O$2:$O$1000,$A10)=I$1),VLOOKUP($A10+1,INDIRECT("'"&amp;I$1&amp;"'!E7:Q200"),13,FALSE),""),"")</f>
        <v/>
      </c>
      <c r="J10" t="str">
        <f ca="1">IFERROR(IF(AND($B10&lt;&gt;$A$1,INDEX(Data!$O$2:$O$1000,$A10)=J$1),VLOOKUP($A10+1,INDIRECT("'"&amp;J$1&amp;"'!E7:Q200"),13,FALSE),""),"")</f>
        <v/>
      </c>
      <c r="K10" t="str">
        <f ca="1">IFERROR(IF(AND($B10&lt;&gt;$A$1,INDEX(Data!$O$2:$O$1000,$A10)=K$1),VLOOKUP($A10+1,INDIRECT("'"&amp;K$1&amp;"'!E7:Q200"),13,FALSE),""),"")</f>
        <v/>
      </c>
    </row>
    <row r="11" spans="1:12" x14ac:dyDescent="0.3">
      <c r="A11">
        <f t="array" ref="A11">IFERROR(SMALL(IF(Data!$D$2:$D$1000="Done",ROW(Data!$D$2:$D$1000)-1),ROW(10:10)),"")</f>
        <v>10</v>
      </c>
      <c r="B11" s="1">
        <f>IFERROR(IF(INDEX(Data!$T$2:$T$1000,$A11)/INDEX(Data!$J$2:$J$1000,$A11)&gt;$B$1,INDEX(Data!$V$2:$V$1000,$A11),$A$1),"")</f>
        <v>44012</v>
      </c>
      <c r="C11" t="str">
        <f ca="1">IFERROR(IF(AND($B11&lt;&gt;$A$1,INDEX(Data!$O$2:$O$1000,$A11)=C$1),VLOOKUP($A11+1,INDIRECT("'"&amp;C$1&amp;"'!E7:Q200"),13,FALSE),""),"")</f>
        <v/>
      </c>
      <c r="D11" t="str">
        <f ca="1">IFERROR(IF(AND($B11&lt;&gt;$A$1,INDEX(Data!$O$2:$O$1000,$A11)=D$1),VLOOKUP($A11+1,INDIRECT("'"&amp;D$1&amp;"'!E7:Q200"),13,FALSE),""),"")</f>
        <v/>
      </c>
      <c r="E11" t="str">
        <f ca="1">IFERROR(IF(AND($B11&lt;&gt;$A$1,INDEX(Data!$O$2:$O$1000,$A11)=E$1),VLOOKUP($A11+1,INDIRECT("'"&amp;E$1&amp;"'!E7:Q200"),13,FALSE),""),"")</f>
        <v/>
      </c>
      <c r="F11" t="str">
        <f ca="1">IFERROR(IF(AND($B11&lt;&gt;$A$1,INDEX(Data!$O$2:$O$1000,$A11)=F$1),VLOOKUP($A11+1,INDIRECT("'"&amp;F$1&amp;"'!E7:Q200"),13,FALSE),""),"")</f>
        <v/>
      </c>
      <c r="G11" t="str">
        <f ca="1">IFERROR(IF(AND($B11&lt;&gt;$A$1,INDEX(Data!$O$2:$O$1000,$A11)=G$1),VLOOKUP($A11+1,INDIRECT("'"&amp;G$1&amp;"'!E7:Q200"),13,FALSE),""),"")</f>
        <v/>
      </c>
      <c r="H11" t="str">
        <f ca="1">IFERROR(IF(AND($B11&lt;&gt;$A$1,INDEX(Data!$O$2:$O$1000,$A11)=H$1),VLOOKUP($A11+1,INDIRECT("'"&amp;H$1&amp;"'!E7:Q200"),13,FALSE),""),"")</f>
        <v/>
      </c>
      <c r="I11" t="str">
        <f ca="1">IFERROR(IF(AND($B11&lt;&gt;$A$1,INDEX(Data!$O$2:$O$1000,$A11)=I$1),VLOOKUP($A11+1,INDIRECT("'"&amp;I$1&amp;"'!E7:Q200"),13,FALSE),""),"")</f>
        <v/>
      </c>
      <c r="J11" t="str">
        <f ca="1">IFERROR(IF(AND($B11&lt;&gt;$A$1,INDEX(Data!$O$2:$O$1000,$A11)=J$1),VLOOKUP($A11+1,INDIRECT("'"&amp;J$1&amp;"'!E7:Q200"),13,FALSE),""),"")</f>
        <v/>
      </c>
      <c r="K11" t="str">
        <f ca="1">IFERROR(IF(AND($B11&lt;&gt;$A$1,INDEX(Data!$O$2:$O$1000,$A11)=K$1),VLOOKUP($A11+1,INDIRECT("'"&amp;K$1&amp;"'!E7:Q200"),13,FALSE),""),"")</f>
        <v/>
      </c>
    </row>
    <row r="12" spans="1:12" x14ac:dyDescent="0.3">
      <c r="A12">
        <f t="array" ref="A12">IFERROR(SMALL(IF(Data!$D$2:$D$1000="Done",ROW(Data!$D$2:$D$1000)-1),ROW(11:11)),"")</f>
        <v>11</v>
      </c>
      <c r="B12" s="1">
        <f>IFERROR(IF(INDEX(Data!$T$2:$T$1000,$A12)/INDEX(Data!$J$2:$J$1000,$A12)&gt;$B$1,INDEX(Data!$V$2:$V$1000,$A12),$A$1),"")</f>
        <v>44012</v>
      </c>
      <c r="C12" t="str">
        <f ca="1">IFERROR(IF(AND($B12&lt;&gt;$A$1,INDEX(Data!$O$2:$O$1000,$A12)=C$1),VLOOKUP($A12+1,INDIRECT("'"&amp;C$1&amp;"'!E7:Q200"),13,FALSE),""),"")</f>
        <v/>
      </c>
      <c r="D12" t="str">
        <f ca="1">IFERROR(IF(AND($B12&lt;&gt;$A$1,INDEX(Data!$O$2:$O$1000,$A12)=D$1),VLOOKUP($A12+1,INDIRECT("'"&amp;D$1&amp;"'!E7:Q200"),13,FALSE),""),"")</f>
        <v/>
      </c>
      <c r="E12" t="str">
        <f ca="1">IFERROR(IF(AND($B12&lt;&gt;$A$1,INDEX(Data!$O$2:$O$1000,$A12)=E$1),VLOOKUP($A12+1,INDIRECT("'"&amp;E$1&amp;"'!E7:Q200"),13,FALSE),""),"")</f>
        <v/>
      </c>
      <c r="F12" t="str">
        <f ca="1">IFERROR(IF(AND($B12&lt;&gt;$A$1,INDEX(Data!$O$2:$O$1000,$A12)=F$1),VLOOKUP($A12+1,INDIRECT("'"&amp;F$1&amp;"'!E7:Q200"),13,FALSE),""),"")</f>
        <v/>
      </c>
      <c r="G12" t="str">
        <f ca="1">IFERROR(IF(AND($B12&lt;&gt;$A$1,INDEX(Data!$O$2:$O$1000,$A12)=G$1),VLOOKUP($A12+1,INDIRECT("'"&amp;G$1&amp;"'!E7:Q200"),13,FALSE),""),"")</f>
        <v/>
      </c>
      <c r="H12" t="str">
        <f ca="1">IFERROR(IF(AND($B12&lt;&gt;$A$1,INDEX(Data!$O$2:$O$1000,$A12)=H$1),VLOOKUP($A12+1,INDIRECT("'"&amp;H$1&amp;"'!E7:Q200"),13,FALSE),""),"")</f>
        <v/>
      </c>
      <c r="I12" t="str">
        <f ca="1">IFERROR(IF(AND($B12&lt;&gt;$A$1,INDEX(Data!$O$2:$O$1000,$A12)=I$1),VLOOKUP($A12+1,INDIRECT("'"&amp;I$1&amp;"'!E7:Q200"),13,FALSE),""),"")</f>
        <v/>
      </c>
      <c r="J12" t="str">
        <f ca="1">IFERROR(IF(AND($B12&lt;&gt;$A$1,INDEX(Data!$O$2:$O$1000,$A12)=J$1),VLOOKUP($A12+1,INDIRECT("'"&amp;J$1&amp;"'!E7:Q200"),13,FALSE),""),"")</f>
        <v/>
      </c>
      <c r="K12" t="str">
        <f ca="1">IFERROR(IF(AND($B12&lt;&gt;$A$1,INDEX(Data!$O$2:$O$1000,$A12)=K$1),VLOOKUP($A12+1,INDIRECT("'"&amp;K$1&amp;"'!E7:Q200"),13,FALSE),""),"")</f>
        <v/>
      </c>
    </row>
    <row r="13" spans="1:12" x14ac:dyDescent="0.3">
      <c r="A13">
        <f t="array" ref="A13">IFERROR(SMALL(IF(Data!$D$2:$D$1000="Done",ROW(Data!$D$2:$D$1000)-1),ROW(12:12)),"")</f>
        <v>12</v>
      </c>
      <c r="B13" s="1">
        <f>IFERROR(IF(INDEX(Data!$T$2:$T$1000,$A13)/INDEX(Data!$J$2:$J$1000,$A13)&gt;$B$1,INDEX(Data!$V$2:$V$1000,$A13),$A$1),"")</f>
        <v>44012</v>
      </c>
      <c r="C13" t="str">
        <f ca="1">IFERROR(IF(AND($B13&lt;&gt;$A$1,INDEX(Data!$O$2:$O$1000,$A13)=C$1),VLOOKUP($A13+1,INDIRECT("'"&amp;C$1&amp;"'!E7:Q200"),13,FALSE),""),"")</f>
        <v/>
      </c>
      <c r="D13" t="str">
        <f ca="1">IFERROR(IF(AND($B13&lt;&gt;$A$1,INDEX(Data!$O$2:$O$1000,$A13)=D$1),VLOOKUP($A13+1,INDIRECT("'"&amp;D$1&amp;"'!E7:Q200"),13,FALSE),""),"")</f>
        <v/>
      </c>
      <c r="E13" t="str">
        <f ca="1">IFERROR(IF(AND($B13&lt;&gt;$A$1,INDEX(Data!$O$2:$O$1000,$A13)=E$1),VLOOKUP($A13+1,INDIRECT("'"&amp;E$1&amp;"'!E7:Q200"),13,FALSE),""),"")</f>
        <v/>
      </c>
      <c r="F13" t="str">
        <f ca="1">IFERROR(IF(AND($B13&lt;&gt;$A$1,INDEX(Data!$O$2:$O$1000,$A13)=F$1),VLOOKUP($A13+1,INDIRECT("'"&amp;F$1&amp;"'!E7:Q200"),13,FALSE),""),"")</f>
        <v/>
      </c>
      <c r="G13" t="str">
        <f ca="1">IFERROR(IF(AND($B13&lt;&gt;$A$1,INDEX(Data!$O$2:$O$1000,$A13)=G$1),VLOOKUP($A13+1,INDIRECT("'"&amp;G$1&amp;"'!E7:Q200"),13,FALSE),""),"")</f>
        <v/>
      </c>
      <c r="H13" t="str">
        <f ca="1">IFERROR(IF(AND($B13&lt;&gt;$A$1,INDEX(Data!$O$2:$O$1000,$A13)=H$1),VLOOKUP($A13+1,INDIRECT("'"&amp;H$1&amp;"'!E7:Q200"),13,FALSE),""),"")</f>
        <v/>
      </c>
      <c r="I13" t="str">
        <f ca="1">IFERROR(IF(AND($B13&lt;&gt;$A$1,INDEX(Data!$O$2:$O$1000,$A13)=I$1),VLOOKUP($A13+1,INDIRECT("'"&amp;I$1&amp;"'!E7:Q200"),13,FALSE),""),"")</f>
        <v/>
      </c>
      <c r="J13" t="str">
        <f ca="1">IFERROR(IF(AND($B13&lt;&gt;$A$1,INDEX(Data!$O$2:$O$1000,$A13)=J$1),VLOOKUP($A13+1,INDIRECT("'"&amp;J$1&amp;"'!E7:Q200"),13,FALSE),""),"")</f>
        <v/>
      </c>
      <c r="K13" t="str">
        <f ca="1">IFERROR(IF(AND($B13&lt;&gt;$A$1,INDEX(Data!$O$2:$O$1000,$A13)=K$1),VLOOKUP($A13+1,INDIRECT("'"&amp;K$1&amp;"'!E7:Q200"),13,FALSE),""),"")</f>
        <v/>
      </c>
    </row>
    <row r="14" spans="1:12" x14ac:dyDescent="0.3">
      <c r="A14">
        <f t="array" ref="A14">IFERROR(SMALL(IF(Data!$D$2:$D$1000="Done",ROW(Data!$D$2:$D$1000)-1),ROW(13:13)),"")</f>
        <v>13</v>
      </c>
      <c r="B14" s="1">
        <f>IFERROR(IF(INDEX(Data!$T$2:$T$1000,$A14)/INDEX(Data!$J$2:$J$1000,$A14)&gt;$B$1,INDEX(Data!$V$2:$V$1000,$A14),$A$1),"")</f>
        <v>43981</v>
      </c>
      <c r="C14" t="str">
        <f ca="1">IFERROR(IF(AND($B14&lt;&gt;$A$1,INDEX(Data!$O$2:$O$1000,$A14)=C$1),VLOOKUP($A14+1,INDIRECT("'"&amp;C$1&amp;"'!E7:Q200"),13,FALSE),""),"")</f>
        <v/>
      </c>
      <c r="D14" t="str">
        <f ca="1">IFERROR(IF(AND($B14&lt;&gt;$A$1,INDEX(Data!$O$2:$O$1000,$A14)=D$1),VLOOKUP($A14+1,INDIRECT("'"&amp;D$1&amp;"'!E7:Q200"),13,FALSE),""),"")</f>
        <v/>
      </c>
      <c r="E14" t="str">
        <f ca="1">IFERROR(IF(AND($B14&lt;&gt;$A$1,INDEX(Data!$O$2:$O$1000,$A14)=E$1),VLOOKUP($A14+1,INDIRECT("'"&amp;E$1&amp;"'!E7:Q200"),13,FALSE),""),"")</f>
        <v/>
      </c>
      <c r="F14">
        <f ca="1">IFERROR(IF(AND($B14&lt;&gt;$A$1,INDEX(Data!$O$2:$O$1000,$A14)=F$1),VLOOKUP($A14+1,INDIRECT("'"&amp;F$1&amp;"'!E7:Q200"),13,FALSE),""),"")</f>
        <v>97.8</v>
      </c>
      <c r="G14" t="str">
        <f ca="1">IFERROR(IF(AND($B14&lt;&gt;$A$1,INDEX(Data!$O$2:$O$1000,$A14)=G$1),VLOOKUP($A14+1,INDIRECT("'"&amp;G$1&amp;"'!E7:Q200"),13,FALSE),""),"")</f>
        <v/>
      </c>
      <c r="H14" t="str">
        <f ca="1">IFERROR(IF(AND($B14&lt;&gt;$A$1,INDEX(Data!$O$2:$O$1000,$A14)=H$1),VLOOKUP($A14+1,INDIRECT("'"&amp;H$1&amp;"'!E7:Q200"),13,FALSE),""),"")</f>
        <v/>
      </c>
      <c r="I14" t="str">
        <f ca="1">IFERROR(IF(AND($B14&lt;&gt;$A$1,INDEX(Data!$O$2:$O$1000,$A14)=I$1),VLOOKUP($A14+1,INDIRECT("'"&amp;I$1&amp;"'!E7:Q200"),13,FALSE),""),"")</f>
        <v/>
      </c>
      <c r="J14" t="str">
        <f ca="1">IFERROR(IF(AND($B14&lt;&gt;$A$1,INDEX(Data!$O$2:$O$1000,$A14)=J$1),VLOOKUP($A14+1,INDIRECT("'"&amp;J$1&amp;"'!E7:Q200"),13,FALSE),""),"")</f>
        <v/>
      </c>
      <c r="K14" t="str">
        <f ca="1">IFERROR(IF(AND($B14&lt;&gt;$A$1,INDEX(Data!$O$2:$O$1000,$A14)=K$1),VLOOKUP($A14+1,INDIRECT("'"&amp;K$1&amp;"'!E7:Q200"),13,FALSE),""),"")</f>
        <v/>
      </c>
    </row>
    <row r="15" spans="1:12" x14ac:dyDescent="0.3">
      <c r="A15">
        <f t="array" ref="A15">IFERROR(SMALL(IF(Data!$D$2:$D$1000="Done",ROW(Data!$D$2:$D$1000)-1),ROW(14:14)),"")</f>
        <v>14</v>
      </c>
      <c r="B15" s="1">
        <f>IFERROR(IF(INDEX(Data!$T$2:$T$1000,$A15)/INDEX(Data!$J$2:$J$1000,$A15)&gt;$B$1,INDEX(Data!$V$2:$V$1000,$A15),$A$1),"")</f>
        <v>44012</v>
      </c>
      <c r="C15" t="str">
        <f ca="1">IFERROR(IF(AND($B15&lt;&gt;$A$1,INDEX(Data!$O$2:$O$1000,$A15)=C$1),VLOOKUP($A15+1,INDIRECT("'"&amp;C$1&amp;"'!E7:Q200"),13,FALSE),""),"")</f>
        <v/>
      </c>
      <c r="D15" t="str">
        <f ca="1">IFERROR(IF(AND($B15&lt;&gt;$A$1,INDEX(Data!$O$2:$O$1000,$A15)=D$1),VLOOKUP($A15+1,INDIRECT("'"&amp;D$1&amp;"'!E7:Q200"),13,FALSE),""),"")</f>
        <v/>
      </c>
      <c r="E15" t="str">
        <f ca="1">IFERROR(IF(AND($B15&lt;&gt;$A$1,INDEX(Data!$O$2:$O$1000,$A15)=E$1),VLOOKUP($A15+1,INDIRECT("'"&amp;E$1&amp;"'!E7:Q200"),13,FALSE),""),"")</f>
        <v/>
      </c>
      <c r="F15" t="str">
        <f ca="1">IFERROR(IF(AND($B15&lt;&gt;$A$1,INDEX(Data!$O$2:$O$1000,$A15)=F$1),VLOOKUP($A15+1,INDIRECT("'"&amp;F$1&amp;"'!E7:Q200"),13,FALSE),""),"")</f>
        <v/>
      </c>
      <c r="G15" t="str">
        <f ca="1">IFERROR(IF(AND($B15&lt;&gt;$A$1,INDEX(Data!$O$2:$O$1000,$A15)=G$1),VLOOKUP($A15+1,INDIRECT("'"&amp;G$1&amp;"'!E7:Q200"),13,FALSE),""),"")</f>
        <v/>
      </c>
      <c r="H15" t="str">
        <f ca="1">IFERROR(IF(AND($B15&lt;&gt;$A$1,INDEX(Data!$O$2:$O$1000,$A15)=H$1),VLOOKUP($A15+1,INDIRECT("'"&amp;H$1&amp;"'!E7:Q200"),13,FALSE),""),"")</f>
        <v/>
      </c>
      <c r="I15" t="str">
        <f ca="1">IFERROR(IF(AND($B15&lt;&gt;$A$1,INDEX(Data!$O$2:$O$1000,$A15)=I$1),VLOOKUP($A15+1,INDIRECT("'"&amp;I$1&amp;"'!E7:Q200"),13,FALSE),""),"")</f>
        <v/>
      </c>
      <c r="J15" t="str">
        <f ca="1">IFERROR(IF(AND($B15&lt;&gt;$A$1,INDEX(Data!$O$2:$O$1000,$A15)=J$1),VLOOKUP($A15+1,INDIRECT("'"&amp;J$1&amp;"'!E7:Q200"),13,FALSE),""),"")</f>
        <v/>
      </c>
      <c r="K15" t="str">
        <f ca="1">IFERROR(IF(AND($B15&lt;&gt;$A$1,INDEX(Data!$O$2:$O$1000,$A15)=K$1),VLOOKUP($A15+1,INDIRECT("'"&amp;K$1&amp;"'!E7:Q200"),13,FALSE),""),"")</f>
        <v/>
      </c>
    </row>
    <row r="16" spans="1:12" x14ac:dyDescent="0.3">
      <c r="A16">
        <f t="array" ref="A16">IFERROR(SMALL(IF(Data!$D$2:$D$1000="Done",ROW(Data!$D$2:$D$1000)-1),ROW(15:15)),"")</f>
        <v>15</v>
      </c>
      <c r="B16" s="1">
        <f>IFERROR(IF(INDEX(Data!$T$2:$T$1000,$A16)/INDEX(Data!$J$2:$J$1000,$A16)&gt;$B$1,INDEX(Data!$V$2:$V$1000,$A16),$A$1),"")</f>
        <v>44012</v>
      </c>
      <c r="C16" t="str">
        <f ca="1">IFERROR(IF(AND($B16&lt;&gt;$A$1,INDEX(Data!$O$2:$O$1000,$A16)=C$1),VLOOKUP($A16+1,INDIRECT("'"&amp;C$1&amp;"'!E7:Q200"),13,FALSE),""),"")</f>
        <v/>
      </c>
      <c r="D16" t="str">
        <f ca="1">IFERROR(IF(AND($B16&lt;&gt;$A$1,INDEX(Data!$O$2:$O$1000,$A16)=D$1),VLOOKUP($A16+1,INDIRECT("'"&amp;D$1&amp;"'!E7:Q200"),13,FALSE),""),"")</f>
        <v/>
      </c>
      <c r="E16" t="str">
        <f ca="1">IFERROR(IF(AND($B16&lt;&gt;$A$1,INDEX(Data!$O$2:$O$1000,$A16)=E$1),VLOOKUP($A16+1,INDIRECT("'"&amp;E$1&amp;"'!E7:Q200"),13,FALSE),""),"")</f>
        <v/>
      </c>
      <c r="F16" t="str">
        <f ca="1">IFERROR(IF(AND($B16&lt;&gt;$A$1,INDEX(Data!$O$2:$O$1000,$A16)=F$1),VLOOKUP($A16+1,INDIRECT("'"&amp;F$1&amp;"'!E7:Q200"),13,FALSE),""),"")</f>
        <v/>
      </c>
      <c r="G16" t="str">
        <f ca="1">IFERROR(IF(AND($B16&lt;&gt;$A$1,INDEX(Data!$O$2:$O$1000,$A16)=G$1),VLOOKUP($A16+1,INDIRECT("'"&amp;G$1&amp;"'!E7:Q200"),13,FALSE),""),"")</f>
        <v/>
      </c>
      <c r="H16" t="str">
        <f ca="1">IFERROR(IF(AND($B16&lt;&gt;$A$1,INDEX(Data!$O$2:$O$1000,$A16)=H$1),VLOOKUP($A16+1,INDIRECT("'"&amp;H$1&amp;"'!E7:Q200"),13,FALSE),""),"")</f>
        <v/>
      </c>
      <c r="I16" t="str">
        <f ca="1">IFERROR(IF(AND($B16&lt;&gt;$A$1,INDEX(Data!$O$2:$O$1000,$A16)=I$1),VLOOKUP($A16+1,INDIRECT("'"&amp;I$1&amp;"'!E7:Q200"),13,FALSE),""),"")</f>
        <v/>
      </c>
      <c r="J16" t="str">
        <f ca="1">IFERROR(IF(AND($B16&lt;&gt;$A$1,INDEX(Data!$O$2:$O$1000,$A16)=J$1),VLOOKUP($A16+1,INDIRECT("'"&amp;J$1&amp;"'!E7:Q200"),13,FALSE),""),"")</f>
        <v/>
      </c>
      <c r="K16" t="str">
        <f ca="1">IFERROR(IF(AND($B16&lt;&gt;$A$1,INDEX(Data!$O$2:$O$1000,$A16)=K$1),VLOOKUP($A16+1,INDIRECT("'"&amp;K$1&amp;"'!E7:Q200"),13,FALSE),""),"")</f>
        <v/>
      </c>
    </row>
    <row r="17" spans="1:11" x14ac:dyDescent="0.3">
      <c r="A17">
        <f t="array" ref="A17">IFERROR(SMALL(IF(Data!$D$2:$D$1000="Done",ROW(Data!$D$2:$D$1000)-1),ROW(16:16)),"")</f>
        <v>16</v>
      </c>
      <c r="B17" s="1">
        <f>IFERROR(IF(INDEX(Data!$T$2:$T$1000,$A17)/INDEX(Data!$J$2:$J$1000,$A17)&gt;$B$1,INDEX(Data!$V$2:$V$1000,$A17),$A$1),"")</f>
        <v>44012</v>
      </c>
      <c r="C17" t="str">
        <f ca="1">IFERROR(IF(AND($B17&lt;&gt;$A$1,INDEX(Data!$O$2:$O$1000,$A17)=C$1),VLOOKUP($A17+1,INDIRECT("'"&amp;C$1&amp;"'!E7:Q200"),13,FALSE),""),"")</f>
        <v/>
      </c>
      <c r="D17" t="str">
        <f ca="1">IFERROR(IF(AND($B17&lt;&gt;$A$1,INDEX(Data!$O$2:$O$1000,$A17)=D$1),VLOOKUP($A17+1,INDIRECT("'"&amp;D$1&amp;"'!E7:Q200"),13,FALSE),""),"")</f>
        <v/>
      </c>
      <c r="E17" t="str">
        <f ca="1">IFERROR(IF(AND($B17&lt;&gt;$A$1,INDEX(Data!$O$2:$O$1000,$A17)=E$1),VLOOKUP($A17+1,INDIRECT("'"&amp;E$1&amp;"'!E7:Q200"),13,FALSE),""),"")</f>
        <v/>
      </c>
      <c r="F17" t="str">
        <f ca="1">IFERROR(IF(AND($B17&lt;&gt;$A$1,INDEX(Data!$O$2:$O$1000,$A17)=F$1),VLOOKUP($A17+1,INDIRECT("'"&amp;F$1&amp;"'!E7:Q200"),13,FALSE),""),"")</f>
        <v/>
      </c>
      <c r="G17" t="str">
        <f ca="1">IFERROR(IF(AND($B17&lt;&gt;$A$1,INDEX(Data!$O$2:$O$1000,$A17)=G$1),VLOOKUP($A17+1,INDIRECT("'"&amp;G$1&amp;"'!E7:Q200"),13,FALSE),""),"")</f>
        <v/>
      </c>
      <c r="H17" t="str">
        <f ca="1">IFERROR(IF(AND($B17&lt;&gt;$A$1,INDEX(Data!$O$2:$O$1000,$A17)=H$1),VLOOKUP($A17+1,INDIRECT("'"&amp;H$1&amp;"'!E7:Q200"),13,FALSE),""),"")</f>
        <v/>
      </c>
      <c r="I17" t="str">
        <f ca="1">IFERROR(IF(AND($B17&lt;&gt;$A$1,INDEX(Data!$O$2:$O$1000,$A17)=I$1),VLOOKUP($A17+1,INDIRECT("'"&amp;I$1&amp;"'!E7:Q200"),13,FALSE),""),"")</f>
        <v/>
      </c>
      <c r="J17" t="str">
        <f ca="1">IFERROR(IF(AND($B17&lt;&gt;$A$1,INDEX(Data!$O$2:$O$1000,$A17)=J$1),VLOOKUP($A17+1,INDIRECT("'"&amp;J$1&amp;"'!E7:Q200"),13,FALSE),""),"")</f>
        <v/>
      </c>
      <c r="K17" t="str">
        <f ca="1">IFERROR(IF(AND($B17&lt;&gt;$A$1,INDEX(Data!$O$2:$O$1000,$A17)=K$1),VLOOKUP($A17+1,INDIRECT("'"&amp;K$1&amp;"'!E7:Q200"),13,FALSE),""),"")</f>
        <v/>
      </c>
    </row>
    <row r="18" spans="1:11" x14ac:dyDescent="0.3">
      <c r="A18">
        <f t="array" ref="A18">IFERROR(SMALL(IF(Data!$D$2:$D$1000="Done",ROW(Data!$D$2:$D$1000)-1),ROW(17:17)),"")</f>
        <v>17</v>
      </c>
      <c r="B18" s="1">
        <f>IFERROR(IF(INDEX(Data!$T$2:$T$1000,$A18)/INDEX(Data!$J$2:$J$1000,$A18)&gt;$B$1,INDEX(Data!$V$2:$V$1000,$A18),$A$1),"")</f>
        <v>43981</v>
      </c>
      <c r="C18" t="str">
        <f ca="1">IFERROR(IF(AND($B18&lt;&gt;$A$1,INDEX(Data!$O$2:$O$1000,$A18)=C$1),VLOOKUP($A18+1,INDIRECT("'"&amp;C$1&amp;"'!E7:Q200"),13,FALSE),""),"")</f>
        <v/>
      </c>
      <c r="D18" t="str">
        <f ca="1">IFERROR(IF(AND($B18&lt;&gt;$A$1,INDEX(Data!$O$2:$O$1000,$A18)=D$1),VLOOKUP($A18+1,INDIRECT("'"&amp;D$1&amp;"'!E7:Q200"),13,FALSE),""),"")</f>
        <v/>
      </c>
      <c r="E18" t="str">
        <f ca="1">IFERROR(IF(AND($B18&lt;&gt;$A$1,INDEX(Data!$O$2:$O$1000,$A18)=E$1),VLOOKUP($A18+1,INDIRECT("'"&amp;E$1&amp;"'!E7:Q200"),13,FALSE),""),"")</f>
        <v/>
      </c>
      <c r="F18">
        <f ca="1">IFERROR(IF(AND($B18&lt;&gt;$A$1,INDEX(Data!$O$2:$O$1000,$A18)=F$1),VLOOKUP($A18+1,INDIRECT("'"&amp;F$1&amp;"'!E7:Q200"),13,FALSE),""),"")</f>
        <v>20.12</v>
      </c>
      <c r="G18" t="str">
        <f ca="1">IFERROR(IF(AND($B18&lt;&gt;$A$1,INDEX(Data!$O$2:$O$1000,$A18)=G$1),VLOOKUP($A18+1,INDIRECT("'"&amp;G$1&amp;"'!E7:Q200"),13,FALSE),""),"")</f>
        <v/>
      </c>
      <c r="H18" t="str">
        <f ca="1">IFERROR(IF(AND($B18&lt;&gt;$A$1,INDEX(Data!$O$2:$O$1000,$A18)=H$1),VLOOKUP($A18+1,INDIRECT("'"&amp;H$1&amp;"'!E7:Q200"),13,FALSE),""),"")</f>
        <v/>
      </c>
      <c r="I18" t="str">
        <f ca="1">IFERROR(IF(AND($B18&lt;&gt;$A$1,INDEX(Data!$O$2:$O$1000,$A18)=I$1),VLOOKUP($A18+1,INDIRECT("'"&amp;I$1&amp;"'!E7:Q200"),13,FALSE),""),"")</f>
        <v/>
      </c>
      <c r="J18" t="str">
        <f ca="1">IFERROR(IF(AND($B18&lt;&gt;$A$1,INDEX(Data!$O$2:$O$1000,$A18)=J$1),VLOOKUP($A18+1,INDIRECT("'"&amp;J$1&amp;"'!E7:Q200"),13,FALSE),""),"")</f>
        <v/>
      </c>
      <c r="K18" t="str">
        <f ca="1">IFERROR(IF(AND($B18&lt;&gt;$A$1,INDEX(Data!$O$2:$O$1000,$A18)=K$1),VLOOKUP($A18+1,INDIRECT("'"&amp;K$1&amp;"'!E7:Q200"),13,FALSE),""),"")</f>
        <v/>
      </c>
    </row>
    <row r="19" spans="1:11" x14ac:dyDescent="0.3">
      <c r="A19">
        <f t="array" ref="A19">IFERROR(SMALL(IF(Data!$D$2:$D$1000="Done",ROW(Data!$D$2:$D$1000)-1),ROW(18:18)),"")</f>
        <v>18</v>
      </c>
      <c r="B19" s="1">
        <f>IFERROR(IF(INDEX(Data!$T$2:$T$1000,$A19)/INDEX(Data!$J$2:$J$1000,$A19)&gt;$B$1,INDEX(Data!$V$2:$V$1000,$A19),$A$1),"")</f>
        <v>43972</v>
      </c>
      <c r="C19" t="str">
        <f ca="1">IFERROR(IF(AND($B19&lt;&gt;$A$1,INDEX(Data!$O$2:$O$1000,$A19)=C$1),VLOOKUP($A19+1,INDIRECT("'"&amp;C$1&amp;"'!E7:Q200"),13,FALSE),""),"")</f>
        <v/>
      </c>
      <c r="D19" t="str">
        <f ca="1">IFERROR(IF(AND($B19&lt;&gt;$A$1,INDEX(Data!$O$2:$O$1000,$A19)=D$1),VLOOKUP($A19+1,INDIRECT("'"&amp;D$1&amp;"'!E7:Q200"),13,FALSE),""),"")</f>
        <v/>
      </c>
      <c r="E19" t="str">
        <f ca="1">IFERROR(IF(AND($B19&lt;&gt;$A$1,INDEX(Data!$O$2:$O$1000,$A19)=E$1),VLOOKUP($A19+1,INDIRECT("'"&amp;E$1&amp;"'!E7:Q200"),13,FALSE),""),"")</f>
        <v/>
      </c>
      <c r="F19" t="str">
        <f ca="1">IFERROR(IF(AND($B19&lt;&gt;$A$1,INDEX(Data!$O$2:$O$1000,$A19)=F$1),VLOOKUP($A19+1,INDIRECT("'"&amp;F$1&amp;"'!E7:Q200"),13,FALSE),""),"")</f>
        <v/>
      </c>
      <c r="G19" t="str">
        <f ca="1">IFERROR(IF(AND($B19&lt;&gt;$A$1,INDEX(Data!$O$2:$O$1000,$A19)=G$1),VLOOKUP($A19+1,INDIRECT("'"&amp;G$1&amp;"'!E7:Q200"),13,FALSE),""),"")</f>
        <v/>
      </c>
      <c r="H19">
        <f ca="1">IFERROR(IF(AND($B19&lt;&gt;$A$1,INDEX(Data!$O$2:$O$1000,$A19)=H$1),VLOOKUP($A19+1,INDIRECT("'"&amp;H$1&amp;"'!E7:Q200"),13,FALSE),""),"")</f>
        <v>51.3</v>
      </c>
      <c r="I19" t="str">
        <f ca="1">IFERROR(IF(AND($B19&lt;&gt;$A$1,INDEX(Data!$O$2:$O$1000,$A19)=I$1),VLOOKUP($A19+1,INDIRECT("'"&amp;I$1&amp;"'!E7:Q200"),13,FALSE),""),"")</f>
        <v/>
      </c>
      <c r="J19" t="str">
        <f ca="1">IFERROR(IF(AND($B19&lt;&gt;$A$1,INDEX(Data!$O$2:$O$1000,$A19)=J$1),VLOOKUP($A19+1,INDIRECT("'"&amp;J$1&amp;"'!E7:Q200"),13,FALSE),""),"")</f>
        <v/>
      </c>
      <c r="K19" t="str">
        <f ca="1">IFERROR(IF(AND($B19&lt;&gt;$A$1,INDEX(Data!$O$2:$O$1000,$A19)=K$1),VLOOKUP($A19+1,INDIRECT("'"&amp;K$1&amp;"'!E7:Q200"),13,FALSE),""),"")</f>
        <v/>
      </c>
    </row>
    <row r="20" spans="1:11" x14ac:dyDescent="0.3">
      <c r="A20">
        <f t="array" ref="A20">IFERROR(SMALL(IF(Data!$D$2:$D$1000="Done",ROW(Data!$D$2:$D$1000)-1),ROW(19:19)),"")</f>
        <v>20</v>
      </c>
      <c r="B20" s="1">
        <f>IFERROR(IF(INDEX(Data!$T$2:$T$1000,$A20)/INDEX(Data!$J$2:$J$1000,$A20)&gt;$B$1,INDEX(Data!$V$2:$V$1000,$A20),$A$1),"")</f>
        <v>44012</v>
      </c>
      <c r="C20" t="str">
        <f ca="1">IFERROR(IF(AND($B20&lt;&gt;$A$1,INDEX(Data!$O$2:$O$1000,$A20)=C$1),VLOOKUP($A20+1,INDIRECT("'"&amp;C$1&amp;"'!E7:Q200"),13,FALSE),""),"")</f>
        <v/>
      </c>
      <c r="D20" t="str">
        <f ca="1">IFERROR(IF(AND($B20&lt;&gt;$A$1,INDEX(Data!$O$2:$O$1000,$A20)=D$1),VLOOKUP($A20+1,INDIRECT("'"&amp;D$1&amp;"'!E7:Q200"),13,FALSE),""),"")</f>
        <v/>
      </c>
      <c r="E20" t="str">
        <f ca="1">IFERROR(IF(AND($B20&lt;&gt;$A$1,INDEX(Data!$O$2:$O$1000,$A20)=E$1),VLOOKUP($A20+1,INDIRECT("'"&amp;E$1&amp;"'!E7:Q200"),13,FALSE),""),"")</f>
        <v/>
      </c>
      <c r="F20" t="str">
        <f ca="1">IFERROR(IF(AND($B20&lt;&gt;$A$1,INDEX(Data!$O$2:$O$1000,$A20)=F$1),VLOOKUP($A20+1,INDIRECT("'"&amp;F$1&amp;"'!E7:Q200"),13,FALSE),""),"")</f>
        <v/>
      </c>
      <c r="G20" t="str">
        <f ca="1">IFERROR(IF(AND($B20&lt;&gt;$A$1,INDEX(Data!$O$2:$O$1000,$A20)=G$1),VLOOKUP($A20+1,INDIRECT("'"&amp;G$1&amp;"'!E7:Q200"),13,FALSE),""),"")</f>
        <v/>
      </c>
      <c r="H20" t="str">
        <f ca="1">IFERROR(IF(AND($B20&lt;&gt;$A$1,INDEX(Data!$O$2:$O$1000,$A20)=H$1),VLOOKUP($A20+1,INDIRECT("'"&amp;H$1&amp;"'!E7:Q200"),13,FALSE),""),"")</f>
        <v/>
      </c>
      <c r="I20" t="str">
        <f ca="1">IFERROR(IF(AND($B20&lt;&gt;$A$1,INDEX(Data!$O$2:$O$1000,$A20)=I$1),VLOOKUP($A20+1,INDIRECT("'"&amp;I$1&amp;"'!E7:Q200"),13,FALSE),""),"")</f>
        <v/>
      </c>
      <c r="J20" t="str">
        <f ca="1">IFERROR(IF(AND($B20&lt;&gt;$A$1,INDEX(Data!$O$2:$O$1000,$A20)=J$1),VLOOKUP($A20+1,INDIRECT("'"&amp;J$1&amp;"'!E7:Q200"),13,FALSE),""),"")</f>
        <v/>
      </c>
      <c r="K20" t="str">
        <f ca="1">IFERROR(IF(AND($B20&lt;&gt;$A$1,INDEX(Data!$O$2:$O$1000,$A20)=K$1),VLOOKUP($A20+1,INDIRECT("'"&amp;K$1&amp;"'!E7:Q200"),13,FALSE),""),"")</f>
        <v/>
      </c>
    </row>
    <row r="21" spans="1:11" x14ac:dyDescent="0.3">
      <c r="A21">
        <f t="array" ref="A21">IFERROR(SMALL(IF(Data!$D$2:$D$1000="Done",ROW(Data!$D$2:$D$1000)-1),ROW(20:20)),"")</f>
        <v>21</v>
      </c>
      <c r="B21" s="1">
        <f>IFERROR(IF(INDEX(Data!$T$2:$T$1000,$A21)/INDEX(Data!$J$2:$J$1000,$A21)&gt;$B$1,INDEX(Data!$V$2:$V$1000,$A21),$A$1),"")</f>
        <v>44012</v>
      </c>
      <c r="C21" t="str">
        <f ca="1">IFERROR(IF(AND($B21&lt;&gt;$A$1,INDEX(Data!$O$2:$O$1000,$A21)=C$1),VLOOKUP($A21+1,INDIRECT("'"&amp;C$1&amp;"'!E7:Q200"),13,FALSE),""),"")</f>
        <v/>
      </c>
      <c r="D21" t="str">
        <f ca="1">IFERROR(IF(AND($B21&lt;&gt;$A$1,INDEX(Data!$O$2:$O$1000,$A21)=D$1),VLOOKUP($A21+1,INDIRECT("'"&amp;D$1&amp;"'!E7:Q200"),13,FALSE),""),"")</f>
        <v/>
      </c>
      <c r="E21" t="str">
        <f ca="1">IFERROR(IF(AND($B21&lt;&gt;$A$1,INDEX(Data!$O$2:$O$1000,$A21)=E$1),VLOOKUP($A21+1,INDIRECT("'"&amp;E$1&amp;"'!E7:Q200"),13,FALSE),""),"")</f>
        <v/>
      </c>
      <c r="F21" t="str">
        <f ca="1">IFERROR(IF(AND($B21&lt;&gt;$A$1,INDEX(Data!$O$2:$O$1000,$A21)=F$1),VLOOKUP($A21+1,INDIRECT("'"&amp;F$1&amp;"'!E7:Q200"),13,FALSE),""),"")</f>
        <v/>
      </c>
      <c r="G21" t="str">
        <f ca="1">IFERROR(IF(AND($B21&lt;&gt;$A$1,INDEX(Data!$O$2:$O$1000,$A21)=G$1),VLOOKUP($A21+1,INDIRECT("'"&amp;G$1&amp;"'!E7:Q200"),13,FALSE),""),"")</f>
        <v/>
      </c>
      <c r="H21" t="str">
        <f ca="1">IFERROR(IF(AND($B21&lt;&gt;$A$1,INDEX(Data!$O$2:$O$1000,$A21)=H$1),VLOOKUP($A21+1,INDIRECT("'"&amp;H$1&amp;"'!E7:Q200"),13,FALSE),""),"")</f>
        <v/>
      </c>
      <c r="I21" t="str">
        <f ca="1">IFERROR(IF(AND($B21&lt;&gt;$A$1,INDEX(Data!$O$2:$O$1000,$A21)=I$1),VLOOKUP($A21+1,INDIRECT("'"&amp;I$1&amp;"'!E7:Q200"),13,FALSE),""),"")</f>
        <v/>
      </c>
      <c r="J21" t="str">
        <f ca="1">IFERROR(IF(AND($B21&lt;&gt;$A$1,INDEX(Data!$O$2:$O$1000,$A21)=J$1),VLOOKUP($A21+1,INDIRECT("'"&amp;J$1&amp;"'!E7:Q200"),13,FALSE),""),"")</f>
        <v/>
      </c>
      <c r="K21" t="str">
        <f ca="1">IFERROR(IF(AND($B21&lt;&gt;$A$1,INDEX(Data!$O$2:$O$1000,$A21)=K$1),VLOOKUP($A21+1,INDIRECT("'"&amp;K$1&amp;"'!E7:Q200"),13,FALSE),""),"")</f>
        <v/>
      </c>
    </row>
    <row r="22" spans="1:11" x14ac:dyDescent="0.3">
      <c r="A22">
        <f t="array" ref="A22">IFERROR(SMALL(IF(Data!$D$2:$D$1000="Done",ROW(Data!$D$2:$D$1000)-1),ROW(21:21)),"")</f>
        <v>22</v>
      </c>
      <c r="B22" s="1">
        <f>IFERROR(IF(INDEX(Data!$T$2:$T$1000,$A22)/INDEX(Data!$J$2:$J$1000,$A22)&gt;$B$1,INDEX(Data!$V$2:$V$1000,$A22),$A$1),"")</f>
        <v>43980</v>
      </c>
      <c r="C22" t="str">
        <f ca="1">IFERROR(IF(AND($B22&lt;&gt;$A$1,INDEX(Data!$O$2:$O$1000,$A22)=C$1),VLOOKUP($A22+1,INDIRECT("'"&amp;C$1&amp;"'!E7:Q200"),13,FALSE),""),"")</f>
        <v/>
      </c>
      <c r="D22" t="str">
        <f ca="1">IFERROR(IF(AND($B22&lt;&gt;$A$1,INDEX(Data!$O$2:$O$1000,$A22)=D$1),VLOOKUP($A22+1,INDIRECT("'"&amp;D$1&amp;"'!E7:Q200"),13,FALSE),""),"")</f>
        <v/>
      </c>
      <c r="E22" t="str">
        <f ca="1">IFERROR(IF(AND($B22&lt;&gt;$A$1,INDEX(Data!$O$2:$O$1000,$A22)=E$1),VLOOKUP($A22+1,INDIRECT("'"&amp;E$1&amp;"'!E7:Q200"),13,FALSE),""),"")</f>
        <v/>
      </c>
      <c r="F22" t="str">
        <f ca="1">IFERROR(IF(AND($B22&lt;&gt;$A$1,INDEX(Data!$O$2:$O$1000,$A22)=F$1),VLOOKUP($A22+1,INDIRECT("'"&amp;F$1&amp;"'!E7:Q200"),13,FALSE),""),"")</f>
        <v/>
      </c>
      <c r="G22" t="str">
        <f ca="1">IFERROR(IF(AND($B22&lt;&gt;$A$1,INDEX(Data!$O$2:$O$1000,$A22)=G$1),VLOOKUP($A22+1,INDIRECT("'"&amp;G$1&amp;"'!E7:Q200"),13,FALSE),""),"")</f>
        <v/>
      </c>
      <c r="H22" t="str">
        <f ca="1">IFERROR(IF(AND($B22&lt;&gt;$A$1,INDEX(Data!$O$2:$O$1000,$A22)=H$1),VLOOKUP($A22+1,INDIRECT("'"&amp;H$1&amp;"'!E7:Q200"),13,FALSE),""),"")</f>
        <v/>
      </c>
      <c r="I22">
        <f ca="1">IFERROR(IF(AND($B22&lt;&gt;$A$1,INDEX(Data!$O$2:$O$1000,$A22)=I$1),VLOOKUP($A22+1,INDIRECT("'"&amp;I$1&amp;"'!E7:Q200"),13,FALSE),""),"")</f>
        <v>29.28</v>
      </c>
      <c r="J22" t="str">
        <f ca="1">IFERROR(IF(AND($B22&lt;&gt;$A$1,INDEX(Data!$O$2:$O$1000,$A22)=J$1),VLOOKUP($A22+1,INDIRECT("'"&amp;J$1&amp;"'!E7:Q200"),13,FALSE),""),"")</f>
        <v/>
      </c>
      <c r="K22" t="str">
        <f ca="1">IFERROR(IF(AND($B22&lt;&gt;$A$1,INDEX(Data!$O$2:$O$1000,$A22)=K$1),VLOOKUP($A22+1,INDIRECT("'"&amp;K$1&amp;"'!E7:Q200"),13,FALSE),""),"")</f>
        <v/>
      </c>
    </row>
    <row r="23" spans="1:11" x14ac:dyDescent="0.3">
      <c r="A23">
        <f t="array" ref="A23">IFERROR(SMALL(IF(Data!$D$2:$D$1000="Done",ROW(Data!$D$2:$D$1000)-1),ROW(22:22)),"")</f>
        <v>23</v>
      </c>
      <c r="B23" s="1">
        <f>IFERROR(IF(INDEX(Data!$T$2:$T$1000,$A23)/INDEX(Data!$J$2:$J$1000,$A23)&gt;$B$1,INDEX(Data!$V$2:$V$1000,$A23),$A$1),"")</f>
        <v>43982</v>
      </c>
      <c r="C23" t="str">
        <f ca="1">IFERROR(IF(AND($B23&lt;&gt;$A$1,INDEX(Data!$O$2:$O$1000,$A23)=C$1),VLOOKUP($A23+1,INDIRECT("'"&amp;C$1&amp;"'!E7:Q200"),13,FALSE),""),"")</f>
        <v/>
      </c>
      <c r="D23" t="str">
        <f ca="1">IFERROR(IF(AND($B23&lt;&gt;$A$1,INDEX(Data!$O$2:$O$1000,$A23)=D$1),VLOOKUP($A23+1,INDIRECT("'"&amp;D$1&amp;"'!E7:Q200"),13,FALSE),""),"")</f>
        <v/>
      </c>
      <c r="E23" t="str">
        <f ca="1">IFERROR(IF(AND($B23&lt;&gt;$A$1,INDEX(Data!$O$2:$O$1000,$A23)=E$1),VLOOKUP($A23+1,INDIRECT("'"&amp;E$1&amp;"'!E7:Q200"),13,FALSE),""),"")</f>
        <v/>
      </c>
      <c r="F23">
        <f ca="1">IFERROR(IF(AND($B23&lt;&gt;$A$1,INDEX(Data!$O$2:$O$1000,$A23)=F$1),VLOOKUP($A23+1,INDIRECT("'"&amp;F$1&amp;"'!E7:Q200"),13,FALSE),""),"")</f>
        <v>24.35</v>
      </c>
      <c r="G23" t="str">
        <f ca="1">IFERROR(IF(AND($B23&lt;&gt;$A$1,INDEX(Data!$O$2:$O$1000,$A23)=G$1),VLOOKUP($A23+1,INDIRECT("'"&amp;G$1&amp;"'!E7:Q200"),13,FALSE),""),"")</f>
        <v/>
      </c>
      <c r="H23" t="str">
        <f ca="1">IFERROR(IF(AND($B23&lt;&gt;$A$1,INDEX(Data!$O$2:$O$1000,$A23)=H$1),VLOOKUP($A23+1,INDIRECT("'"&amp;H$1&amp;"'!E7:Q200"),13,FALSE),""),"")</f>
        <v/>
      </c>
      <c r="I23" t="str">
        <f ca="1">IFERROR(IF(AND($B23&lt;&gt;$A$1,INDEX(Data!$O$2:$O$1000,$A23)=I$1),VLOOKUP($A23+1,INDIRECT("'"&amp;I$1&amp;"'!E7:Q200"),13,FALSE),""),"")</f>
        <v/>
      </c>
      <c r="J23" t="str">
        <f ca="1">IFERROR(IF(AND($B23&lt;&gt;$A$1,INDEX(Data!$O$2:$O$1000,$A23)=J$1),VLOOKUP($A23+1,INDIRECT("'"&amp;J$1&amp;"'!E7:Q200"),13,FALSE),""),"")</f>
        <v/>
      </c>
      <c r="K23" t="str">
        <f ca="1">IFERROR(IF(AND($B23&lt;&gt;$A$1,INDEX(Data!$O$2:$O$1000,$A23)=K$1),VLOOKUP($A23+1,INDIRECT("'"&amp;K$1&amp;"'!E7:Q200"),13,FALSE),""),"")</f>
        <v/>
      </c>
    </row>
    <row r="24" spans="1:11" x14ac:dyDescent="0.3">
      <c r="A24">
        <f t="array" ref="A24">IFERROR(SMALL(IF(Data!$D$2:$D$1000="Done",ROW(Data!$D$2:$D$1000)-1),ROW(23:23)),"")</f>
        <v>24</v>
      </c>
      <c r="B24" s="1">
        <f>IFERROR(IF(INDEX(Data!$T$2:$T$1000,$A24)/INDEX(Data!$J$2:$J$1000,$A24)&gt;$B$1,INDEX(Data!$V$2:$V$1000,$A24),$A$1),"")</f>
        <v>43983</v>
      </c>
      <c r="C24" t="str">
        <f ca="1">IFERROR(IF(AND($B24&lt;&gt;$A$1,INDEX(Data!$O$2:$O$1000,$A24)=C$1),VLOOKUP($A24+1,INDIRECT("'"&amp;C$1&amp;"'!E7:Q200"),13,FALSE),""),"")</f>
        <v/>
      </c>
      <c r="D24" t="str">
        <f ca="1">IFERROR(IF(AND($B24&lt;&gt;$A$1,INDEX(Data!$O$2:$O$1000,$A24)=D$1),VLOOKUP($A24+1,INDIRECT("'"&amp;D$1&amp;"'!E7:Q200"),13,FALSE),""),"")</f>
        <v/>
      </c>
      <c r="E24" t="str">
        <f ca="1">IFERROR(IF(AND($B24&lt;&gt;$A$1,INDEX(Data!$O$2:$O$1000,$A24)=E$1),VLOOKUP($A24+1,INDIRECT("'"&amp;E$1&amp;"'!E7:Q200"),13,FALSE),""),"")</f>
        <v/>
      </c>
      <c r="F24" t="str">
        <f ca="1">IFERROR(IF(AND($B24&lt;&gt;$A$1,INDEX(Data!$O$2:$O$1000,$A24)=F$1),VLOOKUP($A24+1,INDIRECT("'"&amp;F$1&amp;"'!E7:Q200"),13,FALSE),""),"")</f>
        <v/>
      </c>
      <c r="G24" t="str">
        <f ca="1">IFERROR(IF(AND($B24&lt;&gt;$A$1,INDEX(Data!$O$2:$O$1000,$A24)=G$1),VLOOKUP($A24+1,INDIRECT("'"&amp;G$1&amp;"'!E7:Q200"),13,FALSE),""),"")</f>
        <v/>
      </c>
      <c r="H24" t="str">
        <f ca="1">IFERROR(IF(AND($B24&lt;&gt;$A$1,INDEX(Data!$O$2:$O$1000,$A24)=H$1),VLOOKUP($A24+1,INDIRECT("'"&amp;H$1&amp;"'!E7:Q200"),13,FALSE),""),"")</f>
        <v/>
      </c>
      <c r="I24" t="str">
        <f ca="1">IFERROR(IF(AND($B24&lt;&gt;$A$1,INDEX(Data!$O$2:$O$1000,$A24)=I$1),VLOOKUP($A24+1,INDIRECT("'"&amp;I$1&amp;"'!E7:Q200"),13,FALSE),""),"")</f>
        <v/>
      </c>
      <c r="J24" t="str">
        <f ca="1">IFERROR(IF(AND($B24&lt;&gt;$A$1,INDEX(Data!$O$2:$O$1000,$A24)=J$1),VLOOKUP($A24+1,INDIRECT("'"&amp;J$1&amp;"'!E7:Q200"),13,FALSE),""),"")</f>
        <v/>
      </c>
      <c r="K24" t="str">
        <f ca="1">IFERROR(IF(AND($B24&lt;&gt;$A$1,INDEX(Data!$O$2:$O$1000,$A24)=K$1),VLOOKUP($A24+1,INDIRECT("'"&amp;K$1&amp;"'!E7:Q200"),13,FALSE),""),"")</f>
        <v/>
      </c>
    </row>
    <row r="25" spans="1:11" x14ac:dyDescent="0.3">
      <c r="A25">
        <f t="array" ref="A25">IFERROR(SMALL(IF(Data!$D$2:$D$1000="Done",ROW(Data!$D$2:$D$1000)-1),ROW(24:24)),"")</f>
        <v>25</v>
      </c>
      <c r="B25" s="1">
        <f>IFERROR(IF(INDEX(Data!$T$2:$T$1000,$A25)/INDEX(Data!$J$2:$J$1000,$A25)&gt;$B$1,INDEX(Data!$V$2:$V$1000,$A25),$A$1),"")</f>
        <v>43984</v>
      </c>
      <c r="C25" t="str">
        <f ca="1">IFERROR(IF(AND($B25&lt;&gt;$A$1,INDEX(Data!$O$2:$O$1000,$A25)=C$1),VLOOKUP($A25+1,INDIRECT("'"&amp;C$1&amp;"'!E7:Q200"),13,FALSE),""),"")</f>
        <v/>
      </c>
      <c r="D25" t="str">
        <f ca="1">IFERROR(IF(AND($B25&lt;&gt;$A$1,INDEX(Data!$O$2:$O$1000,$A25)=D$1),VLOOKUP($A25+1,INDIRECT("'"&amp;D$1&amp;"'!E7:Q200"),13,FALSE),""),"")</f>
        <v/>
      </c>
      <c r="E25" t="str">
        <f ca="1">IFERROR(IF(AND($B25&lt;&gt;$A$1,INDEX(Data!$O$2:$O$1000,$A25)=E$1),VLOOKUP($A25+1,INDIRECT("'"&amp;E$1&amp;"'!E7:Q200"),13,FALSE),""),"")</f>
        <v/>
      </c>
      <c r="F25">
        <f ca="1">IFERROR(IF(AND($B25&lt;&gt;$A$1,INDEX(Data!$O$2:$O$1000,$A25)=F$1),VLOOKUP($A25+1,INDIRECT("'"&amp;F$1&amp;"'!E7:Q200"),13,FALSE),""),"")</f>
        <v>69.44</v>
      </c>
      <c r="G25" t="str">
        <f ca="1">IFERROR(IF(AND($B25&lt;&gt;$A$1,INDEX(Data!$O$2:$O$1000,$A25)=G$1),VLOOKUP($A25+1,INDIRECT("'"&amp;G$1&amp;"'!E7:Q200"),13,FALSE),""),"")</f>
        <v/>
      </c>
      <c r="H25" t="str">
        <f ca="1">IFERROR(IF(AND($B25&lt;&gt;$A$1,INDEX(Data!$O$2:$O$1000,$A25)=H$1),VLOOKUP($A25+1,INDIRECT("'"&amp;H$1&amp;"'!E7:Q200"),13,FALSE),""),"")</f>
        <v/>
      </c>
      <c r="I25" t="str">
        <f ca="1">IFERROR(IF(AND($B25&lt;&gt;$A$1,INDEX(Data!$O$2:$O$1000,$A25)=I$1),VLOOKUP($A25+1,INDIRECT("'"&amp;I$1&amp;"'!E7:Q200"),13,FALSE),""),"")</f>
        <v/>
      </c>
      <c r="J25" t="str">
        <f ca="1">IFERROR(IF(AND($B25&lt;&gt;$A$1,INDEX(Data!$O$2:$O$1000,$A25)=J$1),VLOOKUP($A25+1,INDIRECT("'"&amp;J$1&amp;"'!E7:Q200"),13,FALSE),""),"")</f>
        <v/>
      </c>
      <c r="K25" t="str">
        <f ca="1">IFERROR(IF(AND($B25&lt;&gt;$A$1,INDEX(Data!$O$2:$O$1000,$A25)=K$1),VLOOKUP($A25+1,INDIRECT("'"&amp;K$1&amp;"'!E7:Q200"),13,FALSE),""),"")</f>
        <v/>
      </c>
    </row>
    <row r="26" spans="1:11" x14ac:dyDescent="0.3">
      <c r="A26">
        <f t="array" ref="A26">IFERROR(SMALL(IF(Data!$D$2:$D$1000="Done",ROW(Data!$D$2:$D$1000)-1),ROW(25:25)),"")</f>
        <v>26</v>
      </c>
      <c r="B26" s="1">
        <f>IFERROR(IF(INDEX(Data!$T$2:$T$1000,$A26)/INDEX(Data!$J$2:$J$1000,$A26)&gt;$B$1,INDEX(Data!$V$2:$V$1000,$A26),$A$1),"")</f>
        <v>44012</v>
      </c>
      <c r="C26" t="str">
        <f ca="1">IFERROR(IF(AND($B26&lt;&gt;$A$1,INDEX(Data!$O$2:$O$1000,$A26)=C$1),VLOOKUP($A26+1,INDIRECT("'"&amp;C$1&amp;"'!E7:Q200"),13,FALSE),""),"")</f>
        <v/>
      </c>
      <c r="D26" t="str">
        <f ca="1">IFERROR(IF(AND($B26&lt;&gt;$A$1,INDEX(Data!$O$2:$O$1000,$A26)=D$1),VLOOKUP($A26+1,INDIRECT("'"&amp;D$1&amp;"'!E7:Q200"),13,FALSE),""),"")</f>
        <v/>
      </c>
      <c r="E26" t="str">
        <f ca="1">IFERROR(IF(AND($B26&lt;&gt;$A$1,INDEX(Data!$O$2:$O$1000,$A26)=E$1),VLOOKUP($A26+1,INDIRECT("'"&amp;E$1&amp;"'!E7:Q200"),13,FALSE),""),"")</f>
        <v/>
      </c>
      <c r="F26" t="str">
        <f ca="1">IFERROR(IF(AND($B26&lt;&gt;$A$1,INDEX(Data!$O$2:$O$1000,$A26)=F$1),VLOOKUP($A26+1,INDIRECT("'"&amp;F$1&amp;"'!E7:Q200"),13,FALSE),""),"")</f>
        <v/>
      </c>
      <c r="G26" t="str">
        <f ca="1">IFERROR(IF(AND($B26&lt;&gt;$A$1,INDEX(Data!$O$2:$O$1000,$A26)=G$1),VLOOKUP($A26+1,INDIRECT("'"&amp;G$1&amp;"'!E7:Q200"),13,FALSE),""),"")</f>
        <v/>
      </c>
      <c r="H26" t="str">
        <f ca="1">IFERROR(IF(AND($B26&lt;&gt;$A$1,INDEX(Data!$O$2:$O$1000,$A26)=H$1),VLOOKUP($A26+1,INDIRECT("'"&amp;H$1&amp;"'!E7:Q200"),13,FALSE),""),"")</f>
        <v/>
      </c>
      <c r="I26" t="str">
        <f ca="1">IFERROR(IF(AND($B26&lt;&gt;$A$1,INDEX(Data!$O$2:$O$1000,$A26)=I$1),VLOOKUP($A26+1,INDIRECT("'"&amp;I$1&amp;"'!E7:Q200"),13,FALSE),""),"")</f>
        <v/>
      </c>
      <c r="J26" t="str">
        <f ca="1">IFERROR(IF(AND($B26&lt;&gt;$A$1,INDEX(Data!$O$2:$O$1000,$A26)=J$1),VLOOKUP($A26+1,INDIRECT("'"&amp;J$1&amp;"'!E7:Q200"),13,FALSE),""),"")</f>
        <v/>
      </c>
      <c r="K26" t="str">
        <f ca="1">IFERROR(IF(AND($B26&lt;&gt;$A$1,INDEX(Data!$O$2:$O$1000,$A26)=K$1),VLOOKUP($A26+1,INDIRECT("'"&amp;K$1&amp;"'!E7:Q200"),13,FALSE),""),"")</f>
        <v/>
      </c>
    </row>
    <row r="27" spans="1:11" x14ac:dyDescent="0.3">
      <c r="A27">
        <f t="array" ref="A27">IFERROR(SMALL(IF(Data!$D$2:$D$1000="Done",ROW(Data!$D$2:$D$1000)-1),ROW(26:26)),"")</f>
        <v>27</v>
      </c>
      <c r="B27" s="1">
        <f>IFERROR(IF(INDEX(Data!$T$2:$T$1000,$A27)/INDEX(Data!$J$2:$J$1000,$A27)&gt;$B$1,INDEX(Data!$V$2:$V$1000,$A27),$A$1),"")</f>
        <v>43980</v>
      </c>
      <c r="C27" t="str">
        <f ca="1">IFERROR(IF(AND($B27&lt;&gt;$A$1,INDEX(Data!$O$2:$O$1000,$A27)=C$1),VLOOKUP($A27+1,INDIRECT("'"&amp;C$1&amp;"'!E7:Q200"),13,FALSE),""),"")</f>
        <v/>
      </c>
      <c r="D27" t="str">
        <f ca="1">IFERROR(IF(AND($B27&lt;&gt;$A$1,INDEX(Data!$O$2:$O$1000,$A27)=D$1),VLOOKUP($A27+1,INDIRECT("'"&amp;D$1&amp;"'!E7:Q200"),13,FALSE),""),"")</f>
        <v/>
      </c>
      <c r="E27" t="str">
        <f ca="1">IFERROR(IF(AND($B27&lt;&gt;$A$1,INDEX(Data!$O$2:$O$1000,$A27)=E$1),VLOOKUP($A27+1,INDIRECT("'"&amp;E$1&amp;"'!E7:Q200"),13,FALSE),""),"")</f>
        <v/>
      </c>
      <c r="F27" t="str">
        <f ca="1">IFERROR(IF(AND($B27&lt;&gt;$A$1,INDEX(Data!$O$2:$O$1000,$A27)=F$1),VLOOKUP($A27+1,INDIRECT("'"&amp;F$1&amp;"'!E7:Q200"),13,FALSE),""),"")</f>
        <v/>
      </c>
      <c r="G27" t="str">
        <f ca="1">IFERROR(IF(AND($B27&lt;&gt;$A$1,INDEX(Data!$O$2:$O$1000,$A27)=G$1),VLOOKUP($A27+1,INDIRECT("'"&amp;G$1&amp;"'!E7:Q200"),13,FALSE),""),"")</f>
        <v/>
      </c>
      <c r="H27" t="str">
        <f ca="1">IFERROR(IF(AND($B27&lt;&gt;$A$1,INDEX(Data!$O$2:$O$1000,$A27)=H$1),VLOOKUP($A27+1,INDIRECT("'"&amp;H$1&amp;"'!E7:Q200"),13,FALSE),""),"")</f>
        <v/>
      </c>
      <c r="I27" t="str">
        <f ca="1">IFERROR(IF(AND($B27&lt;&gt;$A$1,INDEX(Data!$O$2:$O$1000,$A27)=I$1),VLOOKUP($A27+1,INDIRECT("'"&amp;I$1&amp;"'!E7:Q200"),13,FALSE),""),"")</f>
        <v/>
      </c>
      <c r="J27" t="str">
        <f ca="1">IFERROR(IF(AND($B27&lt;&gt;$A$1,INDEX(Data!$O$2:$O$1000,$A27)=J$1),VLOOKUP($A27+1,INDIRECT("'"&amp;J$1&amp;"'!E7:Q200"),13,FALSE),""),"")</f>
        <v/>
      </c>
      <c r="K27" t="str">
        <f ca="1">IFERROR(IF(AND($B27&lt;&gt;$A$1,INDEX(Data!$O$2:$O$1000,$A27)=K$1),VLOOKUP($A27+1,INDIRECT("'"&amp;K$1&amp;"'!E7:Q200"),13,FALSE),""),"")</f>
        <v/>
      </c>
    </row>
    <row r="28" spans="1:11" x14ac:dyDescent="0.3">
      <c r="A28">
        <f t="array" ref="A28">IFERROR(SMALL(IF(Data!$D$2:$D$1000="Done",ROW(Data!$D$2:$D$1000)-1),ROW(27:27)),"")</f>
        <v>28</v>
      </c>
      <c r="B28" s="1">
        <f>IFERROR(IF(INDEX(Data!$T$2:$T$1000,$A28)/INDEX(Data!$J$2:$J$1000,$A28)&gt;$B$1,INDEX(Data!$V$2:$V$1000,$A28),$A$1),"")</f>
        <v>43984</v>
      </c>
      <c r="C28" t="str">
        <f ca="1">IFERROR(IF(AND($B28&lt;&gt;$A$1,INDEX(Data!$O$2:$O$1000,$A28)=C$1),VLOOKUP($A28+1,INDIRECT("'"&amp;C$1&amp;"'!E7:Q200"),13,FALSE),""),"")</f>
        <v/>
      </c>
      <c r="D28" t="str">
        <f ca="1">IFERROR(IF(AND($B28&lt;&gt;$A$1,INDEX(Data!$O$2:$O$1000,$A28)=D$1),VLOOKUP($A28+1,INDIRECT("'"&amp;D$1&amp;"'!E7:Q200"),13,FALSE),""),"")</f>
        <v/>
      </c>
      <c r="E28" t="str">
        <f ca="1">IFERROR(IF(AND($B28&lt;&gt;$A$1,INDEX(Data!$O$2:$O$1000,$A28)=E$1),VLOOKUP($A28+1,INDIRECT("'"&amp;E$1&amp;"'!E7:Q200"),13,FALSE),""),"")</f>
        <v/>
      </c>
      <c r="F28" t="str">
        <f ca="1">IFERROR(IF(AND($B28&lt;&gt;$A$1,INDEX(Data!$O$2:$O$1000,$A28)=F$1),VLOOKUP($A28+1,INDIRECT("'"&amp;F$1&amp;"'!E7:Q200"),13,FALSE),""),"")</f>
        <v/>
      </c>
      <c r="G28">
        <f ca="1">IFERROR(IF(AND($B28&lt;&gt;$A$1,INDEX(Data!$O$2:$O$1000,$A28)=G$1),VLOOKUP($A28+1,INDIRECT("'"&amp;G$1&amp;"'!E7:Q200"),13,FALSE),""),"")</f>
        <v>21.41</v>
      </c>
      <c r="H28" t="str">
        <f ca="1">IFERROR(IF(AND($B28&lt;&gt;$A$1,INDEX(Data!$O$2:$O$1000,$A28)=H$1),VLOOKUP($A28+1,INDIRECT("'"&amp;H$1&amp;"'!E7:Q200"),13,FALSE),""),"")</f>
        <v/>
      </c>
      <c r="I28" t="str">
        <f ca="1">IFERROR(IF(AND($B28&lt;&gt;$A$1,INDEX(Data!$O$2:$O$1000,$A28)=I$1),VLOOKUP($A28+1,INDIRECT("'"&amp;I$1&amp;"'!E7:Q200"),13,FALSE),""),"")</f>
        <v/>
      </c>
      <c r="J28" t="str">
        <f ca="1">IFERROR(IF(AND($B28&lt;&gt;$A$1,INDEX(Data!$O$2:$O$1000,$A28)=J$1),VLOOKUP($A28+1,INDIRECT("'"&amp;J$1&amp;"'!E7:Q200"),13,FALSE),""),"")</f>
        <v/>
      </c>
      <c r="K28" t="str">
        <f ca="1">IFERROR(IF(AND($B28&lt;&gt;$A$1,INDEX(Data!$O$2:$O$1000,$A28)=K$1),VLOOKUP($A28+1,INDIRECT("'"&amp;K$1&amp;"'!E7:Q200"),13,FALSE),""),"")</f>
        <v/>
      </c>
    </row>
    <row r="29" spans="1:11" x14ac:dyDescent="0.3">
      <c r="A29">
        <f t="array" ref="A29">IFERROR(SMALL(IF(Data!$D$2:$D$1000="Done",ROW(Data!$D$2:$D$1000)-1),ROW(28:28)),"")</f>
        <v>29</v>
      </c>
      <c r="B29" s="1">
        <f>IFERROR(IF(INDEX(Data!$T$2:$T$1000,$A29)/INDEX(Data!$J$2:$J$1000,$A29)&gt;$B$1,INDEX(Data!$V$2:$V$1000,$A29),$A$1),"")</f>
        <v>43985</v>
      </c>
      <c r="C29" t="str">
        <f ca="1">IFERROR(IF(AND($B29&lt;&gt;$A$1,INDEX(Data!$O$2:$O$1000,$A29)=C$1),VLOOKUP($A29+1,INDIRECT("'"&amp;C$1&amp;"'!E7:Q200"),13,FALSE),""),"")</f>
        <v/>
      </c>
      <c r="D29" t="str">
        <f ca="1">IFERROR(IF(AND($B29&lt;&gt;$A$1,INDEX(Data!$O$2:$O$1000,$A29)=D$1),VLOOKUP($A29+1,INDIRECT("'"&amp;D$1&amp;"'!E7:Q200"),13,FALSE),""),"")</f>
        <v/>
      </c>
      <c r="E29" t="str">
        <f ca="1">IFERROR(IF(AND($B29&lt;&gt;$A$1,INDEX(Data!$O$2:$O$1000,$A29)=E$1),VLOOKUP($A29+1,INDIRECT("'"&amp;E$1&amp;"'!E7:Q200"),13,FALSE),""),"")</f>
        <v/>
      </c>
      <c r="F29" t="str">
        <f ca="1">IFERROR(IF(AND($B29&lt;&gt;$A$1,INDEX(Data!$O$2:$O$1000,$A29)=F$1),VLOOKUP($A29+1,INDIRECT("'"&amp;F$1&amp;"'!E7:Q200"),13,FALSE),""),"")</f>
        <v/>
      </c>
      <c r="G29" t="str">
        <f ca="1">IFERROR(IF(AND($B29&lt;&gt;$A$1,INDEX(Data!$O$2:$O$1000,$A29)=G$1),VLOOKUP($A29+1,INDIRECT("'"&amp;G$1&amp;"'!E7:Q200"),13,FALSE),""),"")</f>
        <v/>
      </c>
      <c r="H29" t="str">
        <f ca="1">IFERROR(IF(AND($B29&lt;&gt;$A$1,INDEX(Data!$O$2:$O$1000,$A29)=H$1),VLOOKUP($A29+1,INDIRECT("'"&amp;H$1&amp;"'!E7:Q200"),13,FALSE),""),"")</f>
        <v/>
      </c>
      <c r="I29" t="str">
        <f ca="1">IFERROR(IF(AND($B29&lt;&gt;$A$1,INDEX(Data!$O$2:$O$1000,$A29)=I$1),VLOOKUP($A29+1,INDIRECT("'"&amp;I$1&amp;"'!E7:Q200"),13,FALSE),""),"")</f>
        <v/>
      </c>
      <c r="J29" t="str">
        <f ca="1">IFERROR(IF(AND($B29&lt;&gt;$A$1,INDEX(Data!$O$2:$O$1000,$A29)=J$1),VLOOKUP($A29+1,INDIRECT("'"&amp;J$1&amp;"'!E7:Q200"),13,FALSE),""),"")</f>
        <v/>
      </c>
      <c r="K29" t="str">
        <f ca="1">IFERROR(IF(AND($B29&lt;&gt;$A$1,INDEX(Data!$O$2:$O$1000,$A29)=K$1),VLOOKUP($A29+1,INDIRECT("'"&amp;K$1&amp;"'!E7:Q200"),13,FALSE),""),"")</f>
        <v/>
      </c>
    </row>
    <row r="30" spans="1:11" x14ac:dyDescent="0.3">
      <c r="A30">
        <f t="array" ref="A30">IFERROR(SMALL(IF(Data!$D$2:$D$1000="Done",ROW(Data!$D$2:$D$1000)-1),ROW(29:29)),"")</f>
        <v>30</v>
      </c>
      <c r="B30" s="1">
        <f>IFERROR(IF(INDEX(Data!$T$2:$T$1000,$A30)/INDEX(Data!$J$2:$J$1000,$A30)&gt;$B$1,INDEX(Data!$V$2:$V$1000,$A30),$A$1),"")</f>
        <v>43980</v>
      </c>
      <c r="C30" t="str">
        <f ca="1">IFERROR(IF(AND($B30&lt;&gt;$A$1,INDEX(Data!$O$2:$O$1000,$A30)=C$1),VLOOKUP($A30+1,INDIRECT("'"&amp;C$1&amp;"'!E7:Q200"),13,FALSE),""),"")</f>
        <v/>
      </c>
      <c r="D30" t="str">
        <f ca="1">IFERROR(IF(AND($B30&lt;&gt;$A$1,INDEX(Data!$O$2:$O$1000,$A30)=D$1),VLOOKUP($A30+1,INDIRECT("'"&amp;D$1&amp;"'!E7:Q200"),13,FALSE),""),"")</f>
        <v/>
      </c>
      <c r="E30" t="str">
        <f ca="1">IFERROR(IF(AND($B30&lt;&gt;$A$1,INDEX(Data!$O$2:$O$1000,$A30)=E$1),VLOOKUP($A30+1,INDIRECT("'"&amp;E$1&amp;"'!E7:Q200"),13,FALSE),""),"")</f>
        <v/>
      </c>
      <c r="F30" t="str">
        <f ca="1">IFERROR(IF(AND($B30&lt;&gt;$A$1,INDEX(Data!$O$2:$O$1000,$A30)=F$1),VLOOKUP($A30+1,INDIRECT("'"&amp;F$1&amp;"'!E7:Q200"),13,FALSE),""),"")</f>
        <v/>
      </c>
      <c r="G30" t="str">
        <f ca="1">IFERROR(IF(AND($B30&lt;&gt;$A$1,INDEX(Data!$O$2:$O$1000,$A30)=G$1),VLOOKUP($A30+1,INDIRECT("'"&amp;G$1&amp;"'!E7:Q200"),13,FALSE),""),"")</f>
        <v/>
      </c>
      <c r="H30" t="str">
        <f ca="1">IFERROR(IF(AND($B30&lt;&gt;$A$1,INDEX(Data!$O$2:$O$1000,$A30)=H$1),VLOOKUP($A30+1,INDIRECT("'"&amp;H$1&amp;"'!E7:Q200"),13,FALSE),""),"")</f>
        <v/>
      </c>
      <c r="I30" t="str">
        <f ca="1">IFERROR(IF(AND($B30&lt;&gt;$A$1,INDEX(Data!$O$2:$O$1000,$A30)=I$1),VLOOKUP($A30+1,INDIRECT("'"&amp;I$1&amp;"'!E7:Q200"),13,FALSE),""),"")</f>
        <v/>
      </c>
      <c r="J30">
        <f ca="1">IFERROR(IF(AND($B30&lt;&gt;$A$1,INDEX(Data!$O$2:$O$1000,$A30)=J$1),VLOOKUP($A30+1,INDIRECT("'"&amp;J$1&amp;"'!E7:Q200"),13,FALSE),""),"")</f>
        <v>86.02</v>
      </c>
      <c r="K30" t="str">
        <f ca="1">IFERROR(IF(AND($B30&lt;&gt;$A$1,INDEX(Data!$O$2:$O$1000,$A30)=K$1),VLOOKUP($A30+1,INDIRECT("'"&amp;K$1&amp;"'!E7:Q200"),13,FALSE),""),"")</f>
        <v/>
      </c>
    </row>
    <row r="31" spans="1:11" x14ac:dyDescent="0.3">
      <c r="A31">
        <f t="array" ref="A31">IFERROR(SMALL(IF(Data!$D$2:$D$1000="Done",ROW(Data!$D$2:$D$1000)-1),ROW(30:30)),"")</f>
        <v>31</v>
      </c>
      <c r="B31" s="1">
        <f>IFERROR(IF(INDEX(Data!$T$2:$T$1000,$A31)/INDEX(Data!$J$2:$J$1000,$A31)&gt;$B$1,INDEX(Data!$V$2:$V$1000,$A31),$A$1),"")</f>
        <v>43973</v>
      </c>
      <c r="C31" t="str">
        <f ca="1">IFERROR(IF(AND($B31&lt;&gt;$A$1,INDEX(Data!$O$2:$O$1000,$A31)=C$1),VLOOKUP($A31+1,INDIRECT("'"&amp;C$1&amp;"'!E7:Q200"),13,FALSE),""),"")</f>
        <v/>
      </c>
      <c r="D31" t="str">
        <f ca="1">IFERROR(IF(AND($B31&lt;&gt;$A$1,INDEX(Data!$O$2:$O$1000,$A31)=D$1),VLOOKUP($A31+1,INDIRECT("'"&amp;D$1&amp;"'!E7:Q200"),13,FALSE),""),"")</f>
        <v/>
      </c>
      <c r="E31" t="str">
        <f ca="1">IFERROR(IF(AND($B31&lt;&gt;$A$1,INDEX(Data!$O$2:$O$1000,$A31)=E$1),VLOOKUP($A31+1,INDIRECT("'"&amp;E$1&amp;"'!E7:Q200"),13,FALSE),""),"")</f>
        <v/>
      </c>
      <c r="F31" t="str">
        <f ca="1">IFERROR(IF(AND($B31&lt;&gt;$A$1,INDEX(Data!$O$2:$O$1000,$A31)=F$1),VLOOKUP($A31+1,INDIRECT("'"&amp;F$1&amp;"'!E7:Q200"),13,FALSE),""),"")</f>
        <v/>
      </c>
      <c r="G31" t="str">
        <f ca="1">IFERROR(IF(AND($B31&lt;&gt;$A$1,INDEX(Data!$O$2:$O$1000,$A31)=G$1),VLOOKUP($A31+1,INDIRECT("'"&amp;G$1&amp;"'!E7:Q200"),13,FALSE),""),"")</f>
        <v/>
      </c>
      <c r="H31" t="str">
        <f ca="1">IFERROR(IF(AND($B31&lt;&gt;$A$1,INDEX(Data!$O$2:$O$1000,$A31)=H$1),VLOOKUP($A31+1,INDIRECT("'"&amp;H$1&amp;"'!E7:Q200"),13,FALSE),""),"")</f>
        <v/>
      </c>
      <c r="I31" t="str">
        <f ca="1">IFERROR(IF(AND($B31&lt;&gt;$A$1,INDEX(Data!$O$2:$O$1000,$A31)=I$1),VLOOKUP($A31+1,INDIRECT("'"&amp;I$1&amp;"'!E7:Q200"),13,FALSE),""),"")</f>
        <v/>
      </c>
      <c r="J31">
        <f ca="1">IFERROR(IF(AND($B31&lt;&gt;$A$1,INDEX(Data!$O$2:$O$1000,$A31)=J$1),VLOOKUP($A31+1,INDIRECT("'"&amp;J$1&amp;"'!E7:Q200"),13,FALSE),""),"")</f>
        <v>33.44</v>
      </c>
      <c r="K31" t="str">
        <f ca="1">IFERROR(IF(AND($B31&lt;&gt;$A$1,INDEX(Data!$O$2:$O$1000,$A31)=K$1),VLOOKUP($A31+1,INDIRECT("'"&amp;K$1&amp;"'!E7:Q200"),13,FALSE),""),"")</f>
        <v/>
      </c>
    </row>
    <row r="32" spans="1:11" x14ac:dyDescent="0.3">
      <c r="A32">
        <f t="array" ref="A32">IFERROR(SMALL(IF(Data!$D$2:$D$1000="Done",ROW(Data!$D$2:$D$1000)-1),ROW(31:31)),"")</f>
        <v>32</v>
      </c>
      <c r="B32" s="1">
        <f>IFERROR(IF(INDEX(Data!$T$2:$T$1000,$A32)/INDEX(Data!$J$2:$J$1000,$A32)&gt;$B$1,INDEX(Data!$V$2:$V$1000,$A32),$A$1),"")</f>
        <v>44012</v>
      </c>
      <c r="C32" t="str">
        <f ca="1">IFERROR(IF(AND($B32&lt;&gt;$A$1,INDEX(Data!$O$2:$O$1000,$A32)=C$1),VLOOKUP($A32+1,INDIRECT("'"&amp;C$1&amp;"'!E7:Q200"),13,FALSE),""),"")</f>
        <v/>
      </c>
      <c r="D32" t="str">
        <f ca="1">IFERROR(IF(AND($B32&lt;&gt;$A$1,INDEX(Data!$O$2:$O$1000,$A32)=D$1),VLOOKUP($A32+1,INDIRECT("'"&amp;D$1&amp;"'!E7:Q200"),13,FALSE),""),"")</f>
        <v/>
      </c>
      <c r="E32" t="str">
        <f ca="1">IFERROR(IF(AND($B32&lt;&gt;$A$1,INDEX(Data!$O$2:$O$1000,$A32)=E$1),VLOOKUP($A32+1,INDIRECT("'"&amp;E$1&amp;"'!E7:Q200"),13,FALSE),""),"")</f>
        <v/>
      </c>
      <c r="F32" t="str">
        <f ca="1">IFERROR(IF(AND($B32&lt;&gt;$A$1,INDEX(Data!$O$2:$O$1000,$A32)=F$1),VLOOKUP($A32+1,INDIRECT("'"&amp;F$1&amp;"'!E7:Q200"),13,FALSE),""),"")</f>
        <v/>
      </c>
      <c r="G32" t="str">
        <f ca="1">IFERROR(IF(AND($B32&lt;&gt;$A$1,INDEX(Data!$O$2:$O$1000,$A32)=G$1),VLOOKUP($A32+1,INDIRECT("'"&amp;G$1&amp;"'!E7:Q200"),13,FALSE),""),"")</f>
        <v/>
      </c>
      <c r="H32" t="str">
        <f ca="1">IFERROR(IF(AND($B32&lt;&gt;$A$1,INDEX(Data!$O$2:$O$1000,$A32)=H$1),VLOOKUP($A32+1,INDIRECT("'"&amp;H$1&amp;"'!E7:Q200"),13,FALSE),""),"")</f>
        <v/>
      </c>
      <c r="I32" t="str">
        <f ca="1">IFERROR(IF(AND($B32&lt;&gt;$A$1,INDEX(Data!$O$2:$O$1000,$A32)=I$1),VLOOKUP($A32+1,INDIRECT("'"&amp;I$1&amp;"'!E7:Q200"),13,FALSE),""),"")</f>
        <v/>
      </c>
      <c r="J32" t="str">
        <f ca="1">IFERROR(IF(AND($B32&lt;&gt;$A$1,INDEX(Data!$O$2:$O$1000,$A32)=J$1),VLOOKUP($A32+1,INDIRECT("'"&amp;J$1&amp;"'!E7:Q200"),13,FALSE),""),"")</f>
        <v/>
      </c>
      <c r="K32" t="str">
        <f ca="1">IFERROR(IF(AND($B32&lt;&gt;$A$1,INDEX(Data!$O$2:$O$1000,$A32)=K$1),VLOOKUP($A32+1,INDIRECT("'"&amp;K$1&amp;"'!E7:Q200"),13,FALSE),""),"")</f>
        <v/>
      </c>
    </row>
    <row r="33" spans="1:11" x14ac:dyDescent="0.3">
      <c r="A33">
        <f t="array" ref="A33">IFERROR(SMALL(IF(Data!$D$2:$D$1000="Done",ROW(Data!$D$2:$D$1000)-1),ROW(32:32)),"")</f>
        <v>33</v>
      </c>
      <c r="B33" s="1">
        <f>IFERROR(IF(INDEX(Data!$T$2:$T$1000,$A33)/INDEX(Data!$J$2:$J$1000,$A33)&gt;$B$1,INDEX(Data!$V$2:$V$1000,$A33),$A$1),"")</f>
        <v>43979</v>
      </c>
      <c r="C33" t="str">
        <f ca="1">IFERROR(IF(AND($B33&lt;&gt;$A$1,INDEX(Data!$O$2:$O$1000,$A33)=C$1),VLOOKUP($A33+1,INDIRECT("'"&amp;C$1&amp;"'!E7:Q200"),13,FALSE),""),"")</f>
        <v/>
      </c>
      <c r="D33" t="str">
        <f ca="1">IFERROR(IF(AND($B33&lt;&gt;$A$1,INDEX(Data!$O$2:$O$1000,$A33)=D$1),VLOOKUP($A33+1,INDIRECT("'"&amp;D$1&amp;"'!E7:Q200"),13,FALSE),""),"")</f>
        <v/>
      </c>
      <c r="E33" t="str">
        <f ca="1">IFERROR(IF(AND($B33&lt;&gt;$A$1,INDEX(Data!$O$2:$O$1000,$A33)=E$1),VLOOKUP($A33+1,INDIRECT("'"&amp;E$1&amp;"'!E7:Q200"),13,FALSE),""),"")</f>
        <v/>
      </c>
      <c r="F33" t="str">
        <f ca="1">IFERROR(IF(AND($B33&lt;&gt;$A$1,INDEX(Data!$O$2:$O$1000,$A33)=F$1),VLOOKUP($A33+1,INDIRECT("'"&amp;F$1&amp;"'!E7:Q200"),13,FALSE),""),"")</f>
        <v/>
      </c>
      <c r="G33" t="str">
        <f ca="1">IFERROR(IF(AND($B33&lt;&gt;$A$1,INDEX(Data!$O$2:$O$1000,$A33)=G$1),VLOOKUP($A33+1,INDIRECT("'"&amp;G$1&amp;"'!E7:Q200"),13,FALSE),""),"")</f>
        <v/>
      </c>
      <c r="H33" t="str">
        <f ca="1">IFERROR(IF(AND($B33&lt;&gt;$A$1,INDEX(Data!$O$2:$O$1000,$A33)=H$1),VLOOKUP($A33+1,INDIRECT("'"&amp;H$1&amp;"'!E7:Q200"),13,FALSE),""),"")</f>
        <v/>
      </c>
      <c r="I33" t="str">
        <f ca="1">IFERROR(IF(AND($B33&lt;&gt;$A$1,INDEX(Data!$O$2:$O$1000,$A33)=I$1),VLOOKUP($A33+1,INDIRECT("'"&amp;I$1&amp;"'!E7:Q200"),13,FALSE),""),"")</f>
        <v/>
      </c>
      <c r="J33" t="str">
        <f ca="1">IFERROR(IF(AND($B33&lt;&gt;$A$1,INDEX(Data!$O$2:$O$1000,$A33)=J$1),VLOOKUP($A33+1,INDIRECT("'"&amp;J$1&amp;"'!E7:Q200"),13,FALSE),""),"")</f>
        <v/>
      </c>
      <c r="K33" t="str">
        <f ca="1">IFERROR(IF(AND($B33&lt;&gt;$A$1,INDEX(Data!$O$2:$O$1000,$A33)=K$1),VLOOKUP($A33+1,INDIRECT("'"&amp;K$1&amp;"'!E7:Q200"),13,FALSE),""),"")</f>
        <v/>
      </c>
    </row>
    <row r="34" spans="1:11" x14ac:dyDescent="0.3">
      <c r="A34">
        <f t="array" ref="A34">IFERROR(SMALL(IF(Data!$D$2:$D$1000="Done",ROW(Data!$D$2:$D$1000)-1),ROW(33:33)),"")</f>
        <v>34</v>
      </c>
      <c r="B34" s="1">
        <f>IFERROR(IF(INDEX(Data!$T$2:$T$1000,$A34)/INDEX(Data!$J$2:$J$1000,$A34)&gt;$B$1,INDEX(Data!$V$2:$V$1000,$A34),$A$1),"")</f>
        <v>43981</v>
      </c>
      <c r="C34" t="str">
        <f ca="1">IFERROR(IF(AND($B34&lt;&gt;$A$1,INDEX(Data!$O$2:$O$1000,$A34)=C$1),VLOOKUP($A34+1,INDIRECT("'"&amp;C$1&amp;"'!E7:Q200"),13,FALSE),""),"")</f>
        <v/>
      </c>
      <c r="D34" t="str">
        <f ca="1">IFERROR(IF(AND($B34&lt;&gt;$A$1,INDEX(Data!$O$2:$O$1000,$A34)=D$1),VLOOKUP($A34+1,INDIRECT("'"&amp;D$1&amp;"'!E7:Q200"),13,FALSE),""),"")</f>
        <v/>
      </c>
      <c r="E34" t="str">
        <f ca="1">IFERROR(IF(AND($B34&lt;&gt;$A$1,INDEX(Data!$O$2:$O$1000,$A34)=E$1),VLOOKUP($A34+1,INDIRECT("'"&amp;E$1&amp;"'!E7:Q200"),13,FALSE),""),"")</f>
        <v/>
      </c>
      <c r="F34" t="str">
        <f ca="1">IFERROR(IF(AND($B34&lt;&gt;$A$1,INDEX(Data!$O$2:$O$1000,$A34)=F$1),VLOOKUP($A34+1,INDIRECT("'"&amp;F$1&amp;"'!E7:Q200"),13,FALSE),""),"")</f>
        <v/>
      </c>
      <c r="G34" t="str">
        <f ca="1">IFERROR(IF(AND($B34&lt;&gt;$A$1,INDEX(Data!$O$2:$O$1000,$A34)=G$1),VLOOKUP($A34+1,INDIRECT("'"&amp;G$1&amp;"'!E7:Q200"),13,FALSE),""),"")</f>
        <v/>
      </c>
      <c r="H34" t="str">
        <f ca="1">IFERROR(IF(AND($B34&lt;&gt;$A$1,INDEX(Data!$O$2:$O$1000,$A34)=H$1),VLOOKUP($A34+1,INDIRECT("'"&amp;H$1&amp;"'!E7:Q200"),13,FALSE),""),"")</f>
        <v/>
      </c>
      <c r="I34" t="str">
        <f ca="1">IFERROR(IF(AND($B34&lt;&gt;$A$1,INDEX(Data!$O$2:$O$1000,$A34)=I$1),VLOOKUP($A34+1,INDIRECT("'"&amp;I$1&amp;"'!E7:Q200"),13,FALSE),""),"")</f>
        <v/>
      </c>
      <c r="J34" t="str">
        <f ca="1">IFERROR(IF(AND($B34&lt;&gt;$A$1,INDEX(Data!$O$2:$O$1000,$A34)=J$1),VLOOKUP($A34+1,INDIRECT("'"&amp;J$1&amp;"'!E7:Q200"),13,FALSE),""),"")</f>
        <v/>
      </c>
      <c r="K34" t="str">
        <f ca="1">IFERROR(IF(AND($B34&lt;&gt;$A$1,INDEX(Data!$O$2:$O$1000,$A34)=K$1),VLOOKUP($A34+1,INDIRECT("'"&amp;K$1&amp;"'!E7:Q200"),13,FALSE),""),"")</f>
        <v/>
      </c>
    </row>
    <row r="35" spans="1:11" x14ac:dyDescent="0.3">
      <c r="A35">
        <f t="array" ref="A35">IFERROR(SMALL(IF(Data!$D$2:$D$1000="Done",ROW(Data!$D$2:$D$1000)-1),ROW(34:34)),"")</f>
        <v>35</v>
      </c>
      <c r="B35" s="1">
        <f>IFERROR(IF(INDEX(Data!$T$2:$T$1000,$A35)/INDEX(Data!$J$2:$J$1000,$A35)&gt;$B$1,INDEX(Data!$V$2:$V$1000,$A35),$A$1),"")</f>
        <v>43984</v>
      </c>
      <c r="C35" t="str">
        <f ca="1">IFERROR(IF(AND($B35&lt;&gt;$A$1,INDEX(Data!$O$2:$O$1000,$A35)=C$1),VLOOKUP($A35+1,INDIRECT("'"&amp;C$1&amp;"'!E7:Q200"),13,FALSE),""),"")</f>
        <v/>
      </c>
      <c r="D35" t="str">
        <f ca="1">IFERROR(IF(AND($B35&lt;&gt;$A$1,INDEX(Data!$O$2:$O$1000,$A35)=D$1),VLOOKUP($A35+1,INDIRECT("'"&amp;D$1&amp;"'!E7:Q200"),13,FALSE),""),"")</f>
        <v/>
      </c>
      <c r="E35" t="str">
        <f ca="1">IFERROR(IF(AND($B35&lt;&gt;$A$1,INDEX(Data!$O$2:$O$1000,$A35)=E$1),VLOOKUP($A35+1,INDIRECT("'"&amp;E$1&amp;"'!E7:Q200"),13,FALSE),""),"")</f>
        <v/>
      </c>
      <c r="F35" t="str">
        <f ca="1">IFERROR(IF(AND($B35&lt;&gt;$A$1,INDEX(Data!$O$2:$O$1000,$A35)=F$1),VLOOKUP($A35+1,INDIRECT("'"&amp;F$1&amp;"'!E7:Q200"),13,FALSE),""),"")</f>
        <v/>
      </c>
      <c r="G35">
        <f ca="1">IFERROR(IF(AND($B35&lt;&gt;$A$1,INDEX(Data!$O$2:$O$1000,$A35)=G$1),VLOOKUP($A35+1,INDIRECT("'"&amp;G$1&amp;"'!E7:Q200"),13,FALSE),""),"")</f>
        <v>15.88</v>
      </c>
      <c r="H35" t="str">
        <f ca="1">IFERROR(IF(AND($B35&lt;&gt;$A$1,INDEX(Data!$O$2:$O$1000,$A35)=H$1),VLOOKUP($A35+1,INDIRECT("'"&amp;H$1&amp;"'!E7:Q200"),13,FALSE),""),"")</f>
        <v/>
      </c>
      <c r="I35" t="str">
        <f ca="1">IFERROR(IF(AND($B35&lt;&gt;$A$1,INDEX(Data!$O$2:$O$1000,$A35)=I$1),VLOOKUP($A35+1,INDIRECT("'"&amp;I$1&amp;"'!E7:Q200"),13,FALSE),""),"")</f>
        <v/>
      </c>
      <c r="J35" t="str">
        <f ca="1">IFERROR(IF(AND($B35&lt;&gt;$A$1,INDEX(Data!$O$2:$O$1000,$A35)=J$1),VLOOKUP($A35+1,INDIRECT("'"&amp;J$1&amp;"'!E7:Q200"),13,FALSE),""),"")</f>
        <v/>
      </c>
      <c r="K35" t="str">
        <f ca="1">IFERROR(IF(AND($B35&lt;&gt;$A$1,INDEX(Data!$O$2:$O$1000,$A35)=K$1),VLOOKUP($A35+1,INDIRECT("'"&amp;K$1&amp;"'!E7:Q200"),13,FALSE),""),"")</f>
        <v/>
      </c>
    </row>
    <row r="36" spans="1:11" x14ac:dyDescent="0.3">
      <c r="A36">
        <f t="array" ref="A36">IFERROR(SMALL(IF(Data!$D$2:$D$1000="Done",ROW(Data!$D$2:$D$1000)-1),ROW(35:35)),"")</f>
        <v>36</v>
      </c>
      <c r="B36" s="1">
        <f>IFERROR(IF(INDEX(Data!$T$2:$T$1000,$A36)/INDEX(Data!$J$2:$J$1000,$A36)&gt;$B$1,INDEX(Data!$V$2:$V$1000,$A36),$A$1),"")</f>
        <v>43982</v>
      </c>
      <c r="C36" t="str">
        <f ca="1">IFERROR(IF(AND($B36&lt;&gt;$A$1,INDEX(Data!$O$2:$O$1000,$A36)=C$1),VLOOKUP($A36+1,INDIRECT("'"&amp;C$1&amp;"'!E7:Q200"),13,FALSE),""),"")</f>
        <v/>
      </c>
      <c r="D36" t="str">
        <f ca="1">IFERROR(IF(AND($B36&lt;&gt;$A$1,INDEX(Data!$O$2:$O$1000,$A36)=D$1),VLOOKUP($A36+1,INDIRECT("'"&amp;D$1&amp;"'!E7:Q200"),13,FALSE),""),"")</f>
        <v/>
      </c>
      <c r="E36" t="str">
        <f ca="1">IFERROR(IF(AND($B36&lt;&gt;$A$1,INDEX(Data!$O$2:$O$1000,$A36)=E$1),VLOOKUP($A36+1,INDIRECT("'"&amp;E$1&amp;"'!E7:Q200"),13,FALSE),""),"")</f>
        <v/>
      </c>
      <c r="F36">
        <f ca="1">IFERROR(IF(AND($B36&lt;&gt;$A$1,INDEX(Data!$O$2:$O$1000,$A36)=F$1),VLOOKUP($A36+1,INDIRECT("'"&amp;F$1&amp;"'!E7:Q200"),13,FALSE),""),"")</f>
        <v>60.63</v>
      </c>
      <c r="G36" t="str">
        <f ca="1">IFERROR(IF(AND($B36&lt;&gt;$A$1,INDEX(Data!$O$2:$O$1000,$A36)=G$1),VLOOKUP($A36+1,INDIRECT("'"&amp;G$1&amp;"'!E7:Q200"),13,FALSE),""),"")</f>
        <v/>
      </c>
      <c r="H36" t="str">
        <f ca="1">IFERROR(IF(AND($B36&lt;&gt;$A$1,INDEX(Data!$O$2:$O$1000,$A36)=H$1),VLOOKUP($A36+1,INDIRECT("'"&amp;H$1&amp;"'!E7:Q200"),13,FALSE),""),"")</f>
        <v/>
      </c>
      <c r="I36" t="str">
        <f ca="1">IFERROR(IF(AND($B36&lt;&gt;$A$1,INDEX(Data!$O$2:$O$1000,$A36)=I$1),VLOOKUP($A36+1,INDIRECT("'"&amp;I$1&amp;"'!E7:Q200"),13,FALSE),""),"")</f>
        <v/>
      </c>
      <c r="J36" t="str">
        <f ca="1">IFERROR(IF(AND($B36&lt;&gt;$A$1,INDEX(Data!$O$2:$O$1000,$A36)=J$1),VLOOKUP($A36+1,INDIRECT("'"&amp;J$1&amp;"'!E7:Q200"),13,FALSE),""),"")</f>
        <v/>
      </c>
      <c r="K36" t="str">
        <f ca="1">IFERROR(IF(AND($B36&lt;&gt;$A$1,INDEX(Data!$O$2:$O$1000,$A36)=K$1),VLOOKUP($A36+1,INDIRECT("'"&amp;K$1&amp;"'!E7:Q200"),13,FALSE),""),"")</f>
        <v/>
      </c>
    </row>
    <row r="37" spans="1:11" x14ac:dyDescent="0.3">
      <c r="A37">
        <f t="array" ref="A37">IFERROR(SMALL(IF(Data!$D$2:$D$1000="Done",ROW(Data!$D$2:$D$1000)-1),ROW(36:36)),"")</f>
        <v>37</v>
      </c>
      <c r="B37" s="1">
        <f>IFERROR(IF(INDEX(Data!$T$2:$T$1000,$A37)/INDEX(Data!$J$2:$J$1000,$A37)&gt;$B$1,INDEX(Data!$V$2:$V$1000,$A37),$A$1),"")</f>
        <v>43972</v>
      </c>
      <c r="C37" t="str">
        <f ca="1">IFERROR(IF(AND($B37&lt;&gt;$A$1,INDEX(Data!$O$2:$O$1000,$A37)=C$1),VLOOKUP($A37+1,INDIRECT("'"&amp;C$1&amp;"'!E7:Q200"),13,FALSE),""),"")</f>
        <v/>
      </c>
      <c r="D37" t="str">
        <f ca="1">IFERROR(IF(AND($B37&lt;&gt;$A$1,INDEX(Data!$O$2:$O$1000,$A37)=D$1),VLOOKUP($A37+1,INDIRECT("'"&amp;D$1&amp;"'!E7:Q200"),13,FALSE),""),"")</f>
        <v/>
      </c>
      <c r="E37" t="str">
        <f ca="1">IFERROR(IF(AND($B37&lt;&gt;$A$1,INDEX(Data!$O$2:$O$1000,$A37)=E$1),VLOOKUP($A37+1,INDIRECT("'"&amp;E$1&amp;"'!E7:Q200"),13,FALSE),""),"")</f>
        <v/>
      </c>
      <c r="F37" t="str">
        <f ca="1">IFERROR(IF(AND($B37&lt;&gt;$A$1,INDEX(Data!$O$2:$O$1000,$A37)=F$1),VLOOKUP($A37+1,INDIRECT("'"&amp;F$1&amp;"'!E7:Q200"),13,FALSE),""),"")</f>
        <v/>
      </c>
      <c r="G37" t="str">
        <f ca="1">IFERROR(IF(AND($B37&lt;&gt;$A$1,INDEX(Data!$O$2:$O$1000,$A37)=G$1),VLOOKUP($A37+1,INDIRECT("'"&amp;G$1&amp;"'!E7:Q200"),13,FALSE),""),"")</f>
        <v/>
      </c>
      <c r="H37" t="str">
        <f ca="1">IFERROR(IF(AND($B37&lt;&gt;$A$1,INDEX(Data!$O$2:$O$1000,$A37)=H$1),VLOOKUP($A37+1,INDIRECT("'"&amp;H$1&amp;"'!E7:Q200"),13,FALSE),""),"")</f>
        <v/>
      </c>
      <c r="I37" t="str">
        <f ca="1">IFERROR(IF(AND($B37&lt;&gt;$A$1,INDEX(Data!$O$2:$O$1000,$A37)=I$1),VLOOKUP($A37+1,INDIRECT("'"&amp;I$1&amp;"'!E7:Q200"),13,FALSE),""),"")</f>
        <v/>
      </c>
      <c r="J37" t="str">
        <f ca="1">IFERROR(IF(AND($B37&lt;&gt;$A$1,INDEX(Data!$O$2:$O$1000,$A37)=J$1),VLOOKUP($A37+1,INDIRECT("'"&amp;J$1&amp;"'!E7:Q200"),13,FALSE),""),"")</f>
        <v/>
      </c>
      <c r="K37" t="str">
        <f ca="1">IFERROR(IF(AND($B37&lt;&gt;$A$1,INDEX(Data!$O$2:$O$1000,$A37)=K$1),VLOOKUP($A37+1,INDIRECT("'"&amp;K$1&amp;"'!E7:Q200"),13,FALSE),""),"")</f>
        <v/>
      </c>
    </row>
    <row r="38" spans="1:11" x14ac:dyDescent="0.3">
      <c r="A38">
        <f t="array" ref="A38">IFERROR(SMALL(IF(Data!$D$2:$D$1000="Done",ROW(Data!$D$2:$D$1000)-1),ROW(37:37)),"")</f>
        <v>38</v>
      </c>
      <c r="B38" s="1">
        <f>IFERROR(IF(INDEX(Data!$T$2:$T$1000,$A38)/INDEX(Data!$J$2:$J$1000,$A38)&gt;$B$1,INDEX(Data!$V$2:$V$1000,$A38),$A$1),"")</f>
        <v>43985</v>
      </c>
      <c r="C38" t="str">
        <f ca="1">IFERROR(IF(AND($B38&lt;&gt;$A$1,INDEX(Data!$O$2:$O$1000,$A38)=C$1),VLOOKUP($A38+1,INDIRECT("'"&amp;C$1&amp;"'!E7:Q200"),13,FALSE),""),"")</f>
        <v/>
      </c>
      <c r="D38" t="str">
        <f ca="1">IFERROR(IF(AND($B38&lt;&gt;$A$1,INDEX(Data!$O$2:$O$1000,$A38)=D$1),VLOOKUP($A38+1,INDIRECT("'"&amp;D$1&amp;"'!E7:Q200"),13,FALSE),""),"")</f>
        <v/>
      </c>
      <c r="E38" t="str">
        <f ca="1">IFERROR(IF(AND($B38&lt;&gt;$A$1,INDEX(Data!$O$2:$O$1000,$A38)=E$1),VLOOKUP($A38+1,INDIRECT("'"&amp;E$1&amp;"'!E7:Q200"),13,FALSE),""),"")</f>
        <v/>
      </c>
      <c r="F38">
        <f ca="1">IFERROR(IF(AND($B38&lt;&gt;$A$1,INDEX(Data!$O$2:$O$1000,$A38)=F$1),VLOOKUP($A38+1,INDIRECT("'"&amp;F$1&amp;"'!E7:Q200"),13,FALSE),""),"")</f>
        <v>88</v>
      </c>
      <c r="G38" t="str">
        <f ca="1">IFERROR(IF(AND($B38&lt;&gt;$A$1,INDEX(Data!$O$2:$O$1000,$A38)=G$1),VLOOKUP($A38+1,INDIRECT("'"&amp;G$1&amp;"'!E7:Q200"),13,FALSE),""),"")</f>
        <v/>
      </c>
      <c r="H38" t="str">
        <f ca="1">IFERROR(IF(AND($B38&lt;&gt;$A$1,INDEX(Data!$O$2:$O$1000,$A38)=H$1),VLOOKUP($A38+1,INDIRECT("'"&amp;H$1&amp;"'!E7:Q200"),13,FALSE),""),"")</f>
        <v/>
      </c>
      <c r="I38" t="str">
        <f ca="1">IFERROR(IF(AND($B38&lt;&gt;$A$1,INDEX(Data!$O$2:$O$1000,$A38)=I$1),VLOOKUP($A38+1,INDIRECT("'"&amp;I$1&amp;"'!E7:Q200"),13,FALSE),""),"")</f>
        <v/>
      </c>
      <c r="J38" t="str">
        <f ca="1">IFERROR(IF(AND($B38&lt;&gt;$A$1,INDEX(Data!$O$2:$O$1000,$A38)=J$1),VLOOKUP($A38+1,INDIRECT("'"&amp;J$1&amp;"'!E7:Q200"),13,FALSE),""),"")</f>
        <v/>
      </c>
      <c r="K38" t="str">
        <f ca="1">IFERROR(IF(AND($B38&lt;&gt;$A$1,INDEX(Data!$O$2:$O$1000,$A38)=K$1),VLOOKUP($A38+1,INDIRECT("'"&amp;K$1&amp;"'!E7:Q200"),13,FALSE),""),"")</f>
        <v/>
      </c>
    </row>
    <row r="39" spans="1:11" x14ac:dyDescent="0.3">
      <c r="A39">
        <f t="array" ref="A39">IFERROR(SMALL(IF(Data!$D$2:$D$1000="Done",ROW(Data!$D$2:$D$1000)-1),ROW(38:38)),"")</f>
        <v>39</v>
      </c>
      <c r="B39" s="1">
        <f>IFERROR(IF(INDEX(Data!$T$2:$T$1000,$A39)/INDEX(Data!$J$2:$J$1000,$A39)&gt;$B$1,INDEX(Data!$V$2:$V$1000,$A39),$A$1),"")</f>
        <v>44012</v>
      </c>
      <c r="C39" t="str">
        <f ca="1">IFERROR(IF(AND($B39&lt;&gt;$A$1,INDEX(Data!$O$2:$O$1000,$A39)=C$1),VLOOKUP($A39+1,INDIRECT("'"&amp;C$1&amp;"'!E7:Q200"),13,FALSE),""),"")</f>
        <v/>
      </c>
      <c r="D39" t="str">
        <f ca="1">IFERROR(IF(AND($B39&lt;&gt;$A$1,INDEX(Data!$O$2:$O$1000,$A39)=D$1),VLOOKUP($A39+1,INDIRECT("'"&amp;D$1&amp;"'!E7:Q200"),13,FALSE),""),"")</f>
        <v/>
      </c>
      <c r="E39" t="str">
        <f ca="1">IFERROR(IF(AND($B39&lt;&gt;$A$1,INDEX(Data!$O$2:$O$1000,$A39)=E$1),VLOOKUP($A39+1,INDIRECT("'"&amp;E$1&amp;"'!E7:Q200"),13,FALSE),""),"")</f>
        <v/>
      </c>
      <c r="F39" t="str">
        <f ca="1">IFERROR(IF(AND($B39&lt;&gt;$A$1,INDEX(Data!$O$2:$O$1000,$A39)=F$1),VLOOKUP($A39+1,INDIRECT("'"&amp;F$1&amp;"'!E7:Q200"),13,FALSE),""),"")</f>
        <v/>
      </c>
      <c r="G39" t="str">
        <f ca="1">IFERROR(IF(AND($B39&lt;&gt;$A$1,INDEX(Data!$O$2:$O$1000,$A39)=G$1),VLOOKUP($A39+1,INDIRECT("'"&amp;G$1&amp;"'!E7:Q200"),13,FALSE),""),"")</f>
        <v/>
      </c>
      <c r="H39" t="str">
        <f ca="1">IFERROR(IF(AND($B39&lt;&gt;$A$1,INDEX(Data!$O$2:$O$1000,$A39)=H$1),VLOOKUP($A39+1,INDIRECT("'"&amp;H$1&amp;"'!E7:Q200"),13,FALSE),""),"")</f>
        <v/>
      </c>
      <c r="I39" t="str">
        <f ca="1">IFERROR(IF(AND($B39&lt;&gt;$A$1,INDEX(Data!$O$2:$O$1000,$A39)=I$1),VLOOKUP($A39+1,INDIRECT("'"&amp;I$1&amp;"'!E7:Q200"),13,FALSE),""),"")</f>
        <v/>
      </c>
      <c r="J39" t="str">
        <f ca="1">IFERROR(IF(AND($B39&lt;&gt;$A$1,INDEX(Data!$O$2:$O$1000,$A39)=J$1),VLOOKUP($A39+1,INDIRECT("'"&amp;J$1&amp;"'!E7:Q200"),13,FALSE),""),"")</f>
        <v/>
      </c>
      <c r="K39" t="str">
        <f ca="1">IFERROR(IF(AND($B39&lt;&gt;$A$1,INDEX(Data!$O$2:$O$1000,$A39)=K$1),VLOOKUP($A39+1,INDIRECT("'"&amp;K$1&amp;"'!E7:Q200"),13,FALSE),""),"")</f>
        <v/>
      </c>
    </row>
    <row r="40" spans="1:11" x14ac:dyDescent="0.3">
      <c r="A40">
        <f t="array" ref="A40">IFERROR(SMALL(IF(Data!$D$2:$D$1000="Done",ROW(Data!$D$2:$D$1000)-1),ROW(39:39)),"")</f>
        <v>40</v>
      </c>
      <c r="B40" s="1">
        <f>IFERROR(IF(INDEX(Data!$T$2:$T$1000,$A40)/INDEX(Data!$J$2:$J$1000,$A40)&gt;$B$1,INDEX(Data!$V$2:$V$1000,$A40),$A$1),"")</f>
        <v>43980</v>
      </c>
      <c r="C40" t="str">
        <f ca="1">IFERROR(IF(AND($B40&lt;&gt;$A$1,INDEX(Data!$O$2:$O$1000,$A40)=C$1),VLOOKUP($A40+1,INDIRECT("'"&amp;C$1&amp;"'!E7:Q200"),13,FALSE),""),"")</f>
        <v/>
      </c>
      <c r="D40" t="str">
        <f ca="1">IFERROR(IF(AND($B40&lt;&gt;$A$1,INDEX(Data!$O$2:$O$1000,$A40)=D$1),VLOOKUP($A40+1,INDIRECT("'"&amp;D$1&amp;"'!E7:Q200"),13,FALSE),""),"")</f>
        <v/>
      </c>
      <c r="E40" t="str">
        <f ca="1">IFERROR(IF(AND($B40&lt;&gt;$A$1,INDEX(Data!$O$2:$O$1000,$A40)=E$1),VLOOKUP($A40+1,INDIRECT("'"&amp;E$1&amp;"'!E7:Q200"),13,FALSE),""),"")</f>
        <v/>
      </c>
      <c r="F40" t="str">
        <f ca="1">IFERROR(IF(AND($B40&lt;&gt;$A$1,INDEX(Data!$O$2:$O$1000,$A40)=F$1),VLOOKUP($A40+1,INDIRECT("'"&amp;F$1&amp;"'!E7:Q200"),13,FALSE),""),"")</f>
        <v/>
      </c>
      <c r="G40" t="str">
        <f ca="1">IFERROR(IF(AND($B40&lt;&gt;$A$1,INDEX(Data!$O$2:$O$1000,$A40)=G$1),VLOOKUP($A40+1,INDIRECT("'"&amp;G$1&amp;"'!E7:Q200"),13,FALSE),""),"")</f>
        <v/>
      </c>
      <c r="H40" t="str">
        <f ca="1">IFERROR(IF(AND($B40&lt;&gt;$A$1,INDEX(Data!$O$2:$O$1000,$A40)=H$1),VLOOKUP($A40+1,INDIRECT("'"&amp;H$1&amp;"'!E7:Q200"),13,FALSE),""),"")</f>
        <v/>
      </c>
      <c r="I40" t="str">
        <f ca="1">IFERROR(IF(AND($B40&lt;&gt;$A$1,INDEX(Data!$O$2:$O$1000,$A40)=I$1),VLOOKUP($A40+1,INDIRECT("'"&amp;I$1&amp;"'!E7:Q200"),13,FALSE),""),"")</f>
        <v/>
      </c>
      <c r="J40" t="str">
        <f ca="1">IFERROR(IF(AND($B40&lt;&gt;$A$1,INDEX(Data!$O$2:$O$1000,$A40)=J$1),VLOOKUP($A40+1,INDIRECT("'"&amp;J$1&amp;"'!E7:Q200"),13,FALSE),""),"")</f>
        <v/>
      </c>
      <c r="K40" t="str">
        <f ca="1">IFERROR(IF(AND($B40&lt;&gt;$A$1,INDEX(Data!$O$2:$O$1000,$A40)=K$1),VLOOKUP($A40+1,INDIRECT("'"&amp;K$1&amp;"'!E7:Q200"),13,FALSE),""),"")</f>
        <v/>
      </c>
    </row>
    <row r="41" spans="1:11" x14ac:dyDescent="0.3">
      <c r="A41">
        <f t="array" ref="A41">IFERROR(SMALL(IF(Data!$D$2:$D$1000="Done",ROW(Data!$D$2:$D$1000)-1),ROW(40:40)),"")</f>
        <v>41</v>
      </c>
      <c r="B41" s="1">
        <f>IFERROR(IF(INDEX(Data!$T$2:$T$1000,$A41)/INDEX(Data!$J$2:$J$1000,$A41)&gt;$B$1,INDEX(Data!$V$2:$V$1000,$A41),$A$1),"")</f>
        <v>43982</v>
      </c>
      <c r="C41" t="str">
        <f ca="1">IFERROR(IF(AND($B41&lt;&gt;$A$1,INDEX(Data!$O$2:$O$1000,$A41)=C$1),VLOOKUP($A41+1,INDIRECT("'"&amp;C$1&amp;"'!E7:Q200"),13,FALSE),""),"")</f>
        <v/>
      </c>
      <c r="D41" t="str">
        <f ca="1">IFERROR(IF(AND($B41&lt;&gt;$A$1,INDEX(Data!$O$2:$O$1000,$A41)=D$1),VLOOKUP($A41+1,INDIRECT("'"&amp;D$1&amp;"'!E7:Q200"),13,FALSE),""),"")</f>
        <v/>
      </c>
      <c r="E41" t="str">
        <f ca="1">IFERROR(IF(AND($B41&lt;&gt;$A$1,INDEX(Data!$O$2:$O$1000,$A41)=E$1),VLOOKUP($A41+1,INDIRECT("'"&amp;E$1&amp;"'!E7:Q200"),13,FALSE),""),"")</f>
        <v/>
      </c>
      <c r="F41" t="str">
        <f ca="1">IFERROR(IF(AND($B41&lt;&gt;$A$1,INDEX(Data!$O$2:$O$1000,$A41)=F$1),VLOOKUP($A41+1,INDIRECT("'"&amp;F$1&amp;"'!E7:Q200"),13,FALSE),""),"")</f>
        <v/>
      </c>
      <c r="G41" t="str">
        <f ca="1">IFERROR(IF(AND($B41&lt;&gt;$A$1,INDEX(Data!$O$2:$O$1000,$A41)=G$1),VLOOKUP($A41+1,INDIRECT("'"&amp;G$1&amp;"'!E7:Q200"),13,FALSE),""),"")</f>
        <v/>
      </c>
      <c r="H41" t="str">
        <f ca="1">IFERROR(IF(AND($B41&lt;&gt;$A$1,INDEX(Data!$O$2:$O$1000,$A41)=H$1),VLOOKUP($A41+1,INDIRECT("'"&amp;H$1&amp;"'!E7:Q200"),13,FALSE),""),"")</f>
        <v/>
      </c>
      <c r="I41" t="str">
        <f ca="1">IFERROR(IF(AND($B41&lt;&gt;$A$1,INDEX(Data!$O$2:$O$1000,$A41)=I$1),VLOOKUP($A41+1,INDIRECT("'"&amp;I$1&amp;"'!E7:Q200"),13,FALSE),""),"")</f>
        <v/>
      </c>
      <c r="J41" t="str">
        <f ca="1">IFERROR(IF(AND($B41&lt;&gt;$A$1,INDEX(Data!$O$2:$O$1000,$A41)=J$1),VLOOKUP($A41+1,INDIRECT("'"&amp;J$1&amp;"'!E7:Q200"),13,FALSE),""),"")</f>
        <v/>
      </c>
      <c r="K41" t="str">
        <f ca="1">IFERROR(IF(AND($B41&lt;&gt;$A$1,INDEX(Data!$O$2:$O$1000,$A41)=K$1),VLOOKUP($A41+1,INDIRECT("'"&amp;K$1&amp;"'!E7:Q200"),13,FALSE),""),"")</f>
        <v/>
      </c>
    </row>
    <row r="42" spans="1:11" x14ac:dyDescent="0.3">
      <c r="A42">
        <f t="array" ref="A42">IFERROR(SMALL(IF(Data!$D$2:$D$1000="Done",ROW(Data!$D$2:$D$1000)-1),ROW(41:41)),"")</f>
        <v>42</v>
      </c>
      <c r="B42" s="1">
        <f>IFERROR(IF(INDEX(Data!$T$2:$T$1000,$A42)/INDEX(Data!$J$2:$J$1000,$A42)&gt;$B$1,INDEX(Data!$V$2:$V$1000,$A42),$A$1),"")</f>
        <v>43984</v>
      </c>
      <c r="C42" t="str">
        <f ca="1">IFERROR(IF(AND($B42&lt;&gt;$A$1,INDEX(Data!$O$2:$O$1000,$A42)=C$1),VLOOKUP($A42+1,INDIRECT("'"&amp;C$1&amp;"'!E7:Q200"),13,FALSE),""),"")</f>
        <v/>
      </c>
      <c r="D42" t="str">
        <f ca="1">IFERROR(IF(AND($B42&lt;&gt;$A$1,INDEX(Data!$O$2:$O$1000,$A42)=D$1),VLOOKUP($A42+1,INDIRECT("'"&amp;D$1&amp;"'!E7:Q200"),13,FALSE),""),"")</f>
        <v/>
      </c>
      <c r="E42" t="str">
        <f ca="1">IFERROR(IF(AND($B42&lt;&gt;$A$1,INDEX(Data!$O$2:$O$1000,$A42)=E$1),VLOOKUP($A42+1,INDIRECT("'"&amp;E$1&amp;"'!E7:Q200"),13,FALSE),""),"")</f>
        <v/>
      </c>
      <c r="F42" t="str">
        <f ca="1">IFERROR(IF(AND($B42&lt;&gt;$A$1,INDEX(Data!$O$2:$O$1000,$A42)=F$1),VLOOKUP($A42+1,INDIRECT("'"&amp;F$1&amp;"'!E7:Q200"),13,FALSE),""),"")</f>
        <v/>
      </c>
      <c r="G42" t="str">
        <f ca="1">IFERROR(IF(AND($B42&lt;&gt;$A$1,INDEX(Data!$O$2:$O$1000,$A42)=G$1),VLOOKUP($A42+1,INDIRECT("'"&amp;G$1&amp;"'!E7:Q200"),13,FALSE),""),"")</f>
        <v/>
      </c>
      <c r="H42" t="str">
        <f ca="1">IFERROR(IF(AND($B42&lt;&gt;$A$1,INDEX(Data!$O$2:$O$1000,$A42)=H$1),VLOOKUP($A42+1,INDIRECT("'"&amp;H$1&amp;"'!E7:Q200"),13,FALSE),""),"")</f>
        <v/>
      </c>
      <c r="I42" t="str">
        <f ca="1">IFERROR(IF(AND($B42&lt;&gt;$A$1,INDEX(Data!$O$2:$O$1000,$A42)=I$1),VLOOKUP($A42+1,INDIRECT("'"&amp;I$1&amp;"'!E7:Q200"),13,FALSE),""),"")</f>
        <v/>
      </c>
      <c r="J42" t="str">
        <f ca="1">IFERROR(IF(AND($B42&lt;&gt;$A$1,INDEX(Data!$O$2:$O$1000,$A42)=J$1),VLOOKUP($A42+1,INDIRECT("'"&amp;J$1&amp;"'!E7:Q200"),13,FALSE),""),"")</f>
        <v/>
      </c>
      <c r="K42" t="str">
        <f ca="1">IFERROR(IF(AND($B42&lt;&gt;$A$1,INDEX(Data!$O$2:$O$1000,$A42)=K$1),VLOOKUP($A42+1,INDIRECT("'"&amp;K$1&amp;"'!E7:Q200"),13,FALSE),""),"")</f>
        <v/>
      </c>
    </row>
    <row r="43" spans="1:11" x14ac:dyDescent="0.3">
      <c r="A43">
        <f t="array" ref="A43">IFERROR(SMALL(IF(Data!$D$2:$D$1000="Done",ROW(Data!$D$2:$D$1000)-1),ROW(42:42)),"")</f>
        <v>43</v>
      </c>
      <c r="B43" s="1">
        <f>IFERROR(IF(INDEX(Data!$T$2:$T$1000,$A43)/INDEX(Data!$J$2:$J$1000,$A43)&gt;$B$1,INDEX(Data!$V$2:$V$1000,$A43),$A$1),"")</f>
        <v>43980</v>
      </c>
      <c r="C43" t="str">
        <f ca="1">IFERROR(IF(AND($B43&lt;&gt;$A$1,INDEX(Data!$O$2:$O$1000,$A43)=C$1),VLOOKUP($A43+1,INDIRECT("'"&amp;C$1&amp;"'!E7:Q200"),13,FALSE),""),"")</f>
        <v/>
      </c>
      <c r="D43" t="str">
        <f ca="1">IFERROR(IF(AND($B43&lt;&gt;$A$1,INDEX(Data!$O$2:$O$1000,$A43)=D$1),VLOOKUP($A43+1,INDIRECT("'"&amp;D$1&amp;"'!E7:Q200"),13,FALSE),""),"")</f>
        <v/>
      </c>
      <c r="E43" t="str">
        <f ca="1">IFERROR(IF(AND($B43&lt;&gt;$A$1,INDEX(Data!$O$2:$O$1000,$A43)=E$1),VLOOKUP($A43+1,INDIRECT("'"&amp;E$1&amp;"'!E7:Q200"),13,FALSE),""),"")</f>
        <v/>
      </c>
      <c r="F43" t="str">
        <f ca="1">IFERROR(IF(AND($B43&lt;&gt;$A$1,INDEX(Data!$O$2:$O$1000,$A43)=F$1),VLOOKUP($A43+1,INDIRECT("'"&amp;F$1&amp;"'!E7:Q200"),13,FALSE),""),"")</f>
        <v/>
      </c>
      <c r="G43" t="str">
        <f ca="1">IFERROR(IF(AND($B43&lt;&gt;$A$1,INDEX(Data!$O$2:$O$1000,$A43)=G$1),VLOOKUP($A43+1,INDIRECT("'"&amp;G$1&amp;"'!E7:Q200"),13,FALSE),""),"")</f>
        <v/>
      </c>
      <c r="H43" t="str">
        <f ca="1">IFERROR(IF(AND($B43&lt;&gt;$A$1,INDEX(Data!$O$2:$O$1000,$A43)=H$1),VLOOKUP($A43+1,INDIRECT("'"&amp;H$1&amp;"'!E7:Q200"),13,FALSE),""),"")</f>
        <v/>
      </c>
      <c r="I43" t="str">
        <f ca="1">IFERROR(IF(AND($B43&lt;&gt;$A$1,INDEX(Data!$O$2:$O$1000,$A43)=I$1),VLOOKUP($A43+1,INDIRECT("'"&amp;I$1&amp;"'!E7:Q200"),13,FALSE),""),"")</f>
        <v/>
      </c>
      <c r="J43" t="str">
        <f ca="1">IFERROR(IF(AND($B43&lt;&gt;$A$1,INDEX(Data!$O$2:$O$1000,$A43)=J$1),VLOOKUP($A43+1,INDIRECT("'"&amp;J$1&amp;"'!E7:Q200"),13,FALSE),""),"")</f>
        <v/>
      </c>
      <c r="K43" t="str">
        <f ca="1">IFERROR(IF(AND($B43&lt;&gt;$A$1,INDEX(Data!$O$2:$O$1000,$A43)=K$1),VLOOKUP($A43+1,INDIRECT("'"&amp;K$1&amp;"'!E7:Q200"),13,FALSE),""),"")</f>
        <v/>
      </c>
    </row>
    <row r="44" spans="1:11" x14ac:dyDescent="0.3">
      <c r="A44">
        <f t="array" ref="A44">IFERROR(SMALL(IF(Data!$D$2:$D$1000="Done",ROW(Data!$D$2:$D$1000)-1),ROW(43:43)),"")</f>
        <v>44</v>
      </c>
      <c r="B44" s="1">
        <f>IFERROR(IF(INDEX(Data!$T$2:$T$1000,$A44)/INDEX(Data!$J$2:$J$1000,$A44)&gt;$B$1,INDEX(Data!$V$2:$V$1000,$A44),$A$1),"")</f>
        <v>43985</v>
      </c>
      <c r="C44" t="str">
        <f ca="1">IFERROR(IF(AND($B44&lt;&gt;$A$1,INDEX(Data!$O$2:$O$1000,$A44)=C$1),VLOOKUP($A44+1,INDIRECT("'"&amp;C$1&amp;"'!E7:Q200"),13,FALSE),""),"")</f>
        <v/>
      </c>
      <c r="D44" t="str">
        <f ca="1">IFERROR(IF(AND($B44&lt;&gt;$A$1,INDEX(Data!$O$2:$O$1000,$A44)=D$1),VLOOKUP($A44+1,INDIRECT("'"&amp;D$1&amp;"'!E7:Q200"),13,FALSE),""),"")</f>
        <v/>
      </c>
      <c r="E44" t="str">
        <f ca="1">IFERROR(IF(AND($B44&lt;&gt;$A$1,INDEX(Data!$O$2:$O$1000,$A44)=E$1),VLOOKUP($A44+1,INDIRECT("'"&amp;E$1&amp;"'!E7:Q200"),13,FALSE),""),"")</f>
        <v/>
      </c>
      <c r="F44" t="str">
        <f ca="1">IFERROR(IF(AND($B44&lt;&gt;$A$1,INDEX(Data!$O$2:$O$1000,$A44)=F$1),VLOOKUP($A44+1,INDIRECT("'"&amp;F$1&amp;"'!E7:Q200"),13,FALSE),""),"")</f>
        <v/>
      </c>
      <c r="G44" t="str">
        <f ca="1">IFERROR(IF(AND($B44&lt;&gt;$A$1,INDEX(Data!$O$2:$O$1000,$A44)=G$1),VLOOKUP($A44+1,INDIRECT("'"&amp;G$1&amp;"'!E7:Q200"),13,FALSE),""),"")</f>
        <v/>
      </c>
      <c r="H44" t="str">
        <f ca="1">IFERROR(IF(AND($B44&lt;&gt;$A$1,INDEX(Data!$O$2:$O$1000,$A44)=H$1),VLOOKUP($A44+1,INDIRECT("'"&amp;H$1&amp;"'!E7:Q200"),13,FALSE),""),"")</f>
        <v/>
      </c>
      <c r="I44" t="str">
        <f ca="1">IFERROR(IF(AND($B44&lt;&gt;$A$1,INDEX(Data!$O$2:$O$1000,$A44)=I$1),VLOOKUP($A44+1,INDIRECT("'"&amp;I$1&amp;"'!E7:Q200"),13,FALSE),""),"")</f>
        <v/>
      </c>
      <c r="J44" t="str">
        <f ca="1">IFERROR(IF(AND($B44&lt;&gt;$A$1,INDEX(Data!$O$2:$O$1000,$A44)=J$1),VLOOKUP($A44+1,INDIRECT("'"&amp;J$1&amp;"'!E7:Q200"),13,FALSE),""),"")</f>
        <v/>
      </c>
      <c r="K44" t="str">
        <f ca="1">IFERROR(IF(AND($B44&lt;&gt;$A$1,INDEX(Data!$O$2:$O$1000,$A44)=K$1),VLOOKUP($A44+1,INDIRECT("'"&amp;K$1&amp;"'!E7:Q200"),13,FALSE),""),"")</f>
        <v/>
      </c>
    </row>
    <row r="45" spans="1:11" x14ac:dyDescent="0.3">
      <c r="A45">
        <f t="array" ref="A45">IFERROR(SMALL(IF(Data!$D$2:$D$1000="Done",ROW(Data!$D$2:$D$1000)-1),ROW(44:44)),"")</f>
        <v>45</v>
      </c>
      <c r="B45" s="1">
        <f>IFERROR(IF(INDEX(Data!$T$2:$T$1000,$A45)/INDEX(Data!$J$2:$J$1000,$A45)&gt;$B$1,INDEX(Data!$V$2:$V$1000,$A45),$A$1),"")</f>
        <v>43980</v>
      </c>
      <c r="C45" t="str">
        <f ca="1">IFERROR(IF(AND($B45&lt;&gt;$A$1,INDEX(Data!$O$2:$O$1000,$A45)=C$1),VLOOKUP($A45+1,INDIRECT("'"&amp;C$1&amp;"'!E7:Q200"),13,FALSE),""),"")</f>
        <v/>
      </c>
      <c r="D45" t="str">
        <f ca="1">IFERROR(IF(AND($B45&lt;&gt;$A$1,INDEX(Data!$O$2:$O$1000,$A45)=D$1),VLOOKUP($A45+1,INDIRECT("'"&amp;D$1&amp;"'!E7:Q200"),13,FALSE),""),"")</f>
        <v/>
      </c>
      <c r="E45" t="str">
        <f ca="1">IFERROR(IF(AND($B45&lt;&gt;$A$1,INDEX(Data!$O$2:$O$1000,$A45)=E$1),VLOOKUP($A45+1,INDIRECT("'"&amp;E$1&amp;"'!E7:Q200"),13,FALSE),""),"")</f>
        <v/>
      </c>
      <c r="F45" t="str">
        <f ca="1">IFERROR(IF(AND($B45&lt;&gt;$A$1,INDEX(Data!$O$2:$O$1000,$A45)=F$1),VLOOKUP($A45+1,INDIRECT("'"&amp;F$1&amp;"'!E7:Q200"),13,FALSE),""),"")</f>
        <v/>
      </c>
      <c r="G45" t="str">
        <f ca="1">IFERROR(IF(AND($B45&lt;&gt;$A$1,INDEX(Data!$O$2:$O$1000,$A45)=G$1),VLOOKUP($A45+1,INDIRECT("'"&amp;G$1&amp;"'!E7:Q200"),13,FALSE),""),"")</f>
        <v/>
      </c>
      <c r="H45" t="str">
        <f ca="1">IFERROR(IF(AND($B45&lt;&gt;$A$1,INDEX(Data!$O$2:$O$1000,$A45)=H$1),VLOOKUP($A45+1,INDIRECT("'"&amp;H$1&amp;"'!E7:Q200"),13,FALSE),""),"")</f>
        <v/>
      </c>
      <c r="I45" t="str">
        <f ca="1">IFERROR(IF(AND($B45&lt;&gt;$A$1,INDEX(Data!$O$2:$O$1000,$A45)=I$1),VLOOKUP($A45+1,INDIRECT("'"&amp;I$1&amp;"'!E7:Q200"),13,FALSE),""),"")</f>
        <v/>
      </c>
      <c r="J45" t="str">
        <f ca="1">IFERROR(IF(AND($B45&lt;&gt;$A$1,INDEX(Data!$O$2:$O$1000,$A45)=J$1),VLOOKUP($A45+1,INDIRECT("'"&amp;J$1&amp;"'!E7:Q200"),13,FALSE),""),"")</f>
        <v/>
      </c>
      <c r="K45" t="str">
        <f ca="1">IFERROR(IF(AND($B45&lt;&gt;$A$1,INDEX(Data!$O$2:$O$1000,$A45)=K$1),VLOOKUP($A45+1,INDIRECT("'"&amp;K$1&amp;"'!E7:Q200"),13,FALSE),""),"")</f>
        <v/>
      </c>
    </row>
    <row r="46" spans="1:11" x14ac:dyDescent="0.3">
      <c r="A46">
        <f t="array" ref="A46">IFERROR(SMALL(IF(Data!$D$2:$D$1000="Done",ROW(Data!$D$2:$D$1000)-1),ROW(45:45)),"")</f>
        <v>46</v>
      </c>
      <c r="B46" s="1">
        <f>IFERROR(IF(INDEX(Data!$T$2:$T$1000,$A46)/INDEX(Data!$J$2:$J$1000,$A46)&gt;$B$1,INDEX(Data!$V$2:$V$1000,$A46),$A$1),"")</f>
        <v>43981</v>
      </c>
      <c r="C46" t="str">
        <f ca="1">IFERROR(IF(AND($B46&lt;&gt;$A$1,INDEX(Data!$O$2:$O$1000,$A46)=C$1),VLOOKUP($A46+1,INDIRECT("'"&amp;C$1&amp;"'!E7:Q200"),13,FALSE),""),"")</f>
        <v/>
      </c>
      <c r="D46" t="str">
        <f ca="1">IFERROR(IF(AND($B46&lt;&gt;$A$1,INDEX(Data!$O$2:$O$1000,$A46)=D$1),VLOOKUP($A46+1,INDIRECT("'"&amp;D$1&amp;"'!E7:Q200"),13,FALSE),""),"")</f>
        <v/>
      </c>
      <c r="E46" t="str">
        <f ca="1">IFERROR(IF(AND($B46&lt;&gt;$A$1,INDEX(Data!$O$2:$O$1000,$A46)=E$1),VLOOKUP($A46+1,INDIRECT("'"&amp;E$1&amp;"'!E7:Q200"),13,FALSE),""),"")</f>
        <v/>
      </c>
      <c r="F46" t="str">
        <f ca="1">IFERROR(IF(AND($B46&lt;&gt;$A$1,INDEX(Data!$O$2:$O$1000,$A46)=F$1),VLOOKUP($A46+1,INDIRECT("'"&amp;F$1&amp;"'!E7:Q200"),13,FALSE),""),"")</f>
        <v/>
      </c>
      <c r="G46" t="str">
        <f ca="1">IFERROR(IF(AND($B46&lt;&gt;$A$1,INDEX(Data!$O$2:$O$1000,$A46)=G$1),VLOOKUP($A46+1,INDIRECT("'"&amp;G$1&amp;"'!E7:Q200"),13,FALSE),""),"")</f>
        <v/>
      </c>
      <c r="H46" t="str">
        <f ca="1">IFERROR(IF(AND($B46&lt;&gt;$A$1,INDEX(Data!$O$2:$O$1000,$A46)=H$1),VLOOKUP($A46+1,INDIRECT("'"&amp;H$1&amp;"'!E7:Q200"),13,FALSE),""),"")</f>
        <v/>
      </c>
      <c r="I46" t="str">
        <f ca="1">IFERROR(IF(AND($B46&lt;&gt;$A$1,INDEX(Data!$O$2:$O$1000,$A46)=I$1),VLOOKUP($A46+1,INDIRECT("'"&amp;I$1&amp;"'!E7:Q200"),13,FALSE),""),"")</f>
        <v/>
      </c>
      <c r="J46" t="str">
        <f ca="1">IFERROR(IF(AND($B46&lt;&gt;$A$1,INDEX(Data!$O$2:$O$1000,$A46)=J$1),VLOOKUP($A46+1,INDIRECT("'"&amp;J$1&amp;"'!E7:Q200"),13,FALSE),""),"")</f>
        <v/>
      </c>
      <c r="K46" t="str">
        <f ca="1">IFERROR(IF(AND($B46&lt;&gt;$A$1,INDEX(Data!$O$2:$O$1000,$A46)=K$1),VLOOKUP($A46+1,INDIRECT("'"&amp;K$1&amp;"'!E7:Q200"),13,FALSE),""),"")</f>
        <v/>
      </c>
    </row>
    <row r="47" spans="1:11" x14ac:dyDescent="0.3">
      <c r="A47">
        <f t="array" ref="A47">IFERROR(SMALL(IF(Data!$D$2:$D$1000="Done",ROW(Data!$D$2:$D$1000)-1),ROW(46:46)),"")</f>
        <v>47</v>
      </c>
      <c r="B47" s="1">
        <f>IFERROR(IF(INDEX(Data!$T$2:$T$1000,$A47)/INDEX(Data!$J$2:$J$1000,$A47)&gt;$B$1,INDEX(Data!$V$2:$V$1000,$A47),$A$1),"")</f>
        <v>43984</v>
      </c>
      <c r="C47" t="str">
        <f ca="1">IFERROR(IF(AND($B47&lt;&gt;$A$1,INDEX(Data!$O$2:$O$1000,$A47)=C$1),VLOOKUP($A47+1,INDIRECT("'"&amp;C$1&amp;"'!E7:Q200"),13,FALSE),""),"")</f>
        <v/>
      </c>
      <c r="D47" t="str">
        <f ca="1">IFERROR(IF(AND($B47&lt;&gt;$A$1,INDEX(Data!$O$2:$O$1000,$A47)=D$1),VLOOKUP($A47+1,INDIRECT("'"&amp;D$1&amp;"'!E7:Q200"),13,FALSE),""),"")</f>
        <v/>
      </c>
      <c r="E47" t="str">
        <f ca="1">IFERROR(IF(AND($B47&lt;&gt;$A$1,INDEX(Data!$O$2:$O$1000,$A47)=E$1),VLOOKUP($A47+1,INDIRECT("'"&amp;E$1&amp;"'!E7:Q200"),13,FALSE),""),"")</f>
        <v/>
      </c>
      <c r="F47" t="str">
        <f ca="1">IFERROR(IF(AND($B47&lt;&gt;$A$1,INDEX(Data!$O$2:$O$1000,$A47)=F$1),VLOOKUP($A47+1,INDIRECT("'"&amp;F$1&amp;"'!E7:Q200"),13,FALSE),""),"")</f>
        <v/>
      </c>
      <c r="G47" t="str">
        <f ca="1">IFERROR(IF(AND($B47&lt;&gt;$A$1,INDEX(Data!$O$2:$O$1000,$A47)=G$1),VLOOKUP($A47+1,INDIRECT("'"&amp;G$1&amp;"'!E7:Q200"),13,FALSE),""),"")</f>
        <v/>
      </c>
      <c r="H47" t="str">
        <f ca="1">IFERROR(IF(AND($B47&lt;&gt;$A$1,INDEX(Data!$O$2:$O$1000,$A47)=H$1),VLOOKUP($A47+1,INDIRECT("'"&amp;H$1&amp;"'!E7:Q200"),13,FALSE),""),"")</f>
        <v/>
      </c>
      <c r="I47" t="str">
        <f ca="1">IFERROR(IF(AND($B47&lt;&gt;$A$1,INDEX(Data!$O$2:$O$1000,$A47)=I$1),VLOOKUP($A47+1,INDIRECT("'"&amp;I$1&amp;"'!E7:Q200"),13,FALSE),""),"")</f>
        <v/>
      </c>
      <c r="J47" t="str">
        <f ca="1">IFERROR(IF(AND($B47&lt;&gt;$A$1,INDEX(Data!$O$2:$O$1000,$A47)=J$1),VLOOKUP($A47+1,INDIRECT("'"&amp;J$1&amp;"'!E7:Q200"),13,FALSE),""),"")</f>
        <v/>
      </c>
      <c r="K47" t="str">
        <f ca="1">IFERROR(IF(AND($B47&lt;&gt;$A$1,INDEX(Data!$O$2:$O$1000,$A47)=K$1),VLOOKUP($A47+1,INDIRECT("'"&amp;K$1&amp;"'!E7:Q200"),13,FALSE),""),"")</f>
        <v/>
      </c>
    </row>
    <row r="48" spans="1:11" x14ac:dyDescent="0.3">
      <c r="A48">
        <f t="array" ref="A48">IFERROR(SMALL(IF(Data!$D$2:$D$1000="Done",ROW(Data!$D$2:$D$1000)-1),ROW(47:47)),"")</f>
        <v>48</v>
      </c>
      <c r="B48" s="1">
        <f>IFERROR(IF(INDEX(Data!$T$2:$T$1000,$A48)/INDEX(Data!$J$2:$J$1000,$A48)&gt;$B$1,INDEX(Data!$V$2:$V$1000,$A48),$A$1),"")</f>
        <v>44012</v>
      </c>
      <c r="C48" t="str">
        <f ca="1">IFERROR(IF(AND($B48&lt;&gt;$A$1,INDEX(Data!$O$2:$O$1000,$A48)=C$1),VLOOKUP($A48+1,INDIRECT("'"&amp;C$1&amp;"'!E7:Q200"),13,FALSE),""),"")</f>
        <v/>
      </c>
      <c r="D48" t="str">
        <f ca="1">IFERROR(IF(AND($B48&lt;&gt;$A$1,INDEX(Data!$O$2:$O$1000,$A48)=D$1),VLOOKUP($A48+1,INDIRECT("'"&amp;D$1&amp;"'!E7:Q200"),13,FALSE),""),"")</f>
        <v/>
      </c>
      <c r="E48" t="str">
        <f ca="1">IFERROR(IF(AND($B48&lt;&gt;$A$1,INDEX(Data!$O$2:$O$1000,$A48)=E$1),VLOOKUP($A48+1,INDIRECT("'"&amp;E$1&amp;"'!E7:Q200"),13,FALSE),""),"")</f>
        <v/>
      </c>
      <c r="F48" t="str">
        <f ca="1">IFERROR(IF(AND($B48&lt;&gt;$A$1,INDEX(Data!$O$2:$O$1000,$A48)=F$1),VLOOKUP($A48+1,INDIRECT("'"&amp;F$1&amp;"'!E7:Q200"),13,FALSE),""),"")</f>
        <v/>
      </c>
      <c r="G48" t="str">
        <f ca="1">IFERROR(IF(AND($B48&lt;&gt;$A$1,INDEX(Data!$O$2:$O$1000,$A48)=G$1),VLOOKUP($A48+1,INDIRECT("'"&amp;G$1&amp;"'!E7:Q200"),13,FALSE),""),"")</f>
        <v/>
      </c>
      <c r="H48" t="str">
        <f ca="1">IFERROR(IF(AND($B48&lt;&gt;$A$1,INDEX(Data!$O$2:$O$1000,$A48)=H$1),VLOOKUP($A48+1,INDIRECT("'"&amp;H$1&amp;"'!E7:Q200"),13,FALSE),""),"")</f>
        <v/>
      </c>
      <c r="I48" t="str">
        <f ca="1">IFERROR(IF(AND($B48&lt;&gt;$A$1,INDEX(Data!$O$2:$O$1000,$A48)=I$1),VLOOKUP($A48+1,INDIRECT("'"&amp;I$1&amp;"'!E7:Q200"),13,FALSE),""),"")</f>
        <v/>
      </c>
      <c r="J48" t="str">
        <f ca="1">IFERROR(IF(AND($B48&lt;&gt;$A$1,INDEX(Data!$O$2:$O$1000,$A48)=J$1),VLOOKUP($A48+1,INDIRECT("'"&amp;J$1&amp;"'!E7:Q200"),13,FALSE),""),"")</f>
        <v/>
      </c>
      <c r="K48" t="str">
        <f ca="1">IFERROR(IF(AND($B48&lt;&gt;$A$1,INDEX(Data!$O$2:$O$1000,$A48)=K$1),VLOOKUP($A48+1,INDIRECT("'"&amp;K$1&amp;"'!E7:Q200"),13,FALSE),""),"")</f>
        <v/>
      </c>
    </row>
    <row r="49" spans="1:11" x14ac:dyDescent="0.3">
      <c r="A49">
        <f t="array" ref="A49">IFERROR(SMALL(IF(Data!$D$2:$D$1000="Done",ROW(Data!$D$2:$D$1000)-1),ROW(48:48)),"")</f>
        <v>49</v>
      </c>
      <c r="B49" s="1">
        <f>IFERROR(IF(INDEX(Data!$T$2:$T$1000,$A49)/INDEX(Data!$J$2:$J$1000,$A49)&gt;$B$1,INDEX(Data!$V$2:$V$1000,$A49),$A$1),"")</f>
        <v>44012</v>
      </c>
      <c r="C49" t="str">
        <f ca="1">IFERROR(IF(AND($B49&lt;&gt;$A$1,INDEX(Data!$O$2:$O$1000,$A49)=C$1),VLOOKUP($A49+1,INDIRECT("'"&amp;C$1&amp;"'!E7:Q200"),13,FALSE),""),"")</f>
        <v/>
      </c>
      <c r="D49" t="str">
        <f ca="1">IFERROR(IF(AND($B49&lt;&gt;$A$1,INDEX(Data!$O$2:$O$1000,$A49)=D$1),VLOOKUP($A49+1,INDIRECT("'"&amp;D$1&amp;"'!E7:Q200"),13,FALSE),""),"")</f>
        <v/>
      </c>
      <c r="E49" t="str">
        <f ca="1">IFERROR(IF(AND($B49&lt;&gt;$A$1,INDEX(Data!$O$2:$O$1000,$A49)=E$1),VLOOKUP($A49+1,INDIRECT("'"&amp;E$1&amp;"'!E7:Q200"),13,FALSE),""),"")</f>
        <v/>
      </c>
      <c r="F49" t="str">
        <f ca="1">IFERROR(IF(AND($B49&lt;&gt;$A$1,INDEX(Data!$O$2:$O$1000,$A49)=F$1),VLOOKUP($A49+1,INDIRECT("'"&amp;F$1&amp;"'!E7:Q200"),13,FALSE),""),"")</f>
        <v/>
      </c>
      <c r="G49" t="str">
        <f ca="1">IFERROR(IF(AND($B49&lt;&gt;$A$1,INDEX(Data!$O$2:$O$1000,$A49)=G$1),VLOOKUP($A49+1,INDIRECT("'"&amp;G$1&amp;"'!E7:Q200"),13,FALSE),""),"")</f>
        <v/>
      </c>
      <c r="H49" t="str">
        <f ca="1">IFERROR(IF(AND($B49&lt;&gt;$A$1,INDEX(Data!$O$2:$O$1000,$A49)=H$1),VLOOKUP($A49+1,INDIRECT("'"&amp;H$1&amp;"'!E7:Q200"),13,FALSE),""),"")</f>
        <v/>
      </c>
      <c r="I49" t="str">
        <f ca="1">IFERROR(IF(AND($B49&lt;&gt;$A$1,INDEX(Data!$O$2:$O$1000,$A49)=I$1),VLOOKUP($A49+1,INDIRECT("'"&amp;I$1&amp;"'!E7:Q200"),13,FALSE),""),"")</f>
        <v/>
      </c>
      <c r="J49" t="str">
        <f ca="1">IFERROR(IF(AND($B49&lt;&gt;$A$1,INDEX(Data!$O$2:$O$1000,$A49)=J$1),VLOOKUP($A49+1,INDIRECT("'"&amp;J$1&amp;"'!E7:Q200"),13,FALSE),""),"")</f>
        <v/>
      </c>
      <c r="K49" t="str">
        <f ca="1">IFERROR(IF(AND($B49&lt;&gt;$A$1,INDEX(Data!$O$2:$O$1000,$A49)=K$1),VLOOKUP($A49+1,INDIRECT("'"&amp;K$1&amp;"'!E7:Q200"),13,FALSE),""),"")</f>
        <v/>
      </c>
    </row>
    <row r="50" spans="1:11" x14ac:dyDescent="0.3">
      <c r="A50">
        <f t="array" ref="A50">IFERROR(SMALL(IF(Data!$D$2:$D$1000="Done",ROW(Data!$D$2:$D$1000)-1),ROW(49:49)),"")</f>
        <v>50</v>
      </c>
      <c r="B50" s="1">
        <f>IFERROR(IF(INDEX(Data!$T$2:$T$1000,$A50)/INDEX(Data!$J$2:$J$1000,$A50)&gt;$B$1,INDEX(Data!$V$2:$V$1000,$A50),$A$1),"")</f>
        <v>43982</v>
      </c>
      <c r="C50" t="str">
        <f ca="1">IFERROR(IF(AND($B50&lt;&gt;$A$1,INDEX(Data!$O$2:$O$1000,$A50)=C$1),VLOOKUP($A50+1,INDIRECT("'"&amp;C$1&amp;"'!E7:Q200"),13,FALSE),""),"")</f>
        <v/>
      </c>
      <c r="D50" t="str">
        <f ca="1">IFERROR(IF(AND($B50&lt;&gt;$A$1,INDEX(Data!$O$2:$O$1000,$A50)=D$1),VLOOKUP($A50+1,INDIRECT("'"&amp;D$1&amp;"'!E7:Q200"),13,FALSE),""),"")</f>
        <v/>
      </c>
      <c r="E50" t="str">
        <f ca="1">IFERROR(IF(AND($B50&lt;&gt;$A$1,INDEX(Data!$O$2:$O$1000,$A50)=E$1),VLOOKUP($A50+1,INDIRECT("'"&amp;E$1&amp;"'!E7:Q200"),13,FALSE),""),"")</f>
        <v/>
      </c>
      <c r="F50" t="str">
        <f ca="1">IFERROR(IF(AND($B50&lt;&gt;$A$1,INDEX(Data!$O$2:$O$1000,$A50)=F$1),VLOOKUP($A50+1,INDIRECT("'"&amp;F$1&amp;"'!E7:Q200"),13,FALSE),""),"")</f>
        <v/>
      </c>
      <c r="G50" t="str">
        <f ca="1">IFERROR(IF(AND($B50&lt;&gt;$A$1,INDEX(Data!$O$2:$O$1000,$A50)=G$1),VLOOKUP($A50+1,INDIRECT("'"&amp;G$1&amp;"'!E7:Q200"),13,FALSE),""),"")</f>
        <v/>
      </c>
      <c r="H50" t="str">
        <f ca="1">IFERROR(IF(AND($B50&lt;&gt;$A$1,INDEX(Data!$O$2:$O$1000,$A50)=H$1),VLOOKUP($A50+1,INDIRECT("'"&amp;H$1&amp;"'!E7:Q200"),13,FALSE),""),"")</f>
        <v/>
      </c>
      <c r="I50" t="str">
        <f ca="1">IFERROR(IF(AND($B50&lt;&gt;$A$1,INDEX(Data!$O$2:$O$1000,$A50)=I$1),VLOOKUP($A50+1,INDIRECT("'"&amp;I$1&amp;"'!E7:Q200"),13,FALSE),""),"")</f>
        <v/>
      </c>
      <c r="J50" t="str">
        <f ca="1">IFERROR(IF(AND($B50&lt;&gt;$A$1,INDEX(Data!$O$2:$O$1000,$A50)=J$1),VLOOKUP($A50+1,INDIRECT("'"&amp;J$1&amp;"'!E7:Q200"),13,FALSE),""),"")</f>
        <v/>
      </c>
      <c r="K50" t="str">
        <f ca="1">IFERROR(IF(AND($B50&lt;&gt;$A$1,INDEX(Data!$O$2:$O$1000,$A50)=K$1),VLOOKUP($A50+1,INDIRECT("'"&amp;K$1&amp;"'!E7:Q200"),13,FALSE),""),"")</f>
        <v/>
      </c>
    </row>
    <row r="51" spans="1:11" x14ac:dyDescent="0.3">
      <c r="A51">
        <f t="array" ref="A51">IFERROR(SMALL(IF(Data!$D$2:$D$1000="Done",ROW(Data!$D$2:$D$1000)-1),ROW(50:50)),"")</f>
        <v>51</v>
      </c>
      <c r="B51" s="1">
        <f>IFERROR(IF(INDEX(Data!$T$2:$T$1000,$A51)/INDEX(Data!$J$2:$J$1000,$A51)&gt;$B$1,INDEX(Data!$V$2:$V$1000,$A51),$A$1),"")</f>
        <v>43986</v>
      </c>
      <c r="C51" t="str">
        <f ca="1">IFERROR(IF(AND($B51&lt;&gt;$A$1,INDEX(Data!$O$2:$O$1000,$A51)=C$1),VLOOKUP($A51+1,INDIRECT("'"&amp;C$1&amp;"'!E7:Q200"),13,FALSE),""),"")</f>
        <v/>
      </c>
      <c r="D51" t="str">
        <f ca="1">IFERROR(IF(AND($B51&lt;&gt;$A$1,INDEX(Data!$O$2:$O$1000,$A51)=D$1),VLOOKUP($A51+1,INDIRECT("'"&amp;D$1&amp;"'!E7:Q200"),13,FALSE),""),"")</f>
        <v/>
      </c>
      <c r="E51" t="str">
        <f ca="1">IFERROR(IF(AND($B51&lt;&gt;$A$1,INDEX(Data!$O$2:$O$1000,$A51)=E$1),VLOOKUP($A51+1,INDIRECT("'"&amp;E$1&amp;"'!E7:Q200"),13,FALSE),""),"")</f>
        <v/>
      </c>
      <c r="F51">
        <f ca="1">IFERROR(IF(AND($B51&lt;&gt;$A$1,INDEX(Data!$O$2:$O$1000,$A51)=F$1),VLOOKUP($A51+1,INDIRECT("'"&amp;F$1&amp;"'!E7:Q200"),13,FALSE),""),"")</f>
        <v>89.72</v>
      </c>
      <c r="G51" t="str">
        <f ca="1">IFERROR(IF(AND($B51&lt;&gt;$A$1,INDEX(Data!$O$2:$O$1000,$A51)=G$1),VLOOKUP($A51+1,INDIRECT("'"&amp;G$1&amp;"'!E7:Q200"),13,FALSE),""),"")</f>
        <v/>
      </c>
      <c r="H51" t="str">
        <f ca="1">IFERROR(IF(AND($B51&lt;&gt;$A$1,INDEX(Data!$O$2:$O$1000,$A51)=H$1),VLOOKUP($A51+1,INDIRECT("'"&amp;H$1&amp;"'!E7:Q200"),13,FALSE),""),"")</f>
        <v/>
      </c>
      <c r="I51" t="str">
        <f ca="1">IFERROR(IF(AND($B51&lt;&gt;$A$1,INDEX(Data!$O$2:$O$1000,$A51)=I$1),VLOOKUP($A51+1,INDIRECT("'"&amp;I$1&amp;"'!E7:Q200"),13,FALSE),""),"")</f>
        <v/>
      </c>
      <c r="J51" t="str">
        <f ca="1">IFERROR(IF(AND($B51&lt;&gt;$A$1,INDEX(Data!$O$2:$O$1000,$A51)=J$1),VLOOKUP($A51+1,INDIRECT("'"&amp;J$1&amp;"'!E7:Q200"),13,FALSE),""),"")</f>
        <v/>
      </c>
      <c r="K51" t="str">
        <f ca="1">IFERROR(IF(AND($B51&lt;&gt;$A$1,INDEX(Data!$O$2:$O$1000,$A51)=K$1),VLOOKUP($A51+1,INDIRECT("'"&amp;K$1&amp;"'!E7:Q200"),13,FALSE),""),"")</f>
        <v/>
      </c>
    </row>
    <row r="52" spans="1:11" x14ac:dyDescent="0.3">
      <c r="A52">
        <f t="array" ref="A52">IFERROR(SMALL(IF(Data!$D$2:$D$1000="Done",ROW(Data!$D$2:$D$1000)-1),ROW(51:51)),"")</f>
        <v>52</v>
      </c>
      <c r="B52" s="1">
        <f>IFERROR(IF(INDEX(Data!$T$2:$T$1000,$A52)/INDEX(Data!$J$2:$J$1000,$A52)&gt;$B$1,INDEX(Data!$V$2:$V$1000,$A52),$A$1),"")</f>
        <v>44012</v>
      </c>
      <c r="C52" t="str">
        <f ca="1">IFERROR(IF(AND($B52&lt;&gt;$A$1,INDEX(Data!$O$2:$O$1000,$A52)=C$1),VLOOKUP($A52+1,INDIRECT("'"&amp;C$1&amp;"'!E7:Q200"),13,FALSE),""),"")</f>
        <v/>
      </c>
      <c r="D52" t="str">
        <f ca="1">IFERROR(IF(AND($B52&lt;&gt;$A$1,INDEX(Data!$O$2:$O$1000,$A52)=D$1),VLOOKUP($A52+1,INDIRECT("'"&amp;D$1&amp;"'!E7:Q200"),13,FALSE),""),"")</f>
        <v/>
      </c>
      <c r="E52" t="str">
        <f ca="1">IFERROR(IF(AND($B52&lt;&gt;$A$1,INDEX(Data!$O$2:$O$1000,$A52)=E$1),VLOOKUP($A52+1,INDIRECT("'"&amp;E$1&amp;"'!E7:Q200"),13,FALSE),""),"")</f>
        <v/>
      </c>
      <c r="F52" t="str">
        <f ca="1">IFERROR(IF(AND($B52&lt;&gt;$A$1,INDEX(Data!$O$2:$O$1000,$A52)=F$1),VLOOKUP($A52+1,INDIRECT("'"&amp;F$1&amp;"'!E7:Q200"),13,FALSE),""),"")</f>
        <v/>
      </c>
      <c r="G52" t="str">
        <f ca="1">IFERROR(IF(AND($B52&lt;&gt;$A$1,INDEX(Data!$O$2:$O$1000,$A52)=G$1),VLOOKUP($A52+1,INDIRECT("'"&amp;G$1&amp;"'!E7:Q200"),13,FALSE),""),"")</f>
        <v/>
      </c>
      <c r="H52" t="str">
        <f ca="1">IFERROR(IF(AND($B52&lt;&gt;$A$1,INDEX(Data!$O$2:$O$1000,$A52)=H$1),VLOOKUP($A52+1,INDIRECT("'"&amp;H$1&amp;"'!E7:Q200"),13,FALSE),""),"")</f>
        <v/>
      </c>
      <c r="I52" t="str">
        <f ca="1">IFERROR(IF(AND($B52&lt;&gt;$A$1,INDEX(Data!$O$2:$O$1000,$A52)=I$1),VLOOKUP($A52+1,INDIRECT("'"&amp;I$1&amp;"'!E7:Q200"),13,FALSE),""),"")</f>
        <v/>
      </c>
      <c r="J52" t="str">
        <f ca="1">IFERROR(IF(AND($B52&lt;&gt;$A$1,INDEX(Data!$O$2:$O$1000,$A52)=J$1),VLOOKUP($A52+1,INDIRECT("'"&amp;J$1&amp;"'!E7:Q200"),13,FALSE),""),"")</f>
        <v/>
      </c>
      <c r="K52" t="str">
        <f ca="1">IFERROR(IF(AND($B52&lt;&gt;$A$1,INDEX(Data!$O$2:$O$1000,$A52)=K$1),VLOOKUP($A52+1,INDIRECT("'"&amp;K$1&amp;"'!E7:Q200"),13,FALSE),""),"")</f>
        <v/>
      </c>
    </row>
    <row r="53" spans="1:11" x14ac:dyDescent="0.3">
      <c r="A53">
        <f t="array" ref="A53">IFERROR(SMALL(IF(Data!$D$2:$D$1000="Done",ROW(Data!$D$2:$D$1000)-1),ROW(52:52)),"")</f>
        <v>53</v>
      </c>
      <c r="B53" s="1">
        <f>IFERROR(IF(INDEX(Data!$T$2:$T$1000,$A53)/INDEX(Data!$J$2:$J$1000,$A53)&gt;$B$1,INDEX(Data!$V$2:$V$1000,$A53),$A$1),"")</f>
        <v>43985</v>
      </c>
      <c r="C53" t="str">
        <f ca="1">IFERROR(IF(AND($B53&lt;&gt;$A$1,INDEX(Data!$O$2:$O$1000,$A53)=C$1),VLOOKUP($A53+1,INDIRECT("'"&amp;C$1&amp;"'!E7:Q200"),13,FALSE),""),"")</f>
        <v/>
      </c>
      <c r="D53" t="str">
        <f ca="1">IFERROR(IF(AND($B53&lt;&gt;$A$1,INDEX(Data!$O$2:$O$1000,$A53)=D$1),VLOOKUP($A53+1,INDIRECT("'"&amp;D$1&amp;"'!E7:Q200"),13,FALSE),""),"")</f>
        <v/>
      </c>
      <c r="E53" t="str">
        <f ca="1">IFERROR(IF(AND($B53&lt;&gt;$A$1,INDEX(Data!$O$2:$O$1000,$A53)=E$1),VLOOKUP($A53+1,INDIRECT("'"&amp;E$1&amp;"'!E7:Q200"),13,FALSE),""),"")</f>
        <v/>
      </c>
      <c r="F53" t="str">
        <f ca="1">IFERROR(IF(AND($B53&lt;&gt;$A$1,INDEX(Data!$O$2:$O$1000,$A53)=F$1),VLOOKUP($A53+1,INDIRECT("'"&amp;F$1&amp;"'!E7:Q200"),13,FALSE),""),"")</f>
        <v/>
      </c>
      <c r="G53" t="str">
        <f ca="1">IFERROR(IF(AND($B53&lt;&gt;$A$1,INDEX(Data!$O$2:$O$1000,$A53)=G$1),VLOOKUP($A53+1,INDIRECT("'"&amp;G$1&amp;"'!E7:Q200"),13,FALSE),""),"")</f>
        <v/>
      </c>
      <c r="H53" t="str">
        <f ca="1">IFERROR(IF(AND($B53&lt;&gt;$A$1,INDEX(Data!$O$2:$O$1000,$A53)=H$1),VLOOKUP($A53+1,INDIRECT("'"&amp;H$1&amp;"'!E7:Q200"),13,FALSE),""),"")</f>
        <v/>
      </c>
      <c r="I53" t="str">
        <f ca="1">IFERROR(IF(AND($B53&lt;&gt;$A$1,INDEX(Data!$O$2:$O$1000,$A53)=I$1),VLOOKUP($A53+1,INDIRECT("'"&amp;I$1&amp;"'!E7:Q200"),13,FALSE),""),"")</f>
        <v/>
      </c>
      <c r="J53" t="str">
        <f ca="1">IFERROR(IF(AND($B53&lt;&gt;$A$1,INDEX(Data!$O$2:$O$1000,$A53)=J$1),VLOOKUP($A53+1,INDIRECT("'"&amp;J$1&amp;"'!E7:Q200"),13,FALSE),""),"")</f>
        <v/>
      </c>
      <c r="K53" t="str">
        <f ca="1">IFERROR(IF(AND($B53&lt;&gt;$A$1,INDEX(Data!$O$2:$O$1000,$A53)=K$1),VLOOKUP($A53+1,INDIRECT("'"&amp;K$1&amp;"'!E7:Q200"),13,FALSE),""),"")</f>
        <v/>
      </c>
    </row>
    <row r="54" spans="1:11" x14ac:dyDescent="0.3">
      <c r="A54">
        <f t="array" ref="A54">IFERROR(SMALL(IF(Data!$D$2:$D$1000="Done",ROW(Data!$D$2:$D$1000)-1),ROW(53:53)),"")</f>
        <v>54</v>
      </c>
      <c r="B54" s="1">
        <f>IFERROR(IF(INDEX(Data!$T$2:$T$1000,$A54)/INDEX(Data!$J$2:$J$1000,$A54)&gt;$B$1,INDEX(Data!$V$2:$V$1000,$A54),$A$1),"")</f>
        <v>43980</v>
      </c>
      <c r="C54" t="str">
        <f ca="1">IFERROR(IF(AND($B54&lt;&gt;$A$1,INDEX(Data!$O$2:$O$1000,$A54)=C$1),VLOOKUP($A54+1,INDIRECT("'"&amp;C$1&amp;"'!E7:Q200"),13,FALSE),""),"")</f>
        <v/>
      </c>
      <c r="D54" t="str">
        <f ca="1">IFERROR(IF(AND($B54&lt;&gt;$A$1,INDEX(Data!$O$2:$O$1000,$A54)=D$1),VLOOKUP($A54+1,INDIRECT("'"&amp;D$1&amp;"'!E7:Q200"),13,FALSE),""),"")</f>
        <v/>
      </c>
      <c r="E54" t="str">
        <f ca="1">IFERROR(IF(AND($B54&lt;&gt;$A$1,INDEX(Data!$O$2:$O$1000,$A54)=E$1),VLOOKUP($A54+1,INDIRECT("'"&amp;E$1&amp;"'!E7:Q200"),13,FALSE),""),"")</f>
        <v/>
      </c>
      <c r="F54" t="str">
        <f ca="1">IFERROR(IF(AND($B54&lt;&gt;$A$1,INDEX(Data!$O$2:$O$1000,$A54)=F$1),VLOOKUP($A54+1,INDIRECT("'"&amp;F$1&amp;"'!E7:Q200"),13,FALSE),""),"")</f>
        <v/>
      </c>
      <c r="G54" t="str">
        <f ca="1">IFERROR(IF(AND($B54&lt;&gt;$A$1,INDEX(Data!$O$2:$O$1000,$A54)=G$1),VLOOKUP($A54+1,INDIRECT("'"&amp;G$1&amp;"'!E7:Q200"),13,FALSE),""),"")</f>
        <v/>
      </c>
      <c r="H54" t="str">
        <f ca="1">IFERROR(IF(AND($B54&lt;&gt;$A$1,INDEX(Data!$O$2:$O$1000,$A54)=H$1),VLOOKUP($A54+1,INDIRECT("'"&amp;H$1&amp;"'!E7:Q200"),13,FALSE),""),"")</f>
        <v/>
      </c>
      <c r="I54" t="str">
        <f ca="1">IFERROR(IF(AND($B54&lt;&gt;$A$1,INDEX(Data!$O$2:$O$1000,$A54)=I$1),VLOOKUP($A54+1,INDIRECT("'"&amp;I$1&amp;"'!E7:Q200"),13,FALSE),""),"")</f>
        <v/>
      </c>
      <c r="J54" t="str">
        <f ca="1">IFERROR(IF(AND($B54&lt;&gt;$A$1,INDEX(Data!$O$2:$O$1000,$A54)=J$1),VLOOKUP($A54+1,INDIRECT("'"&amp;J$1&amp;"'!E7:Q200"),13,FALSE),""),"")</f>
        <v/>
      </c>
      <c r="K54" t="str">
        <f ca="1">IFERROR(IF(AND($B54&lt;&gt;$A$1,INDEX(Data!$O$2:$O$1000,$A54)=K$1),VLOOKUP($A54+1,INDIRECT("'"&amp;K$1&amp;"'!E7:Q200"),13,FALSE),""),"")</f>
        <v/>
      </c>
    </row>
    <row r="55" spans="1:11" x14ac:dyDescent="0.3">
      <c r="A55">
        <f t="array" ref="A55">IFERROR(SMALL(IF(Data!$D$2:$D$1000="Done",ROW(Data!$D$2:$D$1000)-1),ROW(54:54)),"")</f>
        <v>55</v>
      </c>
      <c r="B55" s="1">
        <f>IFERROR(IF(INDEX(Data!$T$2:$T$1000,$A55)/INDEX(Data!$J$2:$J$1000,$A55)&gt;$B$1,INDEX(Data!$V$2:$V$1000,$A55),$A$1),"")</f>
        <v>43980</v>
      </c>
      <c r="C55" t="str">
        <f ca="1">IFERROR(IF(AND($B55&lt;&gt;$A$1,INDEX(Data!$O$2:$O$1000,$A55)=C$1),VLOOKUP($A55+1,INDIRECT("'"&amp;C$1&amp;"'!E7:Q200"),13,FALSE),""),"")</f>
        <v/>
      </c>
      <c r="D55" t="str">
        <f ca="1">IFERROR(IF(AND($B55&lt;&gt;$A$1,INDEX(Data!$O$2:$O$1000,$A55)=D$1),VLOOKUP($A55+1,INDIRECT("'"&amp;D$1&amp;"'!E7:Q200"),13,FALSE),""),"")</f>
        <v/>
      </c>
      <c r="E55" t="str">
        <f ca="1">IFERROR(IF(AND($B55&lt;&gt;$A$1,INDEX(Data!$O$2:$O$1000,$A55)=E$1),VLOOKUP($A55+1,INDIRECT("'"&amp;E$1&amp;"'!E7:Q200"),13,FALSE),""),"")</f>
        <v/>
      </c>
      <c r="F55" t="str">
        <f ca="1">IFERROR(IF(AND($B55&lt;&gt;$A$1,INDEX(Data!$O$2:$O$1000,$A55)=F$1),VLOOKUP($A55+1,INDIRECT("'"&amp;F$1&amp;"'!E7:Q200"),13,FALSE),""),"")</f>
        <v/>
      </c>
      <c r="G55" t="str">
        <f ca="1">IFERROR(IF(AND($B55&lt;&gt;$A$1,INDEX(Data!$O$2:$O$1000,$A55)=G$1),VLOOKUP($A55+1,INDIRECT("'"&amp;G$1&amp;"'!E7:Q200"),13,FALSE),""),"")</f>
        <v/>
      </c>
      <c r="H55" t="str">
        <f ca="1">IFERROR(IF(AND($B55&lt;&gt;$A$1,INDEX(Data!$O$2:$O$1000,$A55)=H$1),VLOOKUP($A55+1,INDIRECT("'"&amp;H$1&amp;"'!E7:Q200"),13,FALSE),""),"")</f>
        <v/>
      </c>
      <c r="I55" t="str">
        <f ca="1">IFERROR(IF(AND($B55&lt;&gt;$A$1,INDEX(Data!$O$2:$O$1000,$A55)=I$1),VLOOKUP($A55+1,INDIRECT("'"&amp;I$1&amp;"'!E7:Q200"),13,FALSE),""),"")</f>
        <v/>
      </c>
      <c r="J55" t="str">
        <f ca="1">IFERROR(IF(AND($B55&lt;&gt;$A$1,INDEX(Data!$O$2:$O$1000,$A55)=J$1),VLOOKUP($A55+1,INDIRECT("'"&amp;J$1&amp;"'!E7:Q200"),13,FALSE),""),"")</f>
        <v/>
      </c>
      <c r="K55" t="str">
        <f ca="1">IFERROR(IF(AND($B55&lt;&gt;$A$1,INDEX(Data!$O$2:$O$1000,$A55)=K$1),VLOOKUP($A55+1,INDIRECT("'"&amp;K$1&amp;"'!E7:Q200"),13,FALSE),""),"")</f>
        <v/>
      </c>
    </row>
    <row r="56" spans="1:11" x14ac:dyDescent="0.3">
      <c r="A56">
        <f t="array" ref="A56">IFERROR(SMALL(IF(Data!$D$2:$D$1000="Done",ROW(Data!$D$2:$D$1000)-1),ROW(55:55)),"")</f>
        <v>57</v>
      </c>
      <c r="B56" s="1">
        <f>IFERROR(IF(INDEX(Data!$T$2:$T$1000,$A56)/INDEX(Data!$J$2:$J$1000,$A56)&gt;$B$1,INDEX(Data!$V$2:$V$1000,$A56),$A$1),"")</f>
        <v>43985</v>
      </c>
      <c r="C56" t="str">
        <f ca="1">IFERROR(IF(AND($B56&lt;&gt;$A$1,INDEX(Data!$O$2:$O$1000,$A56)=C$1),VLOOKUP($A56+1,INDIRECT("'"&amp;C$1&amp;"'!E7:Q200"),13,FALSE),""),"")</f>
        <v/>
      </c>
      <c r="D56" t="str">
        <f ca="1">IFERROR(IF(AND($B56&lt;&gt;$A$1,INDEX(Data!$O$2:$O$1000,$A56)=D$1),VLOOKUP($A56+1,INDIRECT("'"&amp;D$1&amp;"'!E7:Q200"),13,FALSE),""),"")</f>
        <v/>
      </c>
      <c r="E56" t="str">
        <f ca="1">IFERROR(IF(AND($B56&lt;&gt;$A$1,INDEX(Data!$O$2:$O$1000,$A56)=E$1),VLOOKUP($A56+1,INDIRECT("'"&amp;E$1&amp;"'!E7:Q200"),13,FALSE),""),"")</f>
        <v/>
      </c>
      <c r="F56" t="str">
        <f ca="1">IFERROR(IF(AND($B56&lt;&gt;$A$1,INDEX(Data!$O$2:$O$1000,$A56)=F$1),VLOOKUP($A56+1,INDIRECT("'"&amp;F$1&amp;"'!E7:Q200"),13,FALSE),""),"")</f>
        <v/>
      </c>
      <c r="G56" t="str">
        <f ca="1">IFERROR(IF(AND($B56&lt;&gt;$A$1,INDEX(Data!$O$2:$O$1000,$A56)=G$1),VLOOKUP($A56+1,INDIRECT("'"&amp;G$1&amp;"'!E7:Q200"),13,FALSE),""),"")</f>
        <v/>
      </c>
      <c r="H56" t="str">
        <f ca="1">IFERROR(IF(AND($B56&lt;&gt;$A$1,INDEX(Data!$O$2:$O$1000,$A56)=H$1),VLOOKUP($A56+1,INDIRECT("'"&amp;H$1&amp;"'!E7:Q200"),13,FALSE),""),"")</f>
        <v/>
      </c>
      <c r="I56" t="str">
        <f ca="1">IFERROR(IF(AND($B56&lt;&gt;$A$1,INDEX(Data!$O$2:$O$1000,$A56)=I$1),VLOOKUP($A56+1,INDIRECT("'"&amp;I$1&amp;"'!E7:Q200"),13,FALSE),""),"")</f>
        <v/>
      </c>
      <c r="J56" t="str">
        <f ca="1">IFERROR(IF(AND($B56&lt;&gt;$A$1,INDEX(Data!$O$2:$O$1000,$A56)=J$1),VLOOKUP($A56+1,INDIRECT("'"&amp;J$1&amp;"'!E7:Q200"),13,FALSE),""),"")</f>
        <v/>
      </c>
      <c r="K56" t="str">
        <f ca="1">IFERROR(IF(AND($B56&lt;&gt;$A$1,INDEX(Data!$O$2:$O$1000,$A56)=K$1),VLOOKUP($A56+1,INDIRECT("'"&amp;K$1&amp;"'!E7:Q200"),13,FALSE),""),"")</f>
        <v/>
      </c>
    </row>
    <row r="57" spans="1:11" x14ac:dyDescent="0.3">
      <c r="A57">
        <f t="array" ref="A57">IFERROR(SMALL(IF(Data!$D$2:$D$1000="Done",ROW(Data!$D$2:$D$1000)-1),ROW(56:56)),"")</f>
        <v>58</v>
      </c>
      <c r="B57" s="1">
        <f>IFERROR(IF(INDEX(Data!$T$2:$T$1000,$A57)/INDEX(Data!$J$2:$J$1000,$A57)&gt;$B$1,INDEX(Data!$V$2:$V$1000,$A57),$A$1),"")</f>
        <v>44012</v>
      </c>
      <c r="C57" t="str">
        <f ca="1">IFERROR(IF(AND($B57&lt;&gt;$A$1,INDEX(Data!$O$2:$O$1000,$A57)=C$1),VLOOKUP($A57+1,INDIRECT("'"&amp;C$1&amp;"'!E7:Q200"),13,FALSE),""),"")</f>
        <v/>
      </c>
      <c r="D57" t="str">
        <f ca="1">IFERROR(IF(AND($B57&lt;&gt;$A$1,INDEX(Data!$O$2:$O$1000,$A57)=D$1),VLOOKUP($A57+1,INDIRECT("'"&amp;D$1&amp;"'!E7:Q200"),13,FALSE),""),"")</f>
        <v/>
      </c>
      <c r="E57" t="str">
        <f ca="1">IFERROR(IF(AND($B57&lt;&gt;$A$1,INDEX(Data!$O$2:$O$1000,$A57)=E$1),VLOOKUP($A57+1,INDIRECT("'"&amp;E$1&amp;"'!E7:Q200"),13,FALSE),""),"")</f>
        <v/>
      </c>
      <c r="F57" t="str">
        <f ca="1">IFERROR(IF(AND($B57&lt;&gt;$A$1,INDEX(Data!$O$2:$O$1000,$A57)=F$1),VLOOKUP($A57+1,INDIRECT("'"&amp;F$1&amp;"'!E7:Q200"),13,FALSE),""),"")</f>
        <v/>
      </c>
      <c r="G57" t="str">
        <f ca="1">IFERROR(IF(AND($B57&lt;&gt;$A$1,INDEX(Data!$O$2:$O$1000,$A57)=G$1),VLOOKUP($A57+1,INDIRECT("'"&amp;G$1&amp;"'!E7:Q200"),13,FALSE),""),"")</f>
        <v/>
      </c>
      <c r="H57" t="str">
        <f ca="1">IFERROR(IF(AND($B57&lt;&gt;$A$1,INDEX(Data!$O$2:$O$1000,$A57)=H$1),VLOOKUP($A57+1,INDIRECT("'"&amp;H$1&amp;"'!E7:Q200"),13,FALSE),""),"")</f>
        <v/>
      </c>
      <c r="I57" t="str">
        <f ca="1">IFERROR(IF(AND($B57&lt;&gt;$A$1,INDEX(Data!$O$2:$O$1000,$A57)=I$1),VLOOKUP($A57+1,INDIRECT("'"&amp;I$1&amp;"'!E7:Q200"),13,FALSE),""),"")</f>
        <v/>
      </c>
      <c r="J57" t="str">
        <f ca="1">IFERROR(IF(AND($B57&lt;&gt;$A$1,INDEX(Data!$O$2:$O$1000,$A57)=J$1),VLOOKUP($A57+1,INDIRECT("'"&amp;J$1&amp;"'!E7:Q200"),13,FALSE),""),"")</f>
        <v/>
      </c>
      <c r="K57" t="str">
        <f ca="1">IFERROR(IF(AND($B57&lt;&gt;$A$1,INDEX(Data!$O$2:$O$1000,$A57)=K$1),VLOOKUP($A57+1,INDIRECT("'"&amp;K$1&amp;"'!E7:Q200"),13,FALSE),""),"")</f>
        <v/>
      </c>
    </row>
    <row r="58" spans="1:11" x14ac:dyDescent="0.3">
      <c r="A58">
        <f t="array" ref="A58">IFERROR(SMALL(IF(Data!$D$2:$D$1000="Done",ROW(Data!$D$2:$D$1000)-1),ROW(57:57)),"")</f>
        <v>59</v>
      </c>
      <c r="B58" s="1">
        <f>IFERROR(IF(INDEX(Data!$T$2:$T$1000,$A58)/INDEX(Data!$J$2:$J$1000,$A58)&gt;$B$1,INDEX(Data!$V$2:$V$1000,$A58),$A$1),"")</f>
        <v>43980</v>
      </c>
      <c r="C58" t="str">
        <f ca="1">IFERROR(IF(AND($B58&lt;&gt;$A$1,INDEX(Data!$O$2:$O$1000,$A58)=C$1),VLOOKUP($A58+1,INDIRECT("'"&amp;C$1&amp;"'!E7:Q200"),13,FALSE),""),"")</f>
        <v/>
      </c>
      <c r="D58" t="str">
        <f ca="1">IFERROR(IF(AND($B58&lt;&gt;$A$1,INDEX(Data!$O$2:$O$1000,$A58)=D$1),VLOOKUP($A58+1,INDIRECT("'"&amp;D$1&amp;"'!E7:Q200"),13,FALSE),""),"")</f>
        <v/>
      </c>
      <c r="E58" t="str">
        <f ca="1">IFERROR(IF(AND($B58&lt;&gt;$A$1,INDEX(Data!$O$2:$O$1000,$A58)=E$1),VLOOKUP($A58+1,INDIRECT("'"&amp;E$1&amp;"'!E7:Q200"),13,FALSE),""),"")</f>
        <v/>
      </c>
      <c r="F58" t="str">
        <f ca="1">IFERROR(IF(AND($B58&lt;&gt;$A$1,INDEX(Data!$O$2:$O$1000,$A58)=F$1),VLOOKUP($A58+1,INDIRECT("'"&amp;F$1&amp;"'!E7:Q200"),13,FALSE),""),"")</f>
        <v/>
      </c>
      <c r="G58" t="str">
        <f ca="1">IFERROR(IF(AND($B58&lt;&gt;$A$1,INDEX(Data!$O$2:$O$1000,$A58)=G$1),VLOOKUP($A58+1,INDIRECT("'"&amp;G$1&amp;"'!E7:Q200"),13,FALSE),""),"")</f>
        <v/>
      </c>
      <c r="H58" t="str">
        <f ca="1">IFERROR(IF(AND($B58&lt;&gt;$A$1,INDEX(Data!$O$2:$O$1000,$A58)=H$1),VLOOKUP($A58+1,INDIRECT("'"&amp;H$1&amp;"'!E7:Q200"),13,FALSE),""),"")</f>
        <v/>
      </c>
      <c r="I58" t="str">
        <f ca="1">IFERROR(IF(AND($B58&lt;&gt;$A$1,INDEX(Data!$O$2:$O$1000,$A58)=I$1),VLOOKUP($A58+1,INDIRECT("'"&amp;I$1&amp;"'!E7:Q200"),13,FALSE),""),"")</f>
        <v/>
      </c>
      <c r="J58" t="str">
        <f ca="1">IFERROR(IF(AND($B58&lt;&gt;$A$1,INDEX(Data!$O$2:$O$1000,$A58)=J$1),VLOOKUP($A58+1,INDIRECT("'"&amp;J$1&amp;"'!E7:Q200"),13,FALSE),""),"")</f>
        <v/>
      </c>
      <c r="K58" t="str">
        <f ca="1">IFERROR(IF(AND($B58&lt;&gt;$A$1,INDEX(Data!$O$2:$O$1000,$A58)=K$1),VLOOKUP($A58+1,INDIRECT("'"&amp;K$1&amp;"'!E7:Q200"),13,FALSE),""),"")</f>
        <v/>
      </c>
    </row>
    <row r="59" spans="1:11" x14ac:dyDescent="0.3">
      <c r="A59">
        <f t="array" ref="A59">IFERROR(SMALL(IF(Data!$D$2:$D$1000="Done",ROW(Data!$D$2:$D$1000)-1),ROW(58:58)),"")</f>
        <v>60</v>
      </c>
      <c r="B59" s="1">
        <f>IFERROR(IF(INDEX(Data!$T$2:$T$1000,$A59)/INDEX(Data!$J$2:$J$1000,$A59)&gt;$B$1,INDEX(Data!$V$2:$V$1000,$A59),$A$1),"")</f>
        <v>43984</v>
      </c>
      <c r="C59" t="str">
        <f ca="1">IFERROR(IF(AND($B59&lt;&gt;$A$1,INDEX(Data!$O$2:$O$1000,$A59)=C$1),VLOOKUP($A59+1,INDIRECT("'"&amp;C$1&amp;"'!E7:Q200"),13,FALSE),""),"")</f>
        <v/>
      </c>
      <c r="D59" t="str">
        <f ca="1">IFERROR(IF(AND($B59&lt;&gt;$A$1,INDEX(Data!$O$2:$O$1000,$A59)=D$1),VLOOKUP($A59+1,INDIRECT("'"&amp;D$1&amp;"'!E7:Q200"),13,FALSE),""),"")</f>
        <v/>
      </c>
      <c r="E59" t="str">
        <f ca="1">IFERROR(IF(AND($B59&lt;&gt;$A$1,INDEX(Data!$O$2:$O$1000,$A59)=E$1),VLOOKUP($A59+1,INDIRECT("'"&amp;E$1&amp;"'!E7:Q200"),13,FALSE),""),"")</f>
        <v/>
      </c>
      <c r="F59" t="str">
        <f ca="1">IFERROR(IF(AND($B59&lt;&gt;$A$1,INDEX(Data!$O$2:$O$1000,$A59)=F$1),VLOOKUP($A59+1,INDIRECT("'"&amp;F$1&amp;"'!E7:Q200"),13,FALSE),""),"")</f>
        <v/>
      </c>
      <c r="G59" t="str">
        <f ca="1">IFERROR(IF(AND($B59&lt;&gt;$A$1,INDEX(Data!$O$2:$O$1000,$A59)=G$1),VLOOKUP($A59+1,INDIRECT("'"&amp;G$1&amp;"'!E7:Q200"),13,FALSE),""),"")</f>
        <v/>
      </c>
      <c r="H59" t="str">
        <f ca="1">IFERROR(IF(AND($B59&lt;&gt;$A$1,INDEX(Data!$O$2:$O$1000,$A59)=H$1),VLOOKUP($A59+1,INDIRECT("'"&amp;H$1&amp;"'!E7:Q200"),13,FALSE),""),"")</f>
        <v/>
      </c>
      <c r="I59" t="str">
        <f ca="1">IFERROR(IF(AND($B59&lt;&gt;$A$1,INDEX(Data!$O$2:$O$1000,$A59)=I$1),VLOOKUP($A59+1,INDIRECT("'"&amp;I$1&amp;"'!E7:Q200"),13,FALSE),""),"")</f>
        <v/>
      </c>
      <c r="J59" t="str">
        <f ca="1">IFERROR(IF(AND($B59&lt;&gt;$A$1,INDEX(Data!$O$2:$O$1000,$A59)=J$1),VLOOKUP($A59+1,INDIRECT("'"&amp;J$1&amp;"'!E7:Q200"),13,FALSE),""),"")</f>
        <v/>
      </c>
      <c r="K59" t="str">
        <f ca="1">IFERROR(IF(AND($B59&lt;&gt;$A$1,INDEX(Data!$O$2:$O$1000,$A59)=K$1),VLOOKUP($A59+1,INDIRECT("'"&amp;K$1&amp;"'!E7:Q200"),13,FALSE),""),"")</f>
        <v/>
      </c>
    </row>
    <row r="60" spans="1:11" x14ac:dyDescent="0.3">
      <c r="A60">
        <f t="array" ref="A60">IFERROR(SMALL(IF(Data!$D$2:$D$1000="Done",ROW(Data!$D$2:$D$1000)-1),ROW(59:59)),"")</f>
        <v>61</v>
      </c>
      <c r="B60" s="1">
        <f>IFERROR(IF(INDEX(Data!$T$2:$T$1000,$A60)/INDEX(Data!$J$2:$J$1000,$A60)&gt;$B$1,INDEX(Data!$V$2:$V$1000,$A60),$A$1),"")</f>
        <v>43984</v>
      </c>
      <c r="C60" t="str">
        <f ca="1">IFERROR(IF(AND($B60&lt;&gt;$A$1,INDEX(Data!$O$2:$O$1000,$A60)=C$1),VLOOKUP($A60+1,INDIRECT("'"&amp;C$1&amp;"'!E7:Q200"),13,FALSE),""),"")</f>
        <v/>
      </c>
      <c r="D60" t="str">
        <f ca="1">IFERROR(IF(AND($B60&lt;&gt;$A$1,INDEX(Data!$O$2:$O$1000,$A60)=D$1),VLOOKUP($A60+1,INDIRECT("'"&amp;D$1&amp;"'!E7:Q200"),13,FALSE),""),"")</f>
        <v/>
      </c>
      <c r="E60">
        <f ca="1">IFERROR(IF(AND($B60&lt;&gt;$A$1,INDEX(Data!$O$2:$O$1000,$A60)=E$1),VLOOKUP($A60+1,INDIRECT("'"&amp;E$1&amp;"'!E7:Q200"),13,FALSE),""),"")</f>
        <v>16</v>
      </c>
      <c r="F60" t="str">
        <f ca="1">IFERROR(IF(AND($B60&lt;&gt;$A$1,INDEX(Data!$O$2:$O$1000,$A60)=F$1),VLOOKUP($A60+1,INDIRECT("'"&amp;F$1&amp;"'!E7:Q200"),13,FALSE),""),"")</f>
        <v/>
      </c>
      <c r="G60" t="str">
        <f ca="1">IFERROR(IF(AND($B60&lt;&gt;$A$1,INDEX(Data!$O$2:$O$1000,$A60)=G$1),VLOOKUP($A60+1,INDIRECT("'"&amp;G$1&amp;"'!E7:Q200"),13,FALSE),""),"")</f>
        <v/>
      </c>
      <c r="H60" t="str">
        <f ca="1">IFERROR(IF(AND($B60&lt;&gt;$A$1,INDEX(Data!$O$2:$O$1000,$A60)=H$1),VLOOKUP($A60+1,INDIRECT("'"&amp;H$1&amp;"'!E7:Q200"),13,FALSE),""),"")</f>
        <v/>
      </c>
      <c r="I60" t="str">
        <f ca="1">IFERROR(IF(AND($B60&lt;&gt;$A$1,INDEX(Data!$O$2:$O$1000,$A60)=I$1),VLOOKUP($A60+1,INDIRECT("'"&amp;I$1&amp;"'!E7:Q200"),13,FALSE),""),"")</f>
        <v/>
      </c>
      <c r="J60" t="str">
        <f ca="1">IFERROR(IF(AND($B60&lt;&gt;$A$1,INDEX(Data!$O$2:$O$1000,$A60)=J$1),VLOOKUP($A60+1,INDIRECT("'"&amp;J$1&amp;"'!E7:Q200"),13,FALSE),""),"")</f>
        <v/>
      </c>
      <c r="K60" t="str">
        <f ca="1">IFERROR(IF(AND($B60&lt;&gt;$A$1,INDEX(Data!$O$2:$O$1000,$A60)=K$1),VLOOKUP($A60+1,INDIRECT("'"&amp;K$1&amp;"'!E7:Q200"),13,FALSE),""),"")</f>
        <v/>
      </c>
    </row>
    <row r="61" spans="1:11" x14ac:dyDescent="0.3">
      <c r="A61">
        <f t="array" ref="A61">IFERROR(SMALL(IF(Data!$D$2:$D$1000="Done",ROW(Data!$D$2:$D$1000)-1),ROW(60:60)),"")</f>
        <v>62</v>
      </c>
      <c r="B61" s="1">
        <f>IFERROR(IF(INDEX(Data!$T$2:$T$1000,$A61)/INDEX(Data!$J$2:$J$1000,$A61)&gt;$B$1,INDEX(Data!$V$2:$V$1000,$A61),$A$1),"")</f>
        <v>43972</v>
      </c>
      <c r="C61" t="str">
        <f ca="1">IFERROR(IF(AND($B61&lt;&gt;$A$1,INDEX(Data!$O$2:$O$1000,$A61)=C$1),VLOOKUP($A61+1,INDIRECT("'"&amp;C$1&amp;"'!E7:Q200"),13,FALSE),""),"")</f>
        <v/>
      </c>
      <c r="D61" t="str">
        <f ca="1">IFERROR(IF(AND($B61&lt;&gt;$A$1,INDEX(Data!$O$2:$O$1000,$A61)=D$1),VLOOKUP($A61+1,INDIRECT("'"&amp;D$1&amp;"'!E7:Q200"),13,FALSE),""),"")</f>
        <v/>
      </c>
      <c r="E61" t="str">
        <f ca="1">IFERROR(IF(AND($B61&lt;&gt;$A$1,INDEX(Data!$O$2:$O$1000,$A61)=E$1),VLOOKUP($A61+1,INDIRECT("'"&amp;E$1&amp;"'!E7:Q200"),13,FALSE),""),"")</f>
        <v/>
      </c>
      <c r="F61" t="str">
        <f ca="1">IFERROR(IF(AND($B61&lt;&gt;$A$1,INDEX(Data!$O$2:$O$1000,$A61)=F$1),VLOOKUP($A61+1,INDIRECT("'"&amp;F$1&amp;"'!E7:Q200"),13,FALSE),""),"")</f>
        <v/>
      </c>
      <c r="G61" t="str">
        <f ca="1">IFERROR(IF(AND($B61&lt;&gt;$A$1,INDEX(Data!$O$2:$O$1000,$A61)=G$1),VLOOKUP($A61+1,INDIRECT("'"&amp;G$1&amp;"'!E7:Q200"),13,FALSE),""),"")</f>
        <v/>
      </c>
      <c r="H61" t="str">
        <f ca="1">IFERROR(IF(AND($B61&lt;&gt;$A$1,INDEX(Data!$O$2:$O$1000,$A61)=H$1),VLOOKUP($A61+1,INDIRECT("'"&amp;H$1&amp;"'!E7:Q200"),13,FALSE),""),"")</f>
        <v/>
      </c>
      <c r="I61" t="str">
        <f ca="1">IFERROR(IF(AND($B61&lt;&gt;$A$1,INDEX(Data!$O$2:$O$1000,$A61)=I$1),VLOOKUP($A61+1,INDIRECT("'"&amp;I$1&amp;"'!E7:Q200"),13,FALSE),""),"")</f>
        <v/>
      </c>
      <c r="J61" t="str">
        <f ca="1">IFERROR(IF(AND($B61&lt;&gt;$A$1,INDEX(Data!$O$2:$O$1000,$A61)=J$1),VLOOKUP($A61+1,INDIRECT("'"&amp;J$1&amp;"'!E7:Q200"),13,FALSE),""),"")</f>
        <v/>
      </c>
      <c r="K61" t="str">
        <f ca="1">IFERROR(IF(AND($B61&lt;&gt;$A$1,INDEX(Data!$O$2:$O$1000,$A61)=K$1),VLOOKUP($A61+1,INDIRECT("'"&amp;K$1&amp;"'!E7:Q200"),13,FALSE),""),"")</f>
        <v/>
      </c>
    </row>
    <row r="62" spans="1:11" x14ac:dyDescent="0.3">
      <c r="A62">
        <f t="array" ref="A62">IFERROR(SMALL(IF(Data!$D$2:$D$1000="Done",ROW(Data!$D$2:$D$1000)-1),ROW(61:61)),"")</f>
        <v>65</v>
      </c>
      <c r="B62" s="1">
        <f>IFERROR(IF(INDEX(Data!$T$2:$T$1000,$A62)/INDEX(Data!$J$2:$J$1000,$A62)&gt;$B$1,INDEX(Data!$V$2:$V$1000,$A62),$A$1),"")</f>
        <v>44012</v>
      </c>
      <c r="C62" t="str">
        <f ca="1">IFERROR(IF(AND($B62&lt;&gt;$A$1,INDEX(Data!$O$2:$O$1000,$A62)=C$1),VLOOKUP($A62+1,INDIRECT("'"&amp;C$1&amp;"'!E7:Q200"),13,FALSE),""),"")</f>
        <v/>
      </c>
      <c r="D62" t="str">
        <f ca="1">IFERROR(IF(AND($B62&lt;&gt;$A$1,INDEX(Data!$O$2:$O$1000,$A62)=D$1),VLOOKUP($A62+1,INDIRECT("'"&amp;D$1&amp;"'!E7:Q200"),13,FALSE),""),"")</f>
        <v/>
      </c>
      <c r="E62" t="str">
        <f ca="1">IFERROR(IF(AND($B62&lt;&gt;$A$1,INDEX(Data!$O$2:$O$1000,$A62)=E$1),VLOOKUP($A62+1,INDIRECT("'"&amp;E$1&amp;"'!E7:Q200"),13,FALSE),""),"")</f>
        <v/>
      </c>
      <c r="F62" t="str">
        <f ca="1">IFERROR(IF(AND($B62&lt;&gt;$A$1,INDEX(Data!$O$2:$O$1000,$A62)=F$1),VLOOKUP($A62+1,INDIRECT("'"&amp;F$1&amp;"'!E7:Q200"),13,FALSE),""),"")</f>
        <v/>
      </c>
      <c r="G62" t="str">
        <f ca="1">IFERROR(IF(AND($B62&lt;&gt;$A$1,INDEX(Data!$O$2:$O$1000,$A62)=G$1),VLOOKUP($A62+1,INDIRECT("'"&amp;G$1&amp;"'!E7:Q200"),13,FALSE),""),"")</f>
        <v/>
      </c>
      <c r="H62" t="str">
        <f ca="1">IFERROR(IF(AND($B62&lt;&gt;$A$1,INDEX(Data!$O$2:$O$1000,$A62)=H$1),VLOOKUP($A62+1,INDIRECT("'"&amp;H$1&amp;"'!E7:Q200"),13,FALSE),""),"")</f>
        <v/>
      </c>
      <c r="I62" t="str">
        <f ca="1">IFERROR(IF(AND($B62&lt;&gt;$A$1,INDEX(Data!$O$2:$O$1000,$A62)=I$1),VLOOKUP($A62+1,INDIRECT("'"&amp;I$1&amp;"'!E7:Q200"),13,FALSE),""),"")</f>
        <v/>
      </c>
      <c r="J62" t="str">
        <f ca="1">IFERROR(IF(AND($B62&lt;&gt;$A$1,INDEX(Data!$O$2:$O$1000,$A62)=J$1),VLOOKUP($A62+1,INDIRECT("'"&amp;J$1&amp;"'!E7:Q200"),13,FALSE),""),"")</f>
        <v/>
      </c>
      <c r="K62" t="str">
        <f ca="1">IFERROR(IF(AND($B62&lt;&gt;$A$1,INDEX(Data!$O$2:$O$1000,$A62)=K$1),VLOOKUP($A62+1,INDIRECT("'"&amp;K$1&amp;"'!E7:Q200"),13,FALSE),""),"")</f>
        <v/>
      </c>
    </row>
    <row r="63" spans="1:11" x14ac:dyDescent="0.3">
      <c r="A63">
        <f t="array" ref="A63">IFERROR(SMALL(IF(Data!$D$2:$D$1000="Done",ROW(Data!$D$2:$D$1000)-1),ROW(62:62)),"")</f>
        <v>66</v>
      </c>
      <c r="B63" s="1">
        <f>IFERROR(IF(INDEX(Data!$T$2:$T$1000,$A63)/INDEX(Data!$J$2:$J$1000,$A63)&gt;$B$1,INDEX(Data!$V$2:$V$1000,$A63),$A$1),"")</f>
        <v>44012</v>
      </c>
      <c r="C63" t="str">
        <f ca="1">IFERROR(IF(AND($B63&lt;&gt;$A$1,INDEX(Data!$O$2:$O$1000,$A63)=C$1),VLOOKUP($A63+1,INDIRECT("'"&amp;C$1&amp;"'!E7:Q200"),13,FALSE),""),"")</f>
        <v/>
      </c>
      <c r="D63" t="str">
        <f ca="1">IFERROR(IF(AND($B63&lt;&gt;$A$1,INDEX(Data!$O$2:$O$1000,$A63)=D$1),VLOOKUP($A63+1,INDIRECT("'"&amp;D$1&amp;"'!E7:Q200"),13,FALSE),""),"")</f>
        <v/>
      </c>
      <c r="E63" t="str">
        <f ca="1">IFERROR(IF(AND($B63&lt;&gt;$A$1,INDEX(Data!$O$2:$O$1000,$A63)=E$1),VLOOKUP($A63+1,INDIRECT("'"&amp;E$1&amp;"'!E7:Q200"),13,FALSE),""),"")</f>
        <v/>
      </c>
      <c r="F63" t="str">
        <f ca="1">IFERROR(IF(AND($B63&lt;&gt;$A$1,INDEX(Data!$O$2:$O$1000,$A63)=F$1),VLOOKUP($A63+1,INDIRECT("'"&amp;F$1&amp;"'!E7:Q200"),13,FALSE),""),"")</f>
        <v/>
      </c>
      <c r="G63" t="str">
        <f ca="1">IFERROR(IF(AND($B63&lt;&gt;$A$1,INDEX(Data!$O$2:$O$1000,$A63)=G$1),VLOOKUP($A63+1,INDIRECT("'"&amp;G$1&amp;"'!E7:Q200"),13,FALSE),""),"")</f>
        <v/>
      </c>
      <c r="H63" t="str">
        <f ca="1">IFERROR(IF(AND($B63&lt;&gt;$A$1,INDEX(Data!$O$2:$O$1000,$A63)=H$1),VLOOKUP($A63+1,INDIRECT("'"&amp;H$1&amp;"'!E7:Q200"),13,FALSE),""),"")</f>
        <v/>
      </c>
      <c r="I63" t="str">
        <f ca="1">IFERROR(IF(AND($B63&lt;&gt;$A$1,INDEX(Data!$O$2:$O$1000,$A63)=I$1),VLOOKUP($A63+1,INDIRECT("'"&amp;I$1&amp;"'!E7:Q200"),13,FALSE),""),"")</f>
        <v/>
      </c>
      <c r="J63" t="str">
        <f ca="1">IFERROR(IF(AND($B63&lt;&gt;$A$1,INDEX(Data!$O$2:$O$1000,$A63)=J$1),VLOOKUP($A63+1,INDIRECT("'"&amp;J$1&amp;"'!E7:Q200"),13,FALSE),""),"")</f>
        <v/>
      </c>
      <c r="K63" t="str">
        <f ca="1">IFERROR(IF(AND($B63&lt;&gt;$A$1,INDEX(Data!$O$2:$O$1000,$A63)=K$1),VLOOKUP($A63+1,INDIRECT("'"&amp;K$1&amp;"'!E7:Q200"),13,FALSE),""),"")</f>
        <v/>
      </c>
    </row>
    <row r="64" spans="1:11" x14ac:dyDescent="0.3">
      <c r="A64">
        <f t="array" ref="A64">IFERROR(SMALL(IF(Data!$D$2:$D$1000="Done",ROW(Data!$D$2:$D$1000)-1),ROW(63:63)),"")</f>
        <v>67</v>
      </c>
      <c r="B64" s="1">
        <f>IFERROR(IF(INDEX(Data!$T$2:$T$1000,$A64)/INDEX(Data!$J$2:$J$1000,$A64)&gt;$B$1,INDEX(Data!$V$2:$V$1000,$A64),$A$1),"")</f>
        <v>43980</v>
      </c>
      <c r="C64" t="str">
        <f ca="1">IFERROR(IF(AND($B64&lt;&gt;$A$1,INDEX(Data!$O$2:$O$1000,$A64)=C$1),VLOOKUP($A64+1,INDIRECT("'"&amp;C$1&amp;"'!E7:Q200"),13,FALSE),""),"")</f>
        <v/>
      </c>
      <c r="D64" t="str">
        <f ca="1">IFERROR(IF(AND($B64&lt;&gt;$A$1,INDEX(Data!$O$2:$O$1000,$A64)=D$1),VLOOKUP($A64+1,INDIRECT("'"&amp;D$1&amp;"'!E7:Q200"),13,FALSE),""),"")</f>
        <v/>
      </c>
      <c r="E64" t="str">
        <f ca="1">IFERROR(IF(AND($B64&lt;&gt;$A$1,INDEX(Data!$O$2:$O$1000,$A64)=E$1),VLOOKUP($A64+1,INDIRECT("'"&amp;E$1&amp;"'!E7:Q200"),13,FALSE),""),"")</f>
        <v/>
      </c>
      <c r="F64" t="str">
        <f ca="1">IFERROR(IF(AND($B64&lt;&gt;$A$1,INDEX(Data!$O$2:$O$1000,$A64)=F$1),VLOOKUP($A64+1,INDIRECT("'"&amp;F$1&amp;"'!E7:Q200"),13,FALSE),""),"")</f>
        <v/>
      </c>
      <c r="G64" t="str">
        <f ca="1">IFERROR(IF(AND($B64&lt;&gt;$A$1,INDEX(Data!$O$2:$O$1000,$A64)=G$1),VLOOKUP($A64+1,INDIRECT("'"&amp;G$1&amp;"'!E7:Q200"),13,FALSE),""),"")</f>
        <v/>
      </c>
      <c r="H64" t="str">
        <f ca="1">IFERROR(IF(AND($B64&lt;&gt;$A$1,INDEX(Data!$O$2:$O$1000,$A64)=H$1),VLOOKUP($A64+1,INDIRECT("'"&amp;H$1&amp;"'!E7:Q200"),13,FALSE),""),"")</f>
        <v/>
      </c>
      <c r="I64" t="str">
        <f ca="1">IFERROR(IF(AND($B64&lt;&gt;$A$1,INDEX(Data!$O$2:$O$1000,$A64)=I$1),VLOOKUP($A64+1,INDIRECT("'"&amp;I$1&amp;"'!E7:Q200"),13,FALSE),""),"")</f>
        <v/>
      </c>
      <c r="J64" t="str">
        <f ca="1">IFERROR(IF(AND($B64&lt;&gt;$A$1,INDEX(Data!$O$2:$O$1000,$A64)=J$1),VLOOKUP($A64+1,INDIRECT("'"&amp;J$1&amp;"'!E7:Q200"),13,FALSE),""),"")</f>
        <v/>
      </c>
      <c r="K64" t="str">
        <f ca="1">IFERROR(IF(AND($B64&lt;&gt;$A$1,INDEX(Data!$O$2:$O$1000,$A64)=K$1),VLOOKUP($A64+1,INDIRECT("'"&amp;K$1&amp;"'!E7:Q200"),13,FALSE),""),"")</f>
        <v/>
      </c>
    </row>
    <row r="65" spans="1:11" x14ac:dyDescent="0.3">
      <c r="A65">
        <f t="array" ref="A65">IFERROR(SMALL(IF(Data!$D$2:$D$1000="Done",ROW(Data!$D$2:$D$1000)-1),ROW(64:64)),"")</f>
        <v>69</v>
      </c>
      <c r="B65" s="1">
        <f>IFERROR(IF(INDEX(Data!$T$2:$T$1000,$A65)/INDEX(Data!$J$2:$J$1000,$A65)&gt;$B$1,INDEX(Data!$V$2:$V$1000,$A65),$A$1),"")</f>
        <v>43985</v>
      </c>
      <c r="C65" t="str">
        <f ca="1">IFERROR(IF(AND($B65&lt;&gt;$A$1,INDEX(Data!$O$2:$O$1000,$A65)=C$1),VLOOKUP($A65+1,INDIRECT("'"&amp;C$1&amp;"'!E7:Q200"),13,FALSE),""),"")</f>
        <v/>
      </c>
      <c r="D65" t="str">
        <f ca="1">IFERROR(IF(AND($B65&lt;&gt;$A$1,INDEX(Data!$O$2:$O$1000,$A65)=D$1),VLOOKUP($A65+1,INDIRECT("'"&amp;D$1&amp;"'!E7:Q200"),13,FALSE),""),"")</f>
        <v/>
      </c>
      <c r="E65" t="str">
        <f ca="1">IFERROR(IF(AND($B65&lt;&gt;$A$1,INDEX(Data!$O$2:$O$1000,$A65)=E$1),VLOOKUP($A65+1,INDIRECT("'"&amp;E$1&amp;"'!E7:Q200"),13,FALSE),""),"")</f>
        <v/>
      </c>
      <c r="F65" t="str">
        <f ca="1">IFERROR(IF(AND($B65&lt;&gt;$A$1,INDEX(Data!$O$2:$O$1000,$A65)=F$1),VLOOKUP($A65+1,INDIRECT("'"&amp;F$1&amp;"'!E7:Q200"),13,FALSE),""),"")</f>
        <v/>
      </c>
      <c r="G65" t="str">
        <f ca="1">IFERROR(IF(AND($B65&lt;&gt;$A$1,INDEX(Data!$O$2:$O$1000,$A65)=G$1),VLOOKUP($A65+1,INDIRECT("'"&amp;G$1&amp;"'!E7:Q200"),13,FALSE),""),"")</f>
        <v/>
      </c>
      <c r="H65" t="str">
        <f ca="1">IFERROR(IF(AND($B65&lt;&gt;$A$1,INDEX(Data!$O$2:$O$1000,$A65)=H$1),VLOOKUP($A65+1,INDIRECT("'"&amp;H$1&amp;"'!E7:Q200"),13,FALSE),""),"")</f>
        <v/>
      </c>
      <c r="I65" t="str">
        <f ca="1">IFERROR(IF(AND($B65&lt;&gt;$A$1,INDEX(Data!$O$2:$O$1000,$A65)=I$1),VLOOKUP($A65+1,INDIRECT("'"&amp;I$1&amp;"'!E7:Q200"),13,FALSE),""),"")</f>
        <v/>
      </c>
      <c r="J65" t="str">
        <f ca="1">IFERROR(IF(AND($B65&lt;&gt;$A$1,INDEX(Data!$O$2:$O$1000,$A65)=J$1),VLOOKUP($A65+1,INDIRECT("'"&amp;J$1&amp;"'!E7:Q200"),13,FALSE),""),"")</f>
        <v/>
      </c>
      <c r="K65" t="str">
        <f ca="1">IFERROR(IF(AND($B65&lt;&gt;$A$1,INDEX(Data!$O$2:$O$1000,$A65)=K$1),VLOOKUP($A65+1,INDIRECT("'"&amp;K$1&amp;"'!E7:Q200"),13,FALSE),""),"")</f>
        <v/>
      </c>
    </row>
    <row r="66" spans="1:11" x14ac:dyDescent="0.3">
      <c r="A66">
        <f t="array" ref="A66">IFERROR(SMALL(IF(Data!$D$2:$D$1000="Done",ROW(Data!$D$2:$D$1000)-1),ROW(65:65)),"")</f>
        <v>70</v>
      </c>
      <c r="B66" s="1">
        <f>IFERROR(IF(INDEX(Data!$T$2:$T$1000,$A66)/INDEX(Data!$J$2:$J$1000,$A66)&gt;$B$1,INDEX(Data!$V$2:$V$1000,$A66),$A$1),"")</f>
        <v>44012</v>
      </c>
      <c r="C66" t="str">
        <f ca="1">IFERROR(IF(AND($B66&lt;&gt;$A$1,INDEX(Data!$O$2:$O$1000,$A66)=C$1),VLOOKUP($A66+1,INDIRECT("'"&amp;C$1&amp;"'!E7:Q200"),13,FALSE),""),"")</f>
        <v/>
      </c>
      <c r="D66" t="str">
        <f ca="1">IFERROR(IF(AND($B66&lt;&gt;$A$1,INDEX(Data!$O$2:$O$1000,$A66)=D$1),VLOOKUP($A66+1,INDIRECT("'"&amp;D$1&amp;"'!E7:Q200"),13,FALSE),""),"")</f>
        <v/>
      </c>
      <c r="E66" t="str">
        <f ca="1">IFERROR(IF(AND($B66&lt;&gt;$A$1,INDEX(Data!$O$2:$O$1000,$A66)=E$1),VLOOKUP($A66+1,INDIRECT("'"&amp;E$1&amp;"'!E7:Q200"),13,FALSE),""),"")</f>
        <v/>
      </c>
      <c r="F66" t="str">
        <f ca="1">IFERROR(IF(AND($B66&lt;&gt;$A$1,INDEX(Data!$O$2:$O$1000,$A66)=F$1),VLOOKUP($A66+1,INDIRECT("'"&amp;F$1&amp;"'!E7:Q200"),13,FALSE),""),"")</f>
        <v/>
      </c>
      <c r="G66" t="str">
        <f ca="1">IFERROR(IF(AND($B66&lt;&gt;$A$1,INDEX(Data!$O$2:$O$1000,$A66)=G$1),VLOOKUP($A66+1,INDIRECT("'"&amp;G$1&amp;"'!E7:Q200"),13,FALSE),""),"")</f>
        <v/>
      </c>
      <c r="H66" t="str">
        <f ca="1">IFERROR(IF(AND($B66&lt;&gt;$A$1,INDEX(Data!$O$2:$O$1000,$A66)=H$1),VLOOKUP($A66+1,INDIRECT("'"&amp;H$1&amp;"'!E7:Q200"),13,FALSE),""),"")</f>
        <v/>
      </c>
      <c r="I66" t="str">
        <f ca="1">IFERROR(IF(AND($B66&lt;&gt;$A$1,INDEX(Data!$O$2:$O$1000,$A66)=I$1),VLOOKUP($A66+1,INDIRECT("'"&amp;I$1&amp;"'!E7:Q200"),13,FALSE),""),"")</f>
        <v/>
      </c>
      <c r="J66" t="str">
        <f ca="1">IFERROR(IF(AND($B66&lt;&gt;$A$1,INDEX(Data!$O$2:$O$1000,$A66)=J$1),VLOOKUP($A66+1,INDIRECT("'"&amp;J$1&amp;"'!E7:Q200"),13,FALSE),""),"")</f>
        <v/>
      </c>
      <c r="K66" t="str">
        <f ca="1">IFERROR(IF(AND($B66&lt;&gt;$A$1,INDEX(Data!$O$2:$O$1000,$A66)=K$1),VLOOKUP($A66+1,INDIRECT("'"&amp;K$1&amp;"'!E7:Q200"),13,FALSE),""),"")</f>
        <v/>
      </c>
    </row>
    <row r="67" spans="1:11" x14ac:dyDescent="0.3">
      <c r="A67">
        <f t="array" ref="A67">IFERROR(SMALL(IF(Data!$D$2:$D$1000="Done",ROW(Data!$D$2:$D$1000)-1),ROW(66:66)),"")</f>
        <v>71</v>
      </c>
      <c r="B67" s="1">
        <f>IFERROR(IF(INDEX(Data!$T$2:$T$1000,$A67)/INDEX(Data!$J$2:$J$1000,$A67)&gt;$B$1,INDEX(Data!$V$2:$V$1000,$A67),$A$1),"")</f>
        <v>44012</v>
      </c>
      <c r="C67" t="str">
        <f ca="1">IFERROR(IF(AND($B67&lt;&gt;$A$1,INDEX(Data!$O$2:$O$1000,$A67)=C$1),VLOOKUP($A67+1,INDIRECT("'"&amp;C$1&amp;"'!E7:Q200"),13,FALSE),""),"")</f>
        <v/>
      </c>
      <c r="D67" t="str">
        <f ca="1">IFERROR(IF(AND($B67&lt;&gt;$A$1,INDEX(Data!$O$2:$O$1000,$A67)=D$1),VLOOKUP($A67+1,INDIRECT("'"&amp;D$1&amp;"'!E7:Q200"),13,FALSE),""),"")</f>
        <v/>
      </c>
      <c r="E67" t="str">
        <f ca="1">IFERROR(IF(AND($B67&lt;&gt;$A$1,INDEX(Data!$O$2:$O$1000,$A67)=E$1),VLOOKUP($A67+1,INDIRECT("'"&amp;E$1&amp;"'!E7:Q200"),13,FALSE),""),"")</f>
        <v/>
      </c>
      <c r="F67" t="str">
        <f ca="1">IFERROR(IF(AND($B67&lt;&gt;$A$1,INDEX(Data!$O$2:$O$1000,$A67)=F$1),VLOOKUP($A67+1,INDIRECT("'"&amp;F$1&amp;"'!E7:Q200"),13,FALSE),""),"")</f>
        <v/>
      </c>
      <c r="G67" t="str">
        <f ca="1">IFERROR(IF(AND($B67&lt;&gt;$A$1,INDEX(Data!$O$2:$O$1000,$A67)=G$1),VLOOKUP($A67+1,INDIRECT("'"&amp;G$1&amp;"'!E7:Q200"),13,FALSE),""),"")</f>
        <v/>
      </c>
      <c r="H67" t="str">
        <f ca="1">IFERROR(IF(AND($B67&lt;&gt;$A$1,INDEX(Data!$O$2:$O$1000,$A67)=H$1),VLOOKUP($A67+1,INDIRECT("'"&amp;H$1&amp;"'!E7:Q200"),13,FALSE),""),"")</f>
        <v/>
      </c>
      <c r="I67" t="str">
        <f ca="1">IFERROR(IF(AND($B67&lt;&gt;$A$1,INDEX(Data!$O$2:$O$1000,$A67)=I$1),VLOOKUP($A67+1,INDIRECT("'"&amp;I$1&amp;"'!E7:Q200"),13,FALSE),""),"")</f>
        <v/>
      </c>
      <c r="J67" t="str">
        <f ca="1">IFERROR(IF(AND($B67&lt;&gt;$A$1,INDEX(Data!$O$2:$O$1000,$A67)=J$1),VLOOKUP($A67+1,INDIRECT("'"&amp;J$1&amp;"'!E7:Q200"),13,FALSE),""),"")</f>
        <v/>
      </c>
      <c r="K67" t="str">
        <f ca="1">IFERROR(IF(AND($B67&lt;&gt;$A$1,INDEX(Data!$O$2:$O$1000,$A67)=K$1),VLOOKUP($A67+1,INDIRECT("'"&amp;K$1&amp;"'!E7:Q200"),13,FALSE),""),"")</f>
        <v/>
      </c>
    </row>
    <row r="68" spans="1:11" x14ac:dyDescent="0.3">
      <c r="A68">
        <f t="array" ref="A68">IFERROR(SMALL(IF(Data!$D$2:$D$1000="Done",ROW(Data!$D$2:$D$1000)-1),ROW(67:67)),"")</f>
        <v>72</v>
      </c>
      <c r="B68" s="1">
        <f>IFERROR(IF(INDEX(Data!$T$2:$T$1000,$A68)/INDEX(Data!$J$2:$J$1000,$A68)&gt;$B$1,INDEX(Data!$V$2:$V$1000,$A68),$A$1),"")</f>
        <v>44012</v>
      </c>
      <c r="C68" t="str">
        <f ca="1">IFERROR(IF(AND($B68&lt;&gt;$A$1,INDEX(Data!$O$2:$O$1000,$A68)=C$1),VLOOKUP($A68+1,INDIRECT("'"&amp;C$1&amp;"'!E7:Q200"),13,FALSE),""),"")</f>
        <v/>
      </c>
      <c r="D68" t="str">
        <f ca="1">IFERROR(IF(AND($B68&lt;&gt;$A$1,INDEX(Data!$O$2:$O$1000,$A68)=D$1),VLOOKUP($A68+1,INDIRECT("'"&amp;D$1&amp;"'!E7:Q200"),13,FALSE),""),"")</f>
        <v/>
      </c>
      <c r="E68" t="str">
        <f ca="1">IFERROR(IF(AND($B68&lt;&gt;$A$1,INDEX(Data!$O$2:$O$1000,$A68)=E$1),VLOOKUP($A68+1,INDIRECT("'"&amp;E$1&amp;"'!E7:Q200"),13,FALSE),""),"")</f>
        <v/>
      </c>
      <c r="F68" t="str">
        <f ca="1">IFERROR(IF(AND($B68&lt;&gt;$A$1,INDEX(Data!$O$2:$O$1000,$A68)=F$1),VLOOKUP($A68+1,INDIRECT("'"&amp;F$1&amp;"'!E7:Q200"),13,FALSE),""),"")</f>
        <v/>
      </c>
      <c r="G68" t="str">
        <f ca="1">IFERROR(IF(AND($B68&lt;&gt;$A$1,INDEX(Data!$O$2:$O$1000,$A68)=G$1),VLOOKUP($A68+1,INDIRECT("'"&amp;G$1&amp;"'!E7:Q200"),13,FALSE),""),"")</f>
        <v/>
      </c>
      <c r="H68" t="str">
        <f ca="1">IFERROR(IF(AND($B68&lt;&gt;$A$1,INDEX(Data!$O$2:$O$1000,$A68)=H$1),VLOOKUP($A68+1,INDIRECT("'"&amp;H$1&amp;"'!E7:Q200"),13,FALSE),""),"")</f>
        <v/>
      </c>
      <c r="I68" t="str">
        <f ca="1">IFERROR(IF(AND($B68&lt;&gt;$A$1,INDEX(Data!$O$2:$O$1000,$A68)=I$1),VLOOKUP($A68+1,INDIRECT("'"&amp;I$1&amp;"'!E7:Q200"),13,FALSE),""),"")</f>
        <v/>
      </c>
      <c r="J68" t="str">
        <f ca="1">IFERROR(IF(AND($B68&lt;&gt;$A$1,INDEX(Data!$O$2:$O$1000,$A68)=J$1),VLOOKUP($A68+1,INDIRECT("'"&amp;J$1&amp;"'!E7:Q200"),13,FALSE),""),"")</f>
        <v/>
      </c>
      <c r="K68" t="str">
        <f ca="1">IFERROR(IF(AND($B68&lt;&gt;$A$1,INDEX(Data!$O$2:$O$1000,$A68)=K$1),VLOOKUP($A68+1,INDIRECT("'"&amp;K$1&amp;"'!E7:Q200"),13,FALSE),""),"")</f>
        <v/>
      </c>
    </row>
    <row r="69" spans="1:11" x14ac:dyDescent="0.3">
      <c r="A69">
        <f t="array" ref="A69">IFERROR(SMALL(IF(Data!$D$2:$D$1000="Done",ROW(Data!$D$2:$D$1000)-1),ROW(68:68)),"")</f>
        <v>73</v>
      </c>
      <c r="B69" s="1">
        <f>IFERROR(IF(INDEX(Data!$T$2:$T$1000,$A69)/INDEX(Data!$J$2:$J$1000,$A69)&gt;$B$1,INDEX(Data!$V$2:$V$1000,$A69),$A$1),"")</f>
        <v>43988</v>
      </c>
      <c r="C69" t="str">
        <f ca="1">IFERROR(IF(AND($B69&lt;&gt;$A$1,INDEX(Data!$O$2:$O$1000,$A69)=C$1),VLOOKUP($A69+1,INDIRECT("'"&amp;C$1&amp;"'!E7:Q200"),13,FALSE),""),"")</f>
        <v/>
      </c>
      <c r="D69" t="str">
        <f ca="1">IFERROR(IF(AND($B69&lt;&gt;$A$1,INDEX(Data!$O$2:$O$1000,$A69)=D$1),VLOOKUP($A69+1,INDIRECT("'"&amp;D$1&amp;"'!E7:Q200"),13,FALSE),""),"")</f>
        <v/>
      </c>
      <c r="E69" t="str">
        <f ca="1">IFERROR(IF(AND($B69&lt;&gt;$A$1,INDEX(Data!$O$2:$O$1000,$A69)=E$1),VLOOKUP($A69+1,INDIRECT("'"&amp;E$1&amp;"'!E7:Q200"),13,FALSE),""),"")</f>
        <v/>
      </c>
      <c r="F69">
        <f ca="1">IFERROR(IF(AND($B69&lt;&gt;$A$1,INDEX(Data!$O$2:$O$1000,$A69)=F$1),VLOOKUP($A69+1,INDIRECT("'"&amp;F$1&amp;"'!E7:Q200"),13,FALSE),""),"")</f>
        <v>45.12</v>
      </c>
      <c r="G69" t="str">
        <f ca="1">IFERROR(IF(AND($B69&lt;&gt;$A$1,INDEX(Data!$O$2:$O$1000,$A69)=G$1),VLOOKUP($A69+1,INDIRECT("'"&amp;G$1&amp;"'!E7:Q200"),13,FALSE),""),"")</f>
        <v/>
      </c>
      <c r="H69" t="str">
        <f ca="1">IFERROR(IF(AND($B69&lt;&gt;$A$1,INDEX(Data!$O$2:$O$1000,$A69)=H$1),VLOOKUP($A69+1,INDIRECT("'"&amp;H$1&amp;"'!E7:Q200"),13,FALSE),""),"")</f>
        <v/>
      </c>
      <c r="I69" t="str">
        <f ca="1">IFERROR(IF(AND($B69&lt;&gt;$A$1,INDEX(Data!$O$2:$O$1000,$A69)=I$1),VLOOKUP($A69+1,INDIRECT("'"&amp;I$1&amp;"'!E7:Q200"),13,FALSE),""),"")</f>
        <v/>
      </c>
      <c r="J69" t="str">
        <f ca="1">IFERROR(IF(AND($B69&lt;&gt;$A$1,INDEX(Data!$O$2:$O$1000,$A69)=J$1),VLOOKUP($A69+1,INDIRECT("'"&amp;J$1&amp;"'!E7:Q200"),13,FALSE),""),"")</f>
        <v/>
      </c>
      <c r="K69" t="str">
        <f ca="1">IFERROR(IF(AND($B69&lt;&gt;$A$1,INDEX(Data!$O$2:$O$1000,$A69)=K$1),VLOOKUP($A69+1,INDIRECT("'"&amp;K$1&amp;"'!E7:Q200"),13,FALSE),""),"")</f>
        <v/>
      </c>
    </row>
    <row r="70" spans="1:11" x14ac:dyDescent="0.3">
      <c r="A70">
        <f t="array" ref="A70">IFERROR(SMALL(IF(Data!$D$2:$D$1000="Done",ROW(Data!$D$2:$D$1000)-1),ROW(69:69)),"")</f>
        <v>74</v>
      </c>
      <c r="B70" s="1">
        <f>IFERROR(IF(INDEX(Data!$T$2:$T$1000,$A70)/INDEX(Data!$J$2:$J$1000,$A70)&gt;$B$1,INDEX(Data!$V$2:$V$1000,$A70),$A$1),"")</f>
        <v>44012</v>
      </c>
      <c r="C70" t="str">
        <f ca="1">IFERROR(IF(AND($B70&lt;&gt;$A$1,INDEX(Data!$O$2:$O$1000,$A70)=C$1),VLOOKUP($A70+1,INDIRECT("'"&amp;C$1&amp;"'!E7:Q200"),13,FALSE),""),"")</f>
        <v/>
      </c>
      <c r="D70" t="str">
        <f ca="1">IFERROR(IF(AND($B70&lt;&gt;$A$1,INDEX(Data!$O$2:$O$1000,$A70)=D$1),VLOOKUP($A70+1,INDIRECT("'"&amp;D$1&amp;"'!E7:Q200"),13,FALSE),""),"")</f>
        <v/>
      </c>
      <c r="E70" t="str">
        <f ca="1">IFERROR(IF(AND($B70&lt;&gt;$A$1,INDEX(Data!$O$2:$O$1000,$A70)=E$1),VLOOKUP($A70+1,INDIRECT("'"&amp;E$1&amp;"'!E7:Q200"),13,FALSE),""),"")</f>
        <v/>
      </c>
      <c r="F70" t="str">
        <f ca="1">IFERROR(IF(AND($B70&lt;&gt;$A$1,INDEX(Data!$O$2:$O$1000,$A70)=F$1),VLOOKUP($A70+1,INDIRECT("'"&amp;F$1&amp;"'!E7:Q200"),13,FALSE),""),"")</f>
        <v/>
      </c>
      <c r="G70" t="str">
        <f ca="1">IFERROR(IF(AND($B70&lt;&gt;$A$1,INDEX(Data!$O$2:$O$1000,$A70)=G$1),VLOOKUP($A70+1,INDIRECT("'"&amp;G$1&amp;"'!E7:Q200"),13,FALSE),""),"")</f>
        <v/>
      </c>
      <c r="H70" t="str">
        <f ca="1">IFERROR(IF(AND($B70&lt;&gt;$A$1,INDEX(Data!$O$2:$O$1000,$A70)=H$1),VLOOKUP($A70+1,INDIRECT("'"&amp;H$1&amp;"'!E7:Q200"),13,FALSE),""),"")</f>
        <v/>
      </c>
      <c r="I70" t="str">
        <f ca="1">IFERROR(IF(AND($B70&lt;&gt;$A$1,INDEX(Data!$O$2:$O$1000,$A70)=I$1),VLOOKUP($A70+1,INDIRECT("'"&amp;I$1&amp;"'!E7:Q200"),13,FALSE),""),"")</f>
        <v/>
      </c>
      <c r="J70" t="str">
        <f ca="1">IFERROR(IF(AND($B70&lt;&gt;$A$1,INDEX(Data!$O$2:$O$1000,$A70)=J$1),VLOOKUP($A70+1,INDIRECT("'"&amp;J$1&amp;"'!E7:Q200"),13,FALSE),""),"")</f>
        <v/>
      </c>
      <c r="K70" t="str">
        <f ca="1">IFERROR(IF(AND($B70&lt;&gt;$A$1,INDEX(Data!$O$2:$O$1000,$A70)=K$1),VLOOKUP($A70+1,INDIRECT("'"&amp;K$1&amp;"'!E7:Q200"),13,FALSE),""),"")</f>
        <v/>
      </c>
    </row>
    <row r="71" spans="1:11" x14ac:dyDescent="0.3">
      <c r="A71">
        <f t="array" ref="A71">IFERROR(SMALL(IF(Data!$D$2:$D$1000="Done",ROW(Data!$D$2:$D$1000)-1),ROW(70:70)),"")</f>
        <v>75</v>
      </c>
      <c r="B71" s="1">
        <f>IFERROR(IF(INDEX(Data!$T$2:$T$1000,$A71)/INDEX(Data!$J$2:$J$1000,$A71)&gt;$B$1,INDEX(Data!$V$2:$V$1000,$A71),$A$1),"")</f>
        <v>43980</v>
      </c>
      <c r="C71" t="str">
        <f ca="1">IFERROR(IF(AND($B71&lt;&gt;$A$1,INDEX(Data!$O$2:$O$1000,$A71)=C$1),VLOOKUP($A71+1,INDIRECT("'"&amp;C$1&amp;"'!E7:Q200"),13,FALSE),""),"")</f>
        <v/>
      </c>
      <c r="D71" t="str">
        <f ca="1">IFERROR(IF(AND($B71&lt;&gt;$A$1,INDEX(Data!$O$2:$O$1000,$A71)=D$1),VLOOKUP($A71+1,INDIRECT("'"&amp;D$1&amp;"'!E7:Q200"),13,FALSE),""),"")</f>
        <v/>
      </c>
      <c r="E71" t="str">
        <f ca="1">IFERROR(IF(AND($B71&lt;&gt;$A$1,INDEX(Data!$O$2:$O$1000,$A71)=E$1),VLOOKUP($A71+1,INDIRECT("'"&amp;E$1&amp;"'!E7:Q200"),13,FALSE),""),"")</f>
        <v/>
      </c>
      <c r="F71" t="str">
        <f ca="1">IFERROR(IF(AND($B71&lt;&gt;$A$1,INDEX(Data!$O$2:$O$1000,$A71)=F$1),VLOOKUP($A71+1,INDIRECT("'"&amp;F$1&amp;"'!E7:Q200"),13,FALSE),""),"")</f>
        <v/>
      </c>
      <c r="G71" t="str">
        <f ca="1">IFERROR(IF(AND($B71&lt;&gt;$A$1,INDEX(Data!$O$2:$O$1000,$A71)=G$1),VLOOKUP($A71+1,INDIRECT("'"&amp;G$1&amp;"'!E7:Q200"),13,FALSE),""),"")</f>
        <v/>
      </c>
      <c r="H71" t="str">
        <f ca="1">IFERROR(IF(AND($B71&lt;&gt;$A$1,INDEX(Data!$O$2:$O$1000,$A71)=H$1),VLOOKUP($A71+1,INDIRECT("'"&amp;H$1&amp;"'!E7:Q200"),13,FALSE),""),"")</f>
        <v/>
      </c>
      <c r="I71" t="str">
        <f ca="1">IFERROR(IF(AND($B71&lt;&gt;$A$1,INDEX(Data!$O$2:$O$1000,$A71)=I$1),VLOOKUP($A71+1,INDIRECT("'"&amp;I$1&amp;"'!E7:Q200"),13,FALSE),""),"")</f>
        <v/>
      </c>
      <c r="J71" t="str">
        <f ca="1">IFERROR(IF(AND($B71&lt;&gt;$A$1,INDEX(Data!$O$2:$O$1000,$A71)=J$1),VLOOKUP($A71+1,INDIRECT("'"&amp;J$1&amp;"'!E7:Q200"),13,FALSE),""),"")</f>
        <v/>
      </c>
      <c r="K71" t="str">
        <f ca="1">IFERROR(IF(AND($B71&lt;&gt;$A$1,INDEX(Data!$O$2:$O$1000,$A71)=K$1),VLOOKUP($A71+1,INDIRECT("'"&amp;K$1&amp;"'!E7:Q200"),13,FALSE),""),"")</f>
        <v/>
      </c>
    </row>
    <row r="72" spans="1:11" x14ac:dyDescent="0.3">
      <c r="A72">
        <f t="array" ref="A72">IFERROR(SMALL(IF(Data!$D$2:$D$1000="Done",ROW(Data!$D$2:$D$1000)-1),ROW(71:71)),"")</f>
        <v>77</v>
      </c>
      <c r="B72" s="1">
        <f>IFERROR(IF(INDEX(Data!$T$2:$T$1000,$A72)/INDEX(Data!$J$2:$J$1000,$A72)&gt;$B$1,INDEX(Data!$V$2:$V$1000,$A72),$A$1),"")</f>
        <v>43982</v>
      </c>
      <c r="C72" t="str">
        <f ca="1">IFERROR(IF(AND($B72&lt;&gt;$A$1,INDEX(Data!$O$2:$O$1000,$A72)=C$1),VLOOKUP($A72+1,INDIRECT("'"&amp;C$1&amp;"'!E7:Q200"),13,FALSE),""),"")</f>
        <v/>
      </c>
      <c r="D72" t="str">
        <f ca="1">IFERROR(IF(AND($B72&lt;&gt;$A$1,INDEX(Data!$O$2:$O$1000,$A72)=D$1),VLOOKUP($A72+1,INDIRECT("'"&amp;D$1&amp;"'!E7:Q200"),13,FALSE),""),"")</f>
        <v/>
      </c>
      <c r="E72" t="str">
        <f ca="1">IFERROR(IF(AND($B72&lt;&gt;$A$1,INDEX(Data!$O$2:$O$1000,$A72)=E$1),VLOOKUP($A72+1,INDIRECT("'"&amp;E$1&amp;"'!E7:Q200"),13,FALSE),""),"")</f>
        <v/>
      </c>
      <c r="F72" t="str">
        <f ca="1">IFERROR(IF(AND($B72&lt;&gt;$A$1,INDEX(Data!$O$2:$O$1000,$A72)=F$1),VLOOKUP($A72+1,INDIRECT("'"&amp;F$1&amp;"'!E7:Q200"),13,FALSE),""),"")</f>
        <v/>
      </c>
      <c r="G72" t="str">
        <f ca="1">IFERROR(IF(AND($B72&lt;&gt;$A$1,INDEX(Data!$O$2:$O$1000,$A72)=G$1),VLOOKUP($A72+1,INDIRECT("'"&amp;G$1&amp;"'!E7:Q200"),13,FALSE),""),"")</f>
        <v/>
      </c>
      <c r="H72" t="str">
        <f ca="1">IFERROR(IF(AND($B72&lt;&gt;$A$1,INDEX(Data!$O$2:$O$1000,$A72)=H$1),VLOOKUP($A72+1,INDIRECT("'"&amp;H$1&amp;"'!E7:Q200"),13,FALSE),""),"")</f>
        <v/>
      </c>
      <c r="I72" t="str">
        <f ca="1">IFERROR(IF(AND($B72&lt;&gt;$A$1,INDEX(Data!$O$2:$O$1000,$A72)=I$1),VLOOKUP($A72+1,INDIRECT("'"&amp;I$1&amp;"'!E7:Q200"),13,FALSE),""),"")</f>
        <v/>
      </c>
      <c r="J72" t="str">
        <f ca="1">IFERROR(IF(AND($B72&lt;&gt;$A$1,INDEX(Data!$O$2:$O$1000,$A72)=J$1),VLOOKUP($A72+1,INDIRECT("'"&amp;J$1&amp;"'!E7:Q200"),13,FALSE),""),"")</f>
        <v/>
      </c>
      <c r="K72" t="str">
        <f ca="1">IFERROR(IF(AND($B72&lt;&gt;$A$1,INDEX(Data!$O$2:$O$1000,$A72)=K$1),VLOOKUP($A72+1,INDIRECT("'"&amp;K$1&amp;"'!E7:Q200"),13,FALSE),""),"")</f>
        <v/>
      </c>
    </row>
    <row r="73" spans="1:11" x14ac:dyDescent="0.3">
      <c r="A73">
        <f t="array" ref="A73">IFERROR(SMALL(IF(Data!$D$2:$D$1000="Done",ROW(Data!$D$2:$D$1000)-1),ROW(72:72)),"")</f>
        <v>78</v>
      </c>
      <c r="B73" s="1">
        <f>IFERROR(IF(INDEX(Data!$T$2:$T$1000,$A73)/INDEX(Data!$J$2:$J$1000,$A73)&gt;$B$1,INDEX(Data!$V$2:$V$1000,$A73),$A$1),"")</f>
        <v>43980</v>
      </c>
      <c r="C73" t="str">
        <f ca="1">IFERROR(IF(AND($B73&lt;&gt;$A$1,INDEX(Data!$O$2:$O$1000,$A73)=C$1),VLOOKUP($A73+1,INDIRECT("'"&amp;C$1&amp;"'!E7:Q200"),13,FALSE),""),"")</f>
        <v/>
      </c>
      <c r="D73" t="str">
        <f ca="1">IFERROR(IF(AND($B73&lt;&gt;$A$1,INDEX(Data!$O$2:$O$1000,$A73)=D$1),VLOOKUP($A73+1,INDIRECT("'"&amp;D$1&amp;"'!E7:Q200"),13,FALSE),""),"")</f>
        <v/>
      </c>
      <c r="E73" t="str">
        <f ca="1">IFERROR(IF(AND($B73&lt;&gt;$A$1,INDEX(Data!$O$2:$O$1000,$A73)=E$1),VLOOKUP($A73+1,INDIRECT("'"&amp;E$1&amp;"'!E7:Q200"),13,FALSE),""),"")</f>
        <v/>
      </c>
      <c r="F73" t="str">
        <f ca="1">IFERROR(IF(AND($B73&lt;&gt;$A$1,INDEX(Data!$O$2:$O$1000,$A73)=F$1),VLOOKUP($A73+1,INDIRECT("'"&amp;F$1&amp;"'!E7:Q200"),13,FALSE),""),"")</f>
        <v/>
      </c>
      <c r="G73" t="str">
        <f ca="1">IFERROR(IF(AND($B73&lt;&gt;$A$1,INDEX(Data!$O$2:$O$1000,$A73)=G$1),VLOOKUP($A73+1,INDIRECT("'"&amp;G$1&amp;"'!E7:Q200"),13,FALSE),""),"")</f>
        <v/>
      </c>
      <c r="H73" t="str">
        <f ca="1">IFERROR(IF(AND($B73&lt;&gt;$A$1,INDEX(Data!$O$2:$O$1000,$A73)=H$1),VLOOKUP($A73+1,INDIRECT("'"&amp;H$1&amp;"'!E7:Q200"),13,FALSE),""),"")</f>
        <v/>
      </c>
      <c r="I73" t="str">
        <f ca="1">IFERROR(IF(AND($B73&lt;&gt;$A$1,INDEX(Data!$O$2:$O$1000,$A73)=I$1),VLOOKUP($A73+1,INDIRECT("'"&amp;I$1&amp;"'!E7:Q200"),13,FALSE),""),"")</f>
        <v/>
      </c>
      <c r="J73" t="str">
        <f ca="1">IFERROR(IF(AND($B73&lt;&gt;$A$1,INDEX(Data!$O$2:$O$1000,$A73)=J$1),VLOOKUP($A73+1,INDIRECT("'"&amp;J$1&amp;"'!E7:Q200"),13,FALSE),""),"")</f>
        <v/>
      </c>
      <c r="K73" t="str">
        <f ca="1">IFERROR(IF(AND($B73&lt;&gt;$A$1,INDEX(Data!$O$2:$O$1000,$A73)=K$1),VLOOKUP($A73+1,INDIRECT("'"&amp;K$1&amp;"'!E7:Q200"),13,FALSE),""),"")</f>
        <v/>
      </c>
    </row>
    <row r="74" spans="1:11" x14ac:dyDescent="0.3">
      <c r="A74">
        <f t="array" ref="A74">IFERROR(SMALL(IF(Data!$D$2:$D$1000="Done",ROW(Data!$D$2:$D$1000)-1),ROW(73:73)),"")</f>
        <v>80</v>
      </c>
      <c r="B74" s="1">
        <f>IFERROR(IF(INDEX(Data!$T$2:$T$1000,$A74)/INDEX(Data!$J$2:$J$1000,$A74)&gt;$B$1,INDEX(Data!$V$2:$V$1000,$A74),$A$1),"")</f>
        <v>43988</v>
      </c>
      <c r="C74" t="str">
        <f ca="1">IFERROR(IF(AND($B74&lt;&gt;$A$1,INDEX(Data!$O$2:$O$1000,$A74)=C$1),VLOOKUP($A74+1,INDIRECT("'"&amp;C$1&amp;"'!E7:Q200"),13,FALSE),""),"")</f>
        <v/>
      </c>
      <c r="D74" t="str">
        <f ca="1">IFERROR(IF(AND($B74&lt;&gt;$A$1,INDEX(Data!$O$2:$O$1000,$A74)=D$1),VLOOKUP($A74+1,INDIRECT("'"&amp;D$1&amp;"'!E7:Q200"),13,FALSE),""),"")</f>
        <v/>
      </c>
      <c r="E74" t="str">
        <f ca="1">IFERROR(IF(AND($B74&lt;&gt;$A$1,INDEX(Data!$O$2:$O$1000,$A74)=E$1),VLOOKUP($A74+1,INDIRECT("'"&amp;E$1&amp;"'!E7:Q200"),13,FALSE),""),"")</f>
        <v/>
      </c>
      <c r="F74" t="str">
        <f ca="1">IFERROR(IF(AND($B74&lt;&gt;$A$1,INDEX(Data!$O$2:$O$1000,$A74)=F$1),VLOOKUP($A74+1,INDIRECT("'"&amp;F$1&amp;"'!E7:Q200"),13,FALSE),""),"")</f>
        <v/>
      </c>
      <c r="G74" t="str">
        <f ca="1">IFERROR(IF(AND($B74&lt;&gt;$A$1,INDEX(Data!$O$2:$O$1000,$A74)=G$1),VLOOKUP($A74+1,INDIRECT("'"&amp;G$1&amp;"'!E7:Q200"),13,FALSE),""),"")</f>
        <v/>
      </c>
      <c r="H74" t="str">
        <f ca="1">IFERROR(IF(AND($B74&lt;&gt;$A$1,INDEX(Data!$O$2:$O$1000,$A74)=H$1),VLOOKUP($A74+1,INDIRECT("'"&amp;H$1&amp;"'!E7:Q200"),13,FALSE),""),"")</f>
        <v/>
      </c>
      <c r="I74" t="str">
        <f ca="1">IFERROR(IF(AND($B74&lt;&gt;$A$1,INDEX(Data!$O$2:$O$1000,$A74)=I$1),VLOOKUP($A74+1,INDIRECT("'"&amp;I$1&amp;"'!E7:Q200"),13,FALSE),""),"")</f>
        <v/>
      </c>
      <c r="J74" t="str">
        <f ca="1">IFERROR(IF(AND($B74&lt;&gt;$A$1,INDEX(Data!$O$2:$O$1000,$A74)=J$1),VLOOKUP($A74+1,INDIRECT("'"&amp;J$1&amp;"'!E7:Q200"),13,FALSE),""),"")</f>
        <v/>
      </c>
      <c r="K74" t="str">
        <f ca="1">IFERROR(IF(AND($B74&lt;&gt;$A$1,INDEX(Data!$O$2:$O$1000,$A74)=K$1),VLOOKUP($A74+1,INDIRECT("'"&amp;K$1&amp;"'!E7:Q200"),13,FALSE),""),"")</f>
        <v/>
      </c>
    </row>
    <row r="75" spans="1:11" x14ac:dyDescent="0.3">
      <c r="A75">
        <f t="array" ref="A75">IFERROR(SMALL(IF(Data!$D$2:$D$1000="Done",ROW(Data!$D$2:$D$1000)-1),ROW(74:74)),"")</f>
        <v>81</v>
      </c>
      <c r="B75" s="1">
        <f>IFERROR(IF(INDEX(Data!$T$2:$T$1000,$A75)/INDEX(Data!$J$2:$J$1000,$A75)&gt;$B$1,INDEX(Data!$V$2:$V$1000,$A75),$A$1),"")</f>
        <v>43986</v>
      </c>
      <c r="C75" t="str">
        <f ca="1">IFERROR(IF(AND($B75&lt;&gt;$A$1,INDEX(Data!$O$2:$O$1000,$A75)=C$1),VLOOKUP($A75+1,INDIRECT("'"&amp;C$1&amp;"'!E7:Q200"),13,FALSE),""),"")</f>
        <v/>
      </c>
      <c r="D75" t="str">
        <f ca="1">IFERROR(IF(AND($B75&lt;&gt;$A$1,INDEX(Data!$O$2:$O$1000,$A75)=D$1),VLOOKUP($A75+1,INDIRECT("'"&amp;D$1&amp;"'!E7:Q200"),13,FALSE),""),"")</f>
        <v/>
      </c>
      <c r="E75" t="str">
        <f ca="1">IFERROR(IF(AND($B75&lt;&gt;$A$1,INDEX(Data!$O$2:$O$1000,$A75)=E$1),VLOOKUP($A75+1,INDIRECT("'"&amp;E$1&amp;"'!E7:Q200"),13,FALSE),""),"")</f>
        <v/>
      </c>
      <c r="F75" t="str">
        <f ca="1">IFERROR(IF(AND($B75&lt;&gt;$A$1,INDEX(Data!$O$2:$O$1000,$A75)=F$1),VLOOKUP($A75+1,INDIRECT("'"&amp;F$1&amp;"'!E7:Q200"),13,FALSE),""),"")</f>
        <v/>
      </c>
      <c r="G75" t="str">
        <f ca="1">IFERROR(IF(AND($B75&lt;&gt;$A$1,INDEX(Data!$O$2:$O$1000,$A75)=G$1),VLOOKUP($A75+1,INDIRECT("'"&amp;G$1&amp;"'!E7:Q200"),13,FALSE),""),"")</f>
        <v/>
      </c>
      <c r="H75" t="str">
        <f ca="1">IFERROR(IF(AND($B75&lt;&gt;$A$1,INDEX(Data!$O$2:$O$1000,$A75)=H$1),VLOOKUP($A75+1,INDIRECT("'"&amp;H$1&amp;"'!E7:Q200"),13,FALSE),""),"")</f>
        <v/>
      </c>
      <c r="I75" t="str">
        <f ca="1">IFERROR(IF(AND($B75&lt;&gt;$A$1,INDEX(Data!$O$2:$O$1000,$A75)=I$1),VLOOKUP($A75+1,INDIRECT("'"&amp;I$1&amp;"'!E7:Q200"),13,FALSE),""),"")</f>
        <v/>
      </c>
      <c r="J75" t="str">
        <f ca="1">IFERROR(IF(AND($B75&lt;&gt;$A$1,INDEX(Data!$O$2:$O$1000,$A75)=J$1),VLOOKUP($A75+1,INDIRECT("'"&amp;J$1&amp;"'!E7:Q200"),13,FALSE),""),"")</f>
        <v/>
      </c>
      <c r="K75" t="str">
        <f ca="1">IFERROR(IF(AND($B75&lt;&gt;$A$1,INDEX(Data!$O$2:$O$1000,$A75)=K$1),VLOOKUP($A75+1,INDIRECT("'"&amp;K$1&amp;"'!E7:Q200"),13,FALSE),""),"")</f>
        <v/>
      </c>
    </row>
    <row r="76" spans="1:11" x14ac:dyDescent="0.3">
      <c r="A76">
        <f t="array" ref="A76">IFERROR(SMALL(IF(Data!$D$2:$D$1000="Done",ROW(Data!$D$2:$D$1000)-1),ROW(75:75)),"")</f>
        <v>83</v>
      </c>
      <c r="B76" s="1">
        <f>IFERROR(IF(INDEX(Data!$T$2:$T$1000,$A76)/INDEX(Data!$J$2:$J$1000,$A76)&gt;$B$1,INDEX(Data!$V$2:$V$1000,$A76),$A$1),"")</f>
        <v>44012</v>
      </c>
      <c r="C76" t="str">
        <f ca="1">IFERROR(IF(AND($B76&lt;&gt;$A$1,INDEX(Data!$O$2:$O$1000,$A76)=C$1),VLOOKUP($A76+1,INDIRECT("'"&amp;C$1&amp;"'!E7:Q200"),13,FALSE),""),"")</f>
        <v/>
      </c>
      <c r="D76" t="str">
        <f ca="1">IFERROR(IF(AND($B76&lt;&gt;$A$1,INDEX(Data!$O$2:$O$1000,$A76)=D$1),VLOOKUP($A76+1,INDIRECT("'"&amp;D$1&amp;"'!E7:Q200"),13,FALSE),""),"")</f>
        <v/>
      </c>
      <c r="E76" t="str">
        <f ca="1">IFERROR(IF(AND($B76&lt;&gt;$A$1,INDEX(Data!$O$2:$O$1000,$A76)=E$1),VLOOKUP($A76+1,INDIRECT("'"&amp;E$1&amp;"'!E7:Q200"),13,FALSE),""),"")</f>
        <v/>
      </c>
      <c r="F76" t="str">
        <f ca="1">IFERROR(IF(AND($B76&lt;&gt;$A$1,INDEX(Data!$O$2:$O$1000,$A76)=F$1),VLOOKUP($A76+1,INDIRECT("'"&amp;F$1&amp;"'!E7:Q200"),13,FALSE),""),"")</f>
        <v/>
      </c>
      <c r="G76" t="str">
        <f ca="1">IFERROR(IF(AND($B76&lt;&gt;$A$1,INDEX(Data!$O$2:$O$1000,$A76)=G$1),VLOOKUP($A76+1,INDIRECT("'"&amp;G$1&amp;"'!E7:Q200"),13,FALSE),""),"")</f>
        <v/>
      </c>
      <c r="H76" t="str">
        <f ca="1">IFERROR(IF(AND($B76&lt;&gt;$A$1,INDEX(Data!$O$2:$O$1000,$A76)=H$1),VLOOKUP($A76+1,INDIRECT("'"&amp;H$1&amp;"'!E7:Q200"),13,FALSE),""),"")</f>
        <v/>
      </c>
      <c r="I76" t="str">
        <f ca="1">IFERROR(IF(AND($B76&lt;&gt;$A$1,INDEX(Data!$O$2:$O$1000,$A76)=I$1),VLOOKUP($A76+1,INDIRECT("'"&amp;I$1&amp;"'!E7:Q200"),13,FALSE),""),"")</f>
        <v/>
      </c>
      <c r="J76" t="str">
        <f ca="1">IFERROR(IF(AND($B76&lt;&gt;$A$1,INDEX(Data!$O$2:$O$1000,$A76)=J$1),VLOOKUP($A76+1,INDIRECT("'"&amp;J$1&amp;"'!E7:Q200"),13,FALSE),""),"")</f>
        <v/>
      </c>
      <c r="K76" t="str">
        <f ca="1">IFERROR(IF(AND($B76&lt;&gt;$A$1,INDEX(Data!$O$2:$O$1000,$A76)=K$1),VLOOKUP($A76+1,INDIRECT("'"&amp;K$1&amp;"'!E7:Q200"),13,FALSE),""),"")</f>
        <v/>
      </c>
    </row>
    <row r="77" spans="1:11" x14ac:dyDescent="0.3">
      <c r="A77">
        <f t="array" ref="A77">IFERROR(SMALL(IF(Data!$D$2:$D$1000="Done",ROW(Data!$D$2:$D$1000)-1),ROW(76:76)),"")</f>
        <v>84</v>
      </c>
      <c r="B77" s="1">
        <f>IFERROR(IF(INDEX(Data!$T$2:$T$1000,$A77)/INDEX(Data!$J$2:$J$1000,$A77)&gt;$B$1,INDEX(Data!$V$2:$V$1000,$A77),$A$1),"")</f>
        <v>44012</v>
      </c>
      <c r="C77" t="str">
        <f ca="1">IFERROR(IF(AND($B77&lt;&gt;$A$1,INDEX(Data!$O$2:$O$1000,$A77)=C$1),VLOOKUP($A77+1,INDIRECT("'"&amp;C$1&amp;"'!E7:Q200"),13,FALSE),""),"")</f>
        <v/>
      </c>
      <c r="D77" t="str">
        <f ca="1">IFERROR(IF(AND($B77&lt;&gt;$A$1,INDEX(Data!$O$2:$O$1000,$A77)=D$1),VLOOKUP($A77+1,INDIRECT("'"&amp;D$1&amp;"'!E7:Q200"),13,FALSE),""),"")</f>
        <v/>
      </c>
      <c r="E77" t="str">
        <f ca="1">IFERROR(IF(AND($B77&lt;&gt;$A$1,INDEX(Data!$O$2:$O$1000,$A77)=E$1),VLOOKUP($A77+1,INDIRECT("'"&amp;E$1&amp;"'!E7:Q200"),13,FALSE),""),"")</f>
        <v/>
      </c>
      <c r="F77" t="str">
        <f ca="1">IFERROR(IF(AND($B77&lt;&gt;$A$1,INDEX(Data!$O$2:$O$1000,$A77)=F$1),VLOOKUP($A77+1,INDIRECT("'"&amp;F$1&amp;"'!E7:Q200"),13,FALSE),""),"")</f>
        <v/>
      </c>
      <c r="G77" t="str">
        <f ca="1">IFERROR(IF(AND($B77&lt;&gt;$A$1,INDEX(Data!$O$2:$O$1000,$A77)=G$1),VLOOKUP($A77+1,INDIRECT("'"&amp;G$1&amp;"'!E7:Q200"),13,FALSE),""),"")</f>
        <v/>
      </c>
      <c r="H77" t="str">
        <f ca="1">IFERROR(IF(AND($B77&lt;&gt;$A$1,INDEX(Data!$O$2:$O$1000,$A77)=H$1),VLOOKUP($A77+1,INDIRECT("'"&amp;H$1&amp;"'!E7:Q200"),13,FALSE),""),"")</f>
        <v/>
      </c>
      <c r="I77" t="str">
        <f ca="1">IFERROR(IF(AND($B77&lt;&gt;$A$1,INDEX(Data!$O$2:$O$1000,$A77)=I$1),VLOOKUP($A77+1,INDIRECT("'"&amp;I$1&amp;"'!E7:Q200"),13,FALSE),""),"")</f>
        <v/>
      </c>
      <c r="J77" t="str">
        <f ca="1">IFERROR(IF(AND($B77&lt;&gt;$A$1,INDEX(Data!$O$2:$O$1000,$A77)=J$1),VLOOKUP($A77+1,INDIRECT("'"&amp;J$1&amp;"'!E7:Q200"),13,FALSE),""),"")</f>
        <v/>
      </c>
      <c r="K77" t="str">
        <f ca="1">IFERROR(IF(AND($B77&lt;&gt;$A$1,INDEX(Data!$O$2:$O$1000,$A77)=K$1),VLOOKUP($A77+1,INDIRECT("'"&amp;K$1&amp;"'!E7:Q200"),13,FALSE),""),"")</f>
        <v/>
      </c>
    </row>
    <row r="78" spans="1:11" x14ac:dyDescent="0.3">
      <c r="A78">
        <f t="array" ref="A78">IFERROR(SMALL(IF(Data!$D$2:$D$1000="Done",ROW(Data!$D$2:$D$1000)-1),ROW(77:77)),"")</f>
        <v>85</v>
      </c>
      <c r="B78" s="1">
        <f>IFERROR(IF(INDEX(Data!$T$2:$T$1000,$A78)/INDEX(Data!$J$2:$J$1000,$A78)&gt;$B$1,INDEX(Data!$V$2:$V$1000,$A78),$A$1),"")</f>
        <v>44012</v>
      </c>
      <c r="C78" t="str">
        <f ca="1">IFERROR(IF(AND($B78&lt;&gt;$A$1,INDEX(Data!$O$2:$O$1000,$A78)=C$1),VLOOKUP($A78+1,INDIRECT("'"&amp;C$1&amp;"'!E7:Q200"),13,FALSE),""),"")</f>
        <v/>
      </c>
      <c r="D78" t="str">
        <f ca="1">IFERROR(IF(AND($B78&lt;&gt;$A$1,INDEX(Data!$O$2:$O$1000,$A78)=D$1),VLOOKUP($A78+1,INDIRECT("'"&amp;D$1&amp;"'!E7:Q200"),13,FALSE),""),"")</f>
        <v/>
      </c>
      <c r="E78" t="str">
        <f ca="1">IFERROR(IF(AND($B78&lt;&gt;$A$1,INDEX(Data!$O$2:$O$1000,$A78)=E$1),VLOOKUP($A78+1,INDIRECT("'"&amp;E$1&amp;"'!E7:Q200"),13,FALSE),""),"")</f>
        <v/>
      </c>
      <c r="F78" t="str">
        <f ca="1">IFERROR(IF(AND($B78&lt;&gt;$A$1,INDEX(Data!$O$2:$O$1000,$A78)=F$1),VLOOKUP($A78+1,INDIRECT("'"&amp;F$1&amp;"'!E7:Q200"),13,FALSE),""),"")</f>
        <v/>
      </c>
      <c r="G78" t="str">
        <f ca="1">IFERROR(IF(AND($B78&lt;&gt;$A$1,INDEX(Data!$O$2:$O$1000,$A78)=G$1),VLOOKUP($A78+1,INDIRECT("'"&amp;G$1&amp;"'!E7:Q200"),13,FALSE),""),"")</f>
        <v/>
      </c>
      <c r="H78" t="str">
        <f ca="1">IFERROR(IF(AND($B78&lt;&gt;$A$1,INDEX(Data!$O$2:$O$1000,$A78)=H$1),VLOOKUP($A78+1,INDIRECT("'"&amp;H$1&amp;"'!E7:Q200"),13,FALSE),""),"")</f>
        <v/>
      </c>
      <c r="I78" t="str">
        <f ca="1">IFERROR(IF(AND($B78&lt;&gt;$A$1,INDEX(Data!$O$2:$O$1000,$A78)=I$1),VLOOKUP($A78+1,INDIRECT("'"&amp;I$1&amp;"'!E7:Q200"),13,FALSE),""),"")</f>
        <v/>
      </c>
      <c r="J78" t="str">
        <f ca="1">IFERROR(IF(AND($B78&lt;&gt;$A$1,INDEX(Data!$O$2:$O$1000,$A78)=J$1),VLOOKUP($A78+1,INDIRECT("'"&amp;J$1&amp;"'!E7:Q200"),13,FALSE),""),"")</f>
        <v/>
      </c>
      <c r="K78" t="str">
        <f ca="1">IFERROR(IF(AND($B78&lt;&gt;$A$1,INDEX(Data!$O$2:$O$1000,$A78)=K$1),VLOOKUP($A78+1,INDIRECT("'"&amp;K$1&amp;"'!E7:Q200"),13,FALSE),""),"")</f>
        <v/>
      </c>
    </row>
    <row r="79" spans="1:11" x14ac:dyDescent="0.3">
      <c r="A79">
        <f t="array" ref="A79">IFERROR(SMALL(IF(Data!$D$2:$D$1000="Done",ROW(Data!$D$2:$D$1000)-1),ROW(78:78)),"")</f>
        <v>86</v>
      </c>
      <c r="B79" s="1">
        <f>IFERROR(IF(INDEX(Data!$T$2:$T$1000,$A79)/INDEX(Data!$J$2:$J$1000,$A79)&gt;$B$1,INDEX(Data!$V$2:$V$1000,$A79),$A$1),"")</f>
        <v>43972</v>
      </c>
      <c r="C79" t="str">
        <f ca="1">IFERROR(IF(AND($B79&lt;&gt;$A$1,INDEX(Data!$O$2:$O$1000,$A79)=C$1),VLOOKUP($A79+1,INDIRECT("'"&amp;C$1&amp;"'!E7:Q200"),13,FALSE),""),"")</f>
        <v/>
      </c>
      <c r="D79" t="str">
        <f ca="1">IFERROR(IF(AND($B79&lt;&gt;$A$1,INDEX(Data!$O$2:$O$1000,$A79)=D$1),VLOOKUP($A79+1,INDIRECT("'"&amp;D$1&amp;"'!E7:Q200"),13,FALSE),""),"")</f>
        <v/>
      </c>
      <c r="E79" t="str">
        <f ca="1">IFERROR(IF(AND($B79&lt;&gt;$A$1,INDEX(Data!$O$2:$O$1000,$A79)=E$1),VLOOKUP($A79+1,INDIRECT("'"&amp;E$1&amp;"'!E7:Q200"),13,FALSE),""),"")</f>
        <v/>
      </c>
      <c r="F79" t="str">
        <f ca="1">IFERROR(IF(AND($B79&lt;&gt;$A$1,INDEX(Data!$O$2:$O$1000,$A79)=F$1),VLOOKUP($A79+1,INDIRECT("'"&amp;F$1&amp;"'!E7:Q200"),13,FALSE),""),"")</f>
        <v/>
      </c>
      <c r="G79" t="str">
        <f ca="1">IFERROR(IF(AND($B79&lt;&gt;$A$1,INDEX(Data!$O$2:$O$1000,$A79)=G$1),VLOOKUP($A79+1,INDIRECT("'"&amp;G$1&amp;"'!E7:Q200"),13,FALSE),""),"")</f>
        <v/>
      </c>
      <c r="H79" t="str">
        <f ca="1">IFERROR(IF(AND($B79&lt;&gt;$A$1,INDEX(Data!$O$2:$O$1000,$A79)=H$1),VLOOKUP($A79+1,INDIRECT("'"&amp;H$1&amp;"'!E7:Q200"),13,FALSE),""),"")</f>
        <v/>
      </c>
      <c r="I79" t="str">
        <f ca="1">IFERROR(IF(AND($B79&lt;&gt;$A$1,INDEX(Data!$O$2:$O$1000,$A79)=I$1),VLOOKUP($A79+1,INDIRECT("'"&amp;I$1&amp;"'!E7:Q200"),13,FALSE),""),"")</f>
        <v/>
      </c>
      <c r="J79" t="str">
        <f ca="1">IFERROR(IF(AND($B79&lt;&gt;$A$1,INDEX(Data!$O$2:$O$1000,$A79)=J$1),VLOOKUP($A79+1,INDIRECT("'"&amp;J$1&amp;"'!E7:Q200"),13,FALSE),""),"")</f>
        <v/>
      </c>
      <c r="K79" t="str">
        <f ca="1">IFERROR(IF(AND($B79&lt;&gt;$A$1,INDEX(Data!$O$2:$O$1000,$A79)=K$1),VLOOKUP($A79+1,INDIRECT("'"&amp;K$1&amp;"'!E7:Q200"),13,FALSE),""),"")</f>
        <v/>
      </c>
    </row>
    <row r="80" spans="1:11" x14ac:dyDescent="0.3">
      <c r="A80">
        <f t="array" ref="A80">IFERROR(SMALL(IF(Data!$D$2:$D$1000="Done",ROW(Data!$D$2:$D$1000)-1),ROW(79:79)),"")</f>
        <v>87</v>
      </c>
      <c r="B80" s="1">
        <f>IFERROR(IF(INDEX(Data!$T$2:$T$1000,$A80)/INDEX(Data!$J$2:$J$1000,$A80)&gt;$B$1,INDEX(Data!$V$2:$V$1000,$A80),$A$1),"")</f>
        <v>43959</v>
      </c>
      <c r="C80" t="str">
        <f ca="1">IFERROR(IF(AND($B80&lt;&gt;$A$1,INDEX(Data!$O$2:$O$1000,$A80)=C$1),VLOOKUP($A80+1,INDIRECT("'"&amp;C$1&amp;"'!E7:Q200"),13,FALSE),""),"")</f>
        <v/>
      </c>
      <c r="D80" t="str">
        <f ca="1">IFERROR(IF(AND($B80&lt;&gt;$A$1,INDEX(Data!$O$2:$O$1000,$A80)=D$1),VLOOKUP($A80+1,INDIRECT("'"&amp;D$1&amp;"'!E7:Q200"),13,FALSE),""),"")</f>
        <v/>
      </c>
      <c r="E80" t="str">
        <f ca="1">IFERROR(IF(AND($B80&lt;&gt;$A$1,INDEX(Data!$O$2:$O$1000,$A80)=E$1),VLOOKUP($A80+1,INDIRECT("'"&amp;E$1&amp;"'!E7:Q200"),13,FALSE),""),"")</f>
        <v/>
      </c>
      <c r="F80" t="str">
        <f ca="1">IFERROR(IF(AND($B80&lt;&gt;$A$1,INDEX(Data!$O$2:$O$1000,$A80)=F$1),VLOOKUP($A80+1,INDIRECT("'"&amp;F$1&amp;"'!E7:Q200"),13,FALSE),""),"")</f>
        <v/>
      </c>
      <c r="G80" t="str">
        <f ca="1">IFERROR(IF(AND($B80&lt;&gt;$A$1,INDEX(Data!$O$2:$O$1000,$A80)=G$1),VLOOKUP($A80+1,INDIRECT("'"&amp;G$1&amp;"'!E7:Q200"),13,FALSE),""),"")</f>
        <v/>
      </c>
      <c r="H80">
        <f ca="1">IFERROR(IF(AND($B80&lt;&gt;$A$1,INDEX(Data!$O$2:$O$1000,$A80)=H$1),VLOOKUP($A80+1,INDIRECT("'"&amp;H$1&amp;"'!E7:Q200"),13,FALSE),""),"")</f>
        <v>81.08</v>
      </c>
      <c r="I80" t="str">
        <f ca="1">IFERROR(IF(AND($B80&lt;&gt;$A$1,INDEX(Data!$O$2:$O$1000,$A80)=I$1),VLOOKUP($A80+1,INDIRECT("'"&amp;I$1&amp;"'!E7:Q200"),13,FALSE),""),"")</f>
        <v/>
      </c>
      <c r="J80" t="str">
        <f ca="1">IFERROR(IF(AND($B80&lt;&gt;$A$1,INDEX(Data!$O$2:$O$1000,$A80)=J$1),VLOOKUP($A80+1,INDIRECT("'"&amp;J$1&amp;"'!E7:Q200"),13,FALSE),""),"")</f>
        <v/>
      </c>
      <c r="K80" t="str">
        <f ca="1">IFERROR(IF(AND($B80&lt;&gt;$A$1,INDEX(Data!$O$2:$O$1000,$A80)=K$1),VLOOKUP($A80+1,INDIRECT("'"&amp;K$1&amp;"'!E7:Q200"),13,FALSE),""),"")</f>
        <v/>
      </c>
    </row>
    <row r="81" spans="1:11" x14ac:dyDescent="0.3">
      <c r="A81">
        <f t="array" ref="A81">IFERROR(SMALL(IF(Data!$D$2:$D$1000="Done",ROW(Data!$D$2:$D$1000)-1),ROW(80:80)),"")</f>
        <v>88</v>
      </c>
      <c r="B81" s="1">
        <f>IFERROR(IF(INDEX(Data!$T$2:$T$1000,$A81)/INDEX(Data!$J$2:$J$1000,$A81)&gt;$B$1,INDEX(Data!$V$2:$V$1000,$A81),$A$1),"")</f>
        <v>43991</v>
      </c>
      <c r="C81" t="str">
        <f ca="1">IFERROR(IF(AND($B81&lt;&gt;$A$1,INDEX(Data!$O$2:$O$1000,$A81)=C$1),VLOOKUP($A81+1,INDIRECT("'"&amp;C$1&amp;"'!E7:Q200"),13,FALSE),""),"")</f>
        <v/>
      </c>
      <c r="D81" t="str">
        <f ca="1">IFERROR(IF(AND($B81&lt;&gt;$A$1,INDEX(Data!$O$2:$O$1000,$A81)=D$1),VLOOKUP($A81+1,INDIRECT("'"&amp;D$1&amp;"'!E7:Q200"),13,FALSE),""),"")</f>
        <v/>
      </c>
      <c r="E81" t="str">
        <f ca="1">IFERROR(IF(AND($B81&lt;&gt;$A$1,INDEX(Data!$O$2:$O$1000,$A81)=E$1),VLOOKUP($A81+1,INDIRECT("'"&amp;E$1&amp;"'!E7:Q200"),13,FALSE),""),"")</f>
        <v/>
      </c>
      <c r="F81" t="str">
        <f ca="1">IFERROR(IF(AND($B81&lt;&gt;$A$1,INDEX(Data!$O$2:$O$1000,$A81)=F$1),VLOOKUP($A81+1,INDIRECT("'"&amp;F$1&amp;"'!E7:Q200"),13,FALSE),""),"")</f>
        <v/>
      </c>
      <c r="G81" t="str">
        <f ca="1">IFERROR(IF(AND($B81&lt;&gt;$A$1,INDEX(Data!$O$2:$O$1000,$A81)=G$1),VLOOKUP($A81+1,INDIRECT("'"&amp;G$1&amp;"'!E7:Q200"),13,FALSE),""),"")</f>
        <v/>
      </c>
      <c r="H81" t="str">
        <f ca="1">IFERROR(IF(AND($B81&lt;&gt;$A$1,INDEX(Data!$O$2:$O$1000,$A81)=H$1),VLOOKUP($A81+1,INDIRECT("'"&amp;H$1&amp;"'!E7:Q200"),13,FALSE),""),"")</f>
        <v/>
      </c>
      <c r="I81">
        <f ca="1">IFERROR(IF(AND($B81&lt;&gt;$A$1,INDEX(Data!$O$2:$O$1000,$A81)=I$1),VLOOKUP($A81+1,INDIRECT("'"&amp;I$1&amp;"'!E7:Q200"),13,FALSE),""),"")</f>
        <v>58.05</v>
      </c>
      <c r="J81" t="str">
        <f ca="1">IFERROR(IF(AND($B81&lt;&gt;$A$1,INDEX(Data!$O$2:$O$1000,$A81)=J$1),VLOOKUP($A81+1,INDIRECT("'"&amp;J$1&amp;"'!E7:Q200"),13,FALSE),""),"")</f>
        <v/>
      </c>
      <c r="K81" t="str">
        <f ca="1">IFERROR(IF(AND($B81&lt;&gt;$A$1,INDEX(Data!$O$2:$O$1000,$A81)=K$1),VLOOKUP($A81+1,INDIRECT("'"&amp;K$1&amp;"'!E7:Q200"),13,FALSE),""),"")</f>
        <v/>
      </c>
    </row>
    <row r="82" spans="1:11" x14ac:dyDescent="0.3">
      <c r="A82">
        <f t="array" ref="A82">IFERROR(SMALL(IF(Data!$D$2:$D$1000="Done",ROW(Data!$D$2:$D$1000)-1),ROW(81:81)),"")</f>
        <v>89</v>
      </c>
      <c r="B82" s="1">
        <f>IFERROR(IF(INDEX(Data!$T$2:$T$1000,$A82)/INDEX(Data!$J$2:$J$1000,$A82)&gt;$B$1,INDEX(Data!$V$2:$V$1000,$A82),$A$1),"")</f>
        <v>43980</v>
      </c>
      <c r="C82" t="str">
        <f ca="1">IFERROR(IF(AND($B82&lt;&gt;$A$1,INDEX(Data!$O$2:$O$1000,$A82)=C$1),VLOOKUP($A82+1,INDIRECT("'"&amp;C$1&amp;"'!E7:Q200"),13,FALSE),""),"")</f>
        <v/>
      </c>
      <c r="D82" t="str">
        <f ca="1">IFERROR(IF(AND($B82&lt;&gt;$A$1,INDEX(Data!$O$2:$O$1000,$A82)=D$1),VLOOKUP($A82+1,INDIRECT("'"&amp;D$1&amp;"'!E7:Q200"),13,FALSE),""),"")</f>
        <v/>
      </c>
      <c r="E82" t="str">
        <f ca="1">IFERROR(IF(AND($B82&lt;&gt;$A$1,INDEX(Data!$O$2:$O$1000,$A82)=E$1),VLOOKUP($A82+1,INDIRECT("'"&amp;E$1&amp;"'!E7:Q200"),13,FALSE),""),"")</f>
        <v/>
      </c>
      <c r="F82" t="str">
        <f ca="1">IFERROR(IF(AND($B82&lt;&gt;$A$1,INDEX(Data!$O$2:$O$1000,$A82)=F$1),VLOOKUP($A82+1,INDIRECT("'"&amp;F$1&amp;"'!E7:Q200"),13,FALSE),""),"")</f>
        <v/>
      </c>
      <c r="G82" t="str">
        <f ca="1">IFERROR(IF(AND($B82&lt;&gt;$A$1,INDEX(Data!$O$2:$O$1000,$A82)=G$1),VLOOKUP($A82+1,INDIRECT("'"&amp;G$1&amp;"'!E7:Q200"),13,FALSE),""),"")</f>
        <v/>
      </c>
      <c r="H82" t="str">
        <f ca="1">IFERROR(IF(AND($B82&lt;&gt;$A$1,INDEX(Data!$O$2:$O$1000,$A82)=H$1),VLOOKUP($A82+1,INDIRECT("'"&amp;H$1&amp;"'!E7:Q200"),13,FALSE),""),"")</f>
        <v/>
      </c>
      <c r="I82" t="str">
        <f ca="1">IFERROR(IF(AND($B82&lt;&gt;$A$1,INDEX(Data!$O$2:$O$1000,$A82)=I$1),VLOOKUP($A82+1,INDIRECT("'"&amp;I$1&amp;"'!E7:Q200"),13,FALSE),""),"")</f>
        <v/>
      </c>
      <c r="J82" t="str">
        <f ca="1">IFERROR(IF(AND($B82&lt;&gt;$A$1,INDEX(Data!$O$2:$O$1000,$A82)=J$1),VLOOKUP($A82+1,INDIRECT("'"&amp;J$1&amp;"'!E7:Q200"),13,FALSE),""),"")</f>
        <v/>
      </c>
      <c r="K82" t="str">
        <f ca="1">IFERROR(IF(AND($B82&lt;&gt;$A$1,INDEX(Data!$O$2:$O$1000,$A82)=K$1),VLOOKUP($A82+1,INDIRECT("'"&amp;K$1&amp;"'!E7:Q200"),13,FALSE),""),"")</f>
        <v/>
      </c>
    </row>
    <row r="83" spans="1:11" x14ac:dyDescent="0.3">
      <c r="A83">
        <f t="array" ref="A83">IFERROR(SMALL(IF(Data!$D$2:$D$1000="Done",ROW(Data!$D$2:$D$1000)-1),ROW(82:82)),"")</f>
        <v>90</v>
      </c>
      <c r="B83" s="1">
        <f>IFERROR(IF(INDEX(Data!$T$2:$T$1000,$A83)/INDEX(Data!$J$2:$J$1000,$A83)&gt;$B$1,INDEX(Data!$V$2:$V$1000,$A83),$A$1),"")</f>
        <v>43980</v>
      </c>
      <c r="C83" t="str">
        <f ca="1">IFERROR(IF(AND($B83&lt;&gt;$A$1,INDEX(Data!$O$2:$O$1000,$A83)=C$1),VLOOKUP($A83+1,INDIRECT("'"&amp;C$1&amp;"'!E7:Q200"),13,FALSE),""),"")</f>
        <v/>
      </c>
      <c r="D83" t="str">
        <f ca="1">IFERROR(IF(AND($B83&lt;&gt;$A$1,INDEX(Data!$O$2:$O$1000,$A83)=D$1),VLOOKUP($A83+1,INDIRECT("'"&amp;D$1&amp;"'!E7:Q200"),13,FALSE),""),"")</f>
        <v/>
      </c>
      <c r="E83" t="str">
        <f ca="1">IFERROR(IF(AND($B83&lt;&gt;$A$1,INDEX(Data!$O$2:$O$1000,$A83)=E$1),VLOOKUP($A83+1,INDIRECT("'"&amp;E$1&amp;"'!E7:Q200"),13,FALSE),""),"")</f>
        <v/>
      </c>
      <c r="F83" t="str">
        <f ca="1">IFERROR(IF(AND($B83&lt;&gt;$A$1,INDEX(Data!$O$2:$O$1000,$A83)=F$1),VLOOKUP($A83+1,INDIRECT("'"&amp;F$1&amp;"'!E7:Q200"),13,FALSE),""),"")</f>
        <v/>
      </c>
      <c r="G83" t="str">
        <f ca="1">IFERROR(IF(AND($B83&lt;&gt;$A$1,INDEX(Data!$O$2:$O$1000,$A83)=G$1),VLOOKUP($A83+1,INDIRECT("'"&amp;G$1&amp;"'!E7:Q200"),13,FALSE),""),"")</f>
        <v/>
      </c>
      <c r="H83" t="str">
        <f ca="1">IFERROR(IF(AND($B83&lt;&gt;$A$1,INDEX(Data!$O$2:$O$1000,$A83)=H$1),VLOOKUP($A83+1,INDIRECT("'"&amp;H$1&amp;"'!E7:Q200"),13,FALSE),""),"")</f>
        <v/>
      </c>
      <c r="I83" t="str">
        <f ca="1">IFERROR(IF(AND($B83&lt;&gt;$A$1,INDEX(Data!$O$2:$O$1000,$A83)=I$1),VLOOKUP($A83+1,INDIRECT("'"&amp;I$1&amp;"'!E7:Q200"),13,FALSE),""),"")</f>
        <v/>
      </c>
      <c r="J83" t="str">
        <f ca="1">IFERROR(IF(AND($B83&lt;&gt;$A$1,INDEX(Data!$O$2:$O$1000,$A83)=J$1),VLOOKUP($A83+1,INDIRECT("'"&amp;J$1&amp;"'!E7:Q200"),13,FALSE),""),"")</f>
        <v/>
      </c>
      <c r="K83" t="str">
        <f ca="1">IFERROR(IF(AND($B83&lt;&gt;$A$1,INDEX(Data!$O$2:$O$1000,$A83)=K$1),VLOOKUP($A83+1,INDIRECT("'"&amp;K$1&amp;"'!E7:Q200"),13,FALSE),""),"")</f>
        <v/>
      </c>
    </row>
    <row r="84" spans="1:11" x14ac:dyDescent="0.3">
      <c r="A84">
        <f t="array" ref="A84">IFERROR(SMALL(IF(Data!$D$2:$D$1000="Done",ROW(Data!$D$2:$D$1000)-1),ROW(83:83)),"")</f>
        <v>92</v>
      </c>
      <c r="B84" s="1">
        <f>IFERROR(IF(INDEX(Data!$T$2:$T$1000,$A84)/INDEX(Data!$J$2:$J$1000,$A84)&gt;$B$1,INDEX(Data!$V$2:$V$1000,$A84),$A$1),"")</f>
        <v>44012</v>
      </c>
      <c r="C84" t="str">
        <f ca="1">IFERROR(IF(AND($B84&lt;&gt;$A$1,INDEX(Data!$O$2:$O$1000,$A84)=C$1),VLOOKUP($A84+1,INDIRECT("'"&amp;C$1&amp;"'!E7:Q200"),13,FALSE),""),"")</f>
        <v/>
      </c>
      <c r="D84" t="str">
        <f ca="1">IFERROR(IF(AND($B84&lt;&gt;$A$1,INDEX(Data!$O$2:$O$1000,$A84)=D$1),VLOOKUP($A84+1,INDIRECT("'"&amp;D$1&amp;"'!E7:Q200"),13,FALSE),""),"")</f>
        <v/>
      </c>
      <c r="E84" t="str">
        <f ca="1">IFERROR(IF(AND($B84&lt;&gt;$A$1,INDEX(Data!$O$2:$O$1000,$A84)=E$1),VLOOKUP($A84+1,INDIRECT("'"&amp;E$1&amp;"'!E7:Q200"),13,FALSE),""),"")</f>
        <v/>
      </c>
      <c r="F84" t="str">
        <f ca="1">IFERROR(IF(AND($B84&lt;&gt;$A$1,INDEX(Data!$O$2:$O$1000,$A84)=F$1),VLOOKUP($A84+1,INDIRECT("'"&amp;F$1&amp;"'!E7:Q200"),13,FALSE),""),"")</f>
        <v/>
      </c>
      <c r="G84" t="str">
        <f ca="1">IFERROR(IF(AND($B84&lt;&gt;$A$1,INDEX(Data!$O$2:$O$1000,$A84)=G$1),VLOOKUP($A84+1,INDIRECT("'"&amp;G$1&amp;"'!E7:Q200"),13,FALSE),""),"")</f>
        <v/>
      </c>
      <c r="H84" t="str">
        <f ca="1">IFERROR(IF(AND($B84&lt;&gt;$A$1,INDEX(Data!$O$2:$O$1000,$A84)=H$1),VLOOKUP($A84+1,INDIRECT("'"&amp;H$1&amp;"'!E7:Q200"),13,FALSE),""),"")</f>
        <v/>
      </c>
      <c r="I84" t="str">
        <f ca="1">IFERROR(IF(AND($B84&lt;&gt;$A$1,INDEX(Data!$O$2:$O$1000,$A84)=I$1),VLOOKUP($A84+1,INDIRECT("'"&amp;I$1&amp;"'!E7:Q200"),13,FALSE),""),"")</f>
        <v/>
      </c>
      <c r="J84" t="str">
        <f ca="1">IFERROR(IF(AND($B84&lt;&gt;$A$1,INDEX(Data!$O$2:$O$1000,$A84)=J$1),VLOOKUP($A84+1,INDIRECT("'"&amp;J$1&amp;"'!E7:Q200"),13,FALSE),""),"")</f>
        <v/>
      </c>
      <c r="K84" t="str">
        <f ca="1">IFERROR(IF(AND($B84&lt;&gt;$A$1,INDEX(Data!$O$2:$O$1000,$A84)=K$1),VLOOKUP($A84+1,INDIRECT("'"&amp;K$1&amp;"'!E7:Q200"),13,FALSE),""),"")</f>
        <v/>
      </c>
    </row>
    <row r="85" spans="1:11" x14ac:dyDescent="0.3">
      <c r="A85">
        <f t="array" ref="A85">IFERROR(SMALL(IF(Data!$D$2:$D$1000="Done",ROW(Data!$D$2:$D$1000)-1),ROW(84:84)),"")</f>
        <v>93</v>
      </c>
      <c r="B85" s="1">
        <f>IFERROR(IF(INDEX(Data!$T$2:$T$1000,$A85)/INDEX(Data!$J$2:$J$1000,$A85)&gt;$B$1,INDEX(Data!$V$2:$V$1000,$A85),$A$1),"")</f>
        <v>44012</v>
      </c>
      <c r="C85" t="str">
        <f ca="1">IFERROR(IF(AND($B85&lt;&gt;$A$1,INDEX(Data!$O$2:$O$1000,$A85)=C$1),VLOOKUP($A85+1,INDIRECT("'"&amp;C$1&amp;"'!E7:Q200"),13,FALSE),""),"")</f>
        <v/>
      </c>
      <c r="D85" t="str">
        <f ca="1">IFERROR(IF(AND($B85&lt;&gt;$A$1,INDEX(Data!$O$2:$O$1000,$A85)=D$1),VLOOKUP($A85+1,INDIRECT("'"&amp;D$1&amp;"'!E7:Q200"),13,FALSE),""),"")</f>
        <v/>
      </c>
      <c r="E85" t="str">
        <f ca="1">IFERROR(IF(AND($B85&lt;&gt;$A$1,INDEX(Data!$O$2:$O$1000,$A85)=E$1),VLOOKUP($A85+1,INDIRECT("'"&amp;E$1&amp;"'!E7:Q200"),13,FALSE),""),"")</f>
        <v/>
      </c>
      <c r="F85" t="str">
        <f ca="1">IFERROR(IF(AND($B85&lt;&gt;$A$1,INDEX(Data!$O$2:$O$1000,$A85)=F$1),VLOOKUP($A85+1,INDIRECT("'"&amp;F$1&amp;"'!E7:Q200"),13,FALSE),""),"")</f>
        <v/>
      </c>
      <c r="G85" t="str">
        <f ca="1">IFERROR(IF(AND($B85&lt;&gt;$A$1,INDEX(Data!$O$2:$O$1000,$A85)=G$1),VLOOKUP($A85+1,INDIRECT("'"&amp;G$1&amp;"'!E7:Q200"),13,FALSE),""),"")</f>
        <v/>
      </c>
      <c r="H85" t="str">
        <f ca="1">IFERROR(IF(AND($B85&lt;&gt;$A$1,INDEX(Data!$O$2:$O$1000,$A85)=H$1),VLOOKUP($A85+1,INDIRECT("'"&amp;H$1&amp;"'!E7:Q200"),13,FALSE),""),"")</f>
        <v/>
      </c>
      <c r="I85" t="str">
        <f ca="1">IFERROR(IF(AND($B85&lt;&gt;$A$1,INDEX(Data!$O$2:$O$1000,$A85)=I$1),VLOOKUP($A85+1,INDIRECT("'"&amp;I$1&amp;"'!E7:Q200"),13,FALSE),""),"")</f>
        <v/>
      </c>
      <c r="J85" t="str">
        <f ca="1">IFERROR(IF(AND($B85&lt;&gt;$A$1,INDEX(Data!$O$2:$O$1000,$A85)=J$1),VLOOKUP($A85+1,INDIRECT("'"&amp;J$1&amp;"'!E7:Q200"),13,FALSE),""),"")</f>
        <v/>
      </c>
      <c r="K85" t="str">
        <f ca="1">IFERROR(IF(AND($B85&lt;&gt;$A$1,INDEX(Data!$O$2:$O$1000,$A85)=K$1),VLOOKUP($A85+1,INDIRECT("'"&amp;K$1&amp;"'!E7:Q200"),13,FALSE),""),"")</f>
        <v/>
      </c>
    </row>
    <row r="86" spans="1:11" x14ac:dyDescent="0.3">
      <c r="A86">
        <f t="array" ref="A86">IFERROR(SMALL(IF(Data!$D$2:$D$1000="Done",ROW(Data!$D$2:$D$1000)-1),ROW(85:85)),"")</f>
        <v>94</v>
      </c>
      <c r="B86" s="1">
        <f>IFERROR(IF(INDEX(Data!$T$2:$T$1000,$A86)/INDEX(Data!$J$2:$J$1000,$A86)&gt;$B$1,INDEX(Data!$V$2:$V$1000,$A86),$A$1),"")</f>
        <v>44012</v>
      </c>
      <c r="C86" t="str">
        <f ca="1">IFERROR(IF(AND($B86&lt;&gt;$A$1,INDEX(Data!$O$2:$O$1000,$A86)=C$1),VLOOKUP($A86+1,INDIRECT("'"&amp;C$1&amp;"'!E7:Q200"),13,FALSE),""),"")</f>
        <v/>
      </c>
      <c r="D86" t="str">
        <f ca="1">IFERROR(IF(AND($B86&lt;&gt;$A$1,INDEX(Data!$O$2:$O$1000,$A86)=D$1),VLOOKUP($A86+1,INDIRECT("'"&amp;D$1&amp;"'!E7:Q200"),13,FALSE),""),"")</f>
        <v/>
      </c>
      <c r="E86" t="str">
        <f ca="1">IFERROR(IF(AND($B86&lt;&gt;$A$1,INDEX(Data!$O$2:$O$1000,$A86)=E$1),VLOOKUP($A86+1,INDIRECT("'"&amp;E$1&amp;"'!E7:Q200"),13,FALSE),""),"")</f>
        <v/>
      </c>
      <c r="F86" t="str">
        <f ca="1">IFERROR(IF(AND($B86&lt;&gt;$A$1,INDEX(Data!$O$2:$O$1000,$A86)=F$1),VLOOKUP($A86+1,INDIRECT("'"&amp;F$1&amp;"'!E7:Q200"),13,FALSE),""),"")</f>
        <v/>
      </c>
      <c r="G86" t="str">
        <f ca="1">IFERROR(IF(AND($B86&lt;&gt;$A$1,INDEX(Data!$O$2:$O$1000,$A86)=G$1),VLOOKUP($A86+1,INDIRECT("'"&amp;G$1&amp;"'!E7:Q200"),13,FALSE),""),"")</f>
        <v/>
      </c>
      <c r="H86" t="str">
        <f ca="1">IFERROR(IF(AND($B86&lt;&gt;$A$1,INDEX(Data!$O$2:$O$1000,$A86)=H$1),VLOOKUP($A86+1,INDIRECT("'"&amp;H$1&amp;"'!E7:Q200"),13,FALSE),""),"")</f>
        <v/>
      </c>
      <c r="I86" t="str">
        <f ca="1">IFERROR(IF(AND($B86&lt;&gt;$A$1,INDEX(Data!$O$2:$O$1000,$A86)=I$1),VLOOKUP($A86+1,INDIRECT("'"&amp;I$1&amp;"'!E7:Q200"),13,FALSE),""),"")</f>
        <v/>
      </c>
      <c r="J86" t="str">
        <f ca="1">IFERROR(IF(AND($B86&lt;&gt;$A$1,INDEX(Data!$O$2:$O$1000,$A86)=J$1),VLOOKUP($A86+1,INDIRECT("'"&amp;J$1&amp;"'!E7:Q200"),13,FALSE),""),"")</f>
        <v/>
      </c>
      <c r="K86" t="str">
        <f ca="1">IFERROR(IF(AND($B86&lt;&gt;$A$1,INDEX(Data!$O$2:$O$1000,$A86)=K$1),VLOOKUP($A86+1,INDIRECT("'"&amp;K$1&amp;"'!E7:Q200"),13,FALSE),""),"")</f>
        <v/>
      </c>
    </row>
    <row r="87" spans="1:11" x14ac:dyDescent="0.3">
      <c r="A87">
        <f t="array" ref="A87">IFERROR(SMALL(IF(Data!$D$2:$D$1000="Done",ROW(Data!$D$2:$D$1000)-1),ROW(86:86)),"")</f>
        <v>95</v>
      </c>
      <c r="B87" s="1">
        <f>IFERROR(IF(INDEX(Data!$T$2:$T$1000,$A87)/INDEX(Data!$J$2:$J$1000,$A87)&gt;$B$1,INDEX(Data!$V$2:$V$1000,$A87),$A$1),"")</f>
        <v>43980</v>
      </c>
      <c r="C87" t="str">
        <f ca="1">IFERROR(IF(AND($B87&lt;&gt;$A$1,INDEX(Data!$O$2:$O$1000,$A87)=C$1),VLOOKUP($A87+1,INDIRECT("'"&amp;C$1&amp;"'!E7:Q200"),13,FALSE),""),"")</f>
        <v/>
      </c>
      <c r="D87" t="str">
        <f ca="1">IFERROR(IF(AND($B87&lt;&gt;$A$1,INDEX(Data!$O$2:$O$1000,$A87)=D$1),VLOOKUP($A87+1,INDIRECT("'"&amp;D$1&amp;"'!E7:Q200"),13,FALSE),""),"")</f>
        <v/>
      </c>
      <c r="E87" t="str">
        <f ca="1">IFERROR(IF(AND($B87&lt;&gt;$A$1,INDEX(Data!$O$2:$O$1000,$A87)=E$1),VLOOKUP($A87+1,INDIRECT("'"&amp;E$1&amp;"'!E7:Q200"),13,FALSE),""),"")</f>
        <v/>
      </c>
      <c r="F87" t="str">
        <f ca="1">IFERROR(IF(AND($B87&lt;&gt;$A$1,INDEX(Data!$O$2:$O$1000,$A87)=F$1),VLOOKUP($A87+1,INDIRECT("'"&amp;F$1&amp;"'!E7:Q200"),13,FALSE),""),"")</f>
        <v/>
      </c>
      <c r="G87" t="str">
        <f ca="1">IFERROR(IF(AND($B87&lt;&gt;$A$1,INDEX(Data!$O$2:$O$1000,$A87)=G$1),VLOOKUP($A87+1,INDIRECT("'"&amp;G$1&amp;"'!E7:Q200"),13,FALSE),""),"")</f>
        <v/>
      </c>
      <c r="H87" t="str">
        <f ca="1">IFERROR(IF(AND($B87&lt;&gt;$A$1,INDEX(Data!$O$2:$O$1000,$A87)=H$1),VLOOKUP($A87+1,INDIRECT("'"&amp;H$1&amp;"'!E7:Q200"),13,FALSE),""),"")</f>
        <v/>
      </c>
      <c r="I87" t="str">
        <f ca="1">IFERROR(IF(AND($B87&lt;&gt;$A$1,INDEX(Data!$O$2:$O$1000,$A87)=I$1),VLOOKUP($A87+1,INDIRECT("'"&amp;I$1&amp;"'!E7:Q200"),13,FALSE),""),"")</f>
        <v/>
      </c>
      <c r="J87" t="str">
        <f ca="1">IFERROR(IF(AND($B87&lt;&gt;$A$1,INDEX(Data!$O$2:$O$1000,$A87)=J$1),VLOOKUP($A87+1,INDIRECT("'"&amp;J$1&amp;"'!E7:Q200"),13,FALSE),""),"")</f>
        <v/>
      </c>
      <c r="K87" t="str">
        <f ca="1">IFERROR(IF(AND($B87&lt;&gt;$A$1,INDEX(Data!$O$2:$O$1000,$A87)=K$1),VLOOKUP($A87+1,INDIRECT("'"&amp;K$1&amp;"'!E7:Q200"),13,FALSE),""),"")</f>
        <v/>
      </c>
    </row>
    <row r="88" spans="1:11" x14ac:dyDescent="0.3">
      <c r="A88">
        <f t="array" ref="A88">IFERROR(SMALL(IF(Data!$D$2:$D$1000="Done",ROW(Data!$D$2:$D$1000)-1),ROW(87:87)),"")</f>
        <v>96</v>
      </c>
      <c r="B88" s="1">
        <f>IFERROR(IF(INDEX(Data!$T$2:$T$1000,$A88)/INDEX(Data!$J$2:$J$1000,$A88)&gt;$B$1,INDEX(Data!$V$2:$V$1000,$A88),$A$1),"")</f>
        <v>43972</v>
      </c>
      <c r="C88" t="str">
        <f ca="1">IFERROR(IF(AND($B88&lt;&gt;$A$1,INDEX(Data!$O$2:$O$1000,$A88)=C$1),VLOOKUP($A88+1,INDIRECT("'"&amp;C$1&amp;"'!E7:Q200"),13,FALSE),""),"")</f>
        <v/>
      </c>
      <c r="D88" t="str">
        <f ca="1">IFERROR(IF(AND($B88&lt;&gt;$A$1,INDEX(Data!$O$2:$O$1000,$A88)=D$1),VLOOKUP($A88+1,INDIRECT("'"&amp;D$1&amp;"'!E7:Q200"),13,FALSE),""),"")</f>
        <v/>
      </c>
      <c r="E88" t="str">
        <f ca="1">IFERROR(IF(AND($B88&lt;&gt;$A$1,INDEX(Data!$O$2:$O$1000,$A88)=E$1),VLOOKUP($A88+1,INDIRECT("'"&amp;E$1&amp;"'!E7:Q200"),13,FALSE),""),"")</f>
        <v/>
      </c>
      <c r="F88" t="str">
        <f ca="1">IFERROR(IF(AND($B88&lt;&gt;$A$1,INDEX(Data!$O$2:$O$1000,$A88)=F$1),VLOOKUP($A88+1,INDIRECT("'"&amp;F$1&amp;"'!E7:Q200"),13,FALSE),""),"")</f>
        <v/>
      </c>
      <c r="G88" t="str">
        <f ca="1">IFERROR(IF(AND($B88&lt;&gt;$A$1,INDEX(Data!$O$2:$O$1000,$A88)=G$1),VLOOKUP($A88+1,INDIRECT("'"&amp;G$1&amp;"'!E7:Q200"),13,FALSE),""),"")</f>
        <v/>
      </c>
      <c r="H88" t="str">
        <f ca="1">IFERROR(IF(AND($B88&lt;&gt;$A$1,INDEX(Data!$O$2:$O$1000,$A88)=H$1),VLOOKUP($A88+1,INDIRECT("'"&amp;H$1&amp;"'!E7:Q200"),13,FALSE),""),"")</f>
        <v/>
      </c>
      <c r="I88" t="str">
        <f ca="1">IFERROR(IF(AND($B88&lt;&gt;$A$1,INDEX(Data!$O$2:$O$1000,$A88)=I$1),VLOOKUP($A88+1,INDIRECT("'"&amp;I$1&amp;"'!E7:Q200"),13,FALSE),""),"")</f>
        <v/>
      </c>
      <c r="J88" t="str">
        <f ca="1">IFERROR(IF(AND($B88&lt;&gt;$A$1,INDEX(Data!$O$2:$O$1000,$A88)=J$1),VLOOKUP($A88+1,INDIRECT("'"&amp;J$1&amp;"'!E7:Q200"),13,FALSE),""),"")</f>
        <v/>
      </c>
      <c r="K88" t="str">
        <f ca="1">IFERROR(IF(AND($B88&lt;&gt;$A$1,INDEX(Data!$O$2:$O$1000,$A88)=K$1),VLOOKUP($A88+1,INDIRECT("'"&amp;K$1&amp;"'!E7:Q200"),13,FALSE),""),"")</f>
        <v/>
      </c>
    </row>
    <row r="89" spans="1:11" x14ac:dyDescent="0.3">
      <c r="A89">
        <f t="array" ref="A89">IFERROR(SMALL(IF(Data!$D$2:$D$1000="Done",ROW(Data!$D$2:$D$1000)-1),ROW(88:88)),"")</f>
        <v>100</v>
      </c>
      <c r="B89" s="1">
        <f>IFERROR(IF(INDEX(Data!$T$2:$T$1000,$A89)/INDEX(Data!$J$2:$J$1000,$A89)&gt;$B$1,INDEX(Data!$V$2:$V$1000,$A89),$A$1),"")</f>
        <v>43991</v>
      </c>
      <c r="C89" t="str">
        <f ca="1">IFERROR(IF(AND($B89&lt;&gt;$A$1,INDEX(Data!$O$2:$O$1000,$A89)=C$1),VLOOKUP($A89+1,INDIRECT("'"&amp;C$1&amp;"'!E7:Q200"),13,FALSE),""),"")</f>
        <v/>
      </c>
      <c r="D89" t="str">
        <f ca="1">IFERROR(IF(AND($B89&lt;&gt;$A$1,INDEX(Data!$O$2:$O$1000,$A89)=D$1),VLOOKUP($A89+1,INDIRECT("'"&amp;D$1&amp;"'!E7:Q200"),13,FALSE),""),"")</f>
        <v/>
      </c>
      <c r="E89" t="str">
        <f ca="1">IFERROR(IF(AND($B89&lt;&gt;$A$1,INDEX(Data!$O$2:$O$1000,$A89)=E$1),VLOOKUP($A89+1,INDIRECT("'"&amp;E$1&amp;"'!E7:Q200"),13,FALSE),""),"")</f>
        <v/>
      </c>
      <c r="F89" t="str">
        <f ca="1">IFERROR(IF(AND($B89&lt;&gt;$A$1,INDEX(Data!$O$2:$O$1000,$A89)=F$1),VLOOKUP($A89+1,INDIRECT("'"&amp;F$1&amp;"'!E7:Q200"),13,FALSE),""),"")</f>
        <v/>
      </c>
      <c r="G89" t="str">
        <f ca="1">IFERROR(IF(AND($B89&lt;&gt;$A$1,INDEX(Data!$O$2:$O$1000,$A89)=G$1),VLOOKUP($A89+1,INDIRECT("'"&amp;G$1&amp;"'!E7:Q200"),13,FALSE),""),"")</f>
        <v/>
      </c>
      <c r="H89" t="str">
        <f ca="1">IFERROR(IF(AND($B89&lt;&gt;$A$1,INDEX(Data!$O$2:$O$1000,$A89)=H$1),VLOOKUP($A89+1,INDIRECT("'"&amp;H$1&amp;"'!E7:Q200"),13,FALSE),""),"")</f>
        <v/>
      </c>
      <c r="I89" t="str">
        <f ca="1">IFERROR(IF(AND($B89&lt;&gt;$A$1,INDEX(Data!$O$2:$O$1000,$A89)=I$1),VLOOKUP($A89+1,INDIRECT("'"&amp;I$1&amp;"'!E7:Q200"),13,FALSE),""),"")</f>
        <v/>
      </c>
      <c r="J89" t="str">
        <f ca="1">IFERROR(IF(AND($B89&lt;&gt;$A$1,INDEX(Data!$O$2:$O$1000,$A89)=J$1),VLOOKUP($A89+1,INDIRECT("'"&amp;J$1&amp;"'!E7:Q200"),13,FALSE),""),"")</f>
        <v/>
      </c>
      <c r="K89" t="str">
        <f ca="1">IFERROR(IF(AND($B89&lt;&gt;$A$1,INDEX(Data!$O$2:$O$1000,$A89)=K$1),VLOOKUP($A89+1,INDIRECT("'"&amp;K$1&amp;"'!E7:Q200"),13,FALSE),""),"")</f>
        <v/>
      </c>
    </row>
    <row r="90" spans="1:11" x14ac:dyDescent="0.3">
      <c r="A90">
        <f t="array" ref="A90">IFERROR(SMALL(IF(Data!$D$2:$D$1000="Done",ROW(Data!$D$2:$D$1000)-1),ROW(89:89)),"")</f>
        <v>101</v>
      </c>
      <c r="B90" s="1">
        <f>IFERROR(IF(INDEX(Data!$T$2:$T$1000,$A90)/INDEX(Data!$J$2:$J$1000,$A90)&gt;$B$1,INDEX(Data!$V$2:$V$1000,$A90),$A$1),"")</f>
        <v>43991</v>
      </c>
      <c r="C90" t="str">
        <f ca="1">IFERROR(IF(AND($B90&lt;&gt;$A$1,INDEX(Data!$O$2:$O$1000,$A90)=C$1),VLOOKUP($A90+1,INDIRECT("'"&amp;C$1&amp;"'!E7:Q200"),13,FALSE),""),"")</f>
        <v/>
      </c>
      <c r="D90" t="str">
        <f ca="1">IFERROR(IF(AND($B90&lt;&gt;$A$1,INDEX(Data!$O$2:$O$1000,$A90)=D$1),VLOOKUP($A90+1,INDIRECT("'"&amp;D$1&amp;"'!E7:Q200"),13,FALSE),""),"")</f>
        <v/>
      </c>
      <c r="E90">
        <f ca="1">IFERROR(IF(AND($B90&lt;&gt;$A$1,INDEX(Data!$O$2:$O$1000,$A90)=E$1),VLOOKUP($A90+1,INDIRECT("'"&amp;E$1&amp;"'!E7:Q200"),13,FALSE),""),"")</f>
        <v>56.07</v>
      </c>
      <c r="F90" t="str">
        <f ca="1">IFERROR(IF(AND($B90&lt;&gt;$A$1,INDEX(Data!$O$2:$O$1000,$A90)=F$1),VLOOKUP($A90+1,INDIRECT("'"&amp;F$1&amp;"'!E7:Q200"),13,FALSE),""),"")</f>
        <v/>
      </c>
      <c r="G90" t="str">
        <f ca="1">IFERROR(IF(AND($B90&lt;&gt;$A$1,INDEX(Data!$O$2:$O$1000,$A90)=G$1),VLOOKUP($A90+1,INDIRECT("'"&amp;G$1&amp;"'!E7:Q200"),13,FALSE),""),"")</f>
        <v/>
      </c>
      <c r="H90" t="str">
        <f ca="1">IFERROR(IF(AND($B90&lt;&gt;$A$1,INDEX(Data!$O$2:$O$1000,$A90)=H$1),VLOOKUP($A90+1,INDIRECT("'"&amp;H$1&amp;"'!E7:Q200"),13,FALSE),""),"")</f>
        <v/>
      </c>
      <c r="I90" t="str">
        <f ca="1">IFERROR(IF(AND($B90&lt;&gt;$A$1,INDEX(Data!$O$2:$O$1000,$A90)=I$1),VLOOKUP($A90+1,INDIRECT("'"&amp;I$1&amp;"'!E7:Q200"),13,FALSE),""),"")</f>
        <v/>
      </c>
      <c r="J90" t="str">
        <f ca="1">IFERROR(IF(AND($B90&lt;&gt;$A$1,INDEX(Data!$O$2:$O$1000,$A90)=J$1),VLOOKUP($A90+1,INDIRECT("'"&amp;J$1&amp;"'!E7:Q200"),13,FALSE),""),"")</f>
        <v/>
      </c>
      <c r="K90" t="str">
        <f ca="1">IFERROR(IF(AND($B90&lt;&gt;$A$1,INDEX(Data!$O$2:$O$1000,$A90)=K$1),VLOOKUP($A90+1,INDIRECT("'"&amp;K$1&amp;"'!E7:Q200"),13,FALSE),""),"")</f>
        <v/>
      </c>
    </row>
    <row r="91" spans="1:11" x14ac:dyDescent="0.3">
      <c r="A91">
        <f t="array" ref="A91">IFERROR(SMALL(IF(Data!$D$2:$D$1000="Done",ROW(Data!$D$2:$D$1000)-1),ROW(90:90)),"")</f>
        <v>102</v>
      </c>
      <c r="B91" s="1">
        <f>IFERROR(IF(INDEX(Data!$T$2:$T$1000,$A91)/INDEX(Data!$J$2:$J$1000,$A91)&gt;$B$1,INDEX(Data!$V$2:$V$1000,$A91),$A$1),"")</f>
        <v>43980</v>
      </c>
      <c r="C91" t="str">
        <f ca="1">IFERROR(IF(AND($B91&lt;&gt;$A$1,INDEX(Data!$O$2:$O$1000,$A91)=C$1),VLOOKUP($A91+1,INDIRECT("'"&amp;C$1&amp;"'!E7:Q200"),13,FALSE),""),"")</f>
        <v/>
      </c>
      <c r="D91" t="str">
        <f ca="1">IFERROR(IF(AND($B91&lt;&gt;$A$1,INDEX(Data!$O$2:$O$1000,$A91)=D$1),VLOOKUP($A91+1,INDIRECT("'"&amp;D$1&amp;"'!E7:Q200"),13,FALSE),""),"")</f>
        <v/>
      </c>
      <c r="E91" t="str">
        <f ca="1">IFERROR(IF(AND($B91&lt;&gt;$A$1,INDEX(Data!$O$2:$O$1000,$A91)=E$1),VLOOKUP($A91+1,INDIRECT("'"&amp;E$1&amp;"'!E7:Q200"),13,FALSE),""),"")</f>
        <v/>
      </c>
      <c r="F91" t="str">
        <f ca="1">IFERROR(IF(AND($B91&lt;&gt;$A$1,INDEX(Data!$O$2:$O$1000,$A91)=F$1),VLOOKUP($A91+1,INDIRECT("'"&amp;F$1&amp;"'!E7:Q200"),13,FALSE),""),"")</f>
        <v/>
      </c>
      <c r="G91" t="str">
        <f ca="1">IFERROR(IF(AND($B91&lt;&gt;$A$1,INDEX(Data!$O$2:$O$1000,$A91)=G$1),VLOOKUP($A91+1,INDIRECT("'"&amp;G$1&amp;"'!E7:Q200"),13,FALSE),""),"")</f>
        <v/>
      </c>
      <c r="H91" t="str">
        <f ca="1">IFERROR(IF(AND($B91&lt;&gt;$A$1,INDEX(Data!$O$2:$O$1000,$A91)=H$1),VLOOKUP($A91+1,INDIRECT("'"&amp;H$1&amp;"'!E7:Q200"),13,FALSE),""),"")</f>
        <v/>
      </c>
      <c r="I91" t="str">
        <f ca="1">IFERROR(IF(AND($B91&lt;&gt;$A$1,INDEX(Data!$O$2:$O$1000,$A91)=I$1),VLOOKUP($A91+1,INDIRECT("'"&amp;I$1&amp;"'!E7:Q200"),13,FALSE),""),"")</f>
        <v/>
      </c>
      <c r="J91" t="str">
        <f ca="1">IFERROR(IF(AND($B91&lt;&gt;$A$1,INDEX(Data!$O$2:$O$1000,$A91)=J$1),VLOOKUP($A91+1,INDIRECT("'"&amp;J$1&amp;"'!E7:Q200"),13,FALSE),""),"")</f>
        <v/>
      </c>
      <c r="K91" t="str">
        <f ca="1">IFERROR(IF(AND($B91&lt;&gt;$A$1,INDEX(Data!$O$2:$O$1000,$A91)=K$1),VLOOKUP($A91+1,INDIRECT("'"&amp;K$1&amp;"'!E7:Q200"),13,FALSE),""),"")</f>
        <v/>
      </c>
    </row>
    <row r="92" spans="1:11" x14ac:dyDescent="0.3">
      <c r="A92">
        <f t="array" ref="A92">IFERROR(SMALL(IF(Data!$D$2:$D$1000="Done",ROW(Data!$D$2:$D$1000)-1),ROW(91:91)),"")</f>
        <v>103</v>
      </c>
      <c r="B92" s="1">
        <f>IFERROR(IF(INDEX(Data!$T$2:$T$1000,$A92)/INDEX(Data!$J$2:$J$1000,$A92)&gt;$B$1,INDEX(Data!$V$2:$V$1000,$A92),$A$1),"")</f>
        <v>44012</v>
      </c>
      <c r="C92" t="str">
        <f ca="1">IFERROR(IF(AND($B92&lt;&gt;$A$1,INDEX(Data!$O$2:$O$1000,$A92)=C$1),VLOOKUP($A92+1,INDIRECT("'"&amp;C$1&amp;"'!E7:Q200"),13,FALSE),""),"")</f>
        <v/>
      </c>
      <c r="D92" t="str">
        <f ca="1">IFERROR(IF(AND($B92&lt;&gt;$A$1,INDEX(Data!$O$2:$O$1000,$A92)=D$1),VLOOKUP($A92+1,INDIRECT("'"&amp;D$1&amp;"'!E7:Q200"),13,FALSE),""),"")</f>
        <v/>
      </c>
      <c r="E92" t="str">
        <f ca="1">IFERROR(IF(AND($B92&lt;&gt;$A$1,INDEX(Data!$O$2:$O$1000,$A92)=E$1),VLOOKUP($A92+1,INDIRECT("'"&amp;E$1&amp;"'!E7:Q200"),13,FALSE),""),"")</f>
        <v/>
      </c>
      <c r="F92" t="str">
        <f ca="1">IFERROR(IF(AND($B92&lt;&gt;$A$1,INDEX(Data!$O$2:$O$1000,$A92)=F$1),VLOOKUP($A92+1,INDIRECT("'"&amp;F$1&amp;"'!E7:Q200"),13,FALSE),""),"")</f>
        <v/>
      </c>
      <c r="G92" t="str">
        <f ca="1">IFERROR(IF(AND($B92&lt;&gt;$A$1,INDEX(Data!$O$2:$O$1000,$A92)=G$1),VLOOKUP($A92+1,INDIRECT("'"&amp;G$1&amp;"'!E7:Q200"),13,FALSE),""),"")</f>
        <v/>
      </c>
      <c r="H92" t="str">
        <f ca="1">IFERROR(IF(AND($B92&lt;&gt;$A$1,INDEX(Data!$O$2:$O$1000,$A92)=H$1),VLOOKUP($A92+1,INDIRECT("'"&amp;H$1&amp;"'!E7:Q200"),13,FALSE),""),"")</f>
        <v/>
      </c>
      <c r="I92" t="str">
        <f ca="1">IFERROR(IF(AND($B92&lt;&gt;$A$1,INDEX(Data!$O$2:$O$1000,$A92)=I$1),VLOOKUP($A92+1,INDIRECT("'"&amp;I$1&amp;"'!E7:Q200"),13,FALSE),""),"")</f>
        <v/>
      </c>
      <c r="J92" t="str">
        <f ca="1">IFERROR(IF(AND($B92&lt;&gt;$A$1,INDEX(Data!$O$2:$O$1000,$A92)=J$1),VLOOKUP($A92+1,INDIRECT("'"&amp;J$1&amp;"'!E7:Q200"),13,FALSE),""),"")</f>
        <v/>
      </c>
      <c r="K92" t="str">
        <f ca="1">IFERROR(IF(AND($B92&lt;&gt;$A$1,INDEX(Data!$O$2:$O$1000,$A92)=K$1),VLOOKUP($A92+1,INDIRECT("'"&amp;K$1&amp;"'!E7:Q200"),13,FALSE),""),"")</f>
        <v/>
      </c>
    </row>
    <row r="93" spans="1:11" x14ac:dyDescent="0.3">
      <c r="A93">
        <f t="array" ref="A93">IFERROR(SMALL(IF(Data!$D$2:$D$1000="Done",ROW(Data!$D$2:$D$1000)-1),ROW(92:92)),"")</f>
        <v>104</v>
      </c>
      <c r="B93" s="1">
        <f>IFERROR(IF(INDEX(Data!$T$2:$T$1000,$A93)/INDEX(Data!$J$2:$J$1000,$A93)&gt;$B$1,INDEX(Data!$V$2:$V$1000,$A93),$A$1),"")</f>
        <v>44012</v>
      </c>
      <c r="C93" t="str">
        <f ca="1">IFERROR(IF(AND($B93&lt;&gt;$A$1,INDEX(Data!$O$2:$O$1000,$A93)=C$1),VLOOKUP($A93+1,INDIRECT("'"&amp;C$1&amp;"'!E7:Q200"),13,FALSE),""),"")</f>
        <v/>
      </c>
      <c r="D93" t="str">
        <f ca="1">IFERROR(IF(AND($B93&lt;&gt;$A$1,INDEX(Data!$O$2:$O$1000,$A93)=D$1),VLOOKUP($A93+1,INDIRECT("'"&amp;D$1&amp;"'!E7:Q200"),13,FALSE),""),"")</f>
        <v/>
      </c>
      <c r="E93" t="str">
        <f ca="1">IFERROR(IF(AND($B93&lt;&gt;$A$1,INDEX(Data!$O$2:$O$1000,$A93)=E$1),VLOOKUP($A93+1,INDIRECT("'"&amp;E$1&amp;"'!E7:Q200"),13,FALSE),""),"")</f>
        <v/>
      </c>
      <c r="F93" t="str">
        <f ca="1">IFERROR(IF(AND($B93&lt;&gt;$A$1,INDEX(Data!$O$2:$O$1000,$A93)=F$1),VLOOKUP($A93+1,INDIRECT("'"&amp;F$1&amp;"'!E7:Q200"),13,FALSE),""),"")</f>
        <v/>
      </c>
      <c r="G93" t="str">
        <f ca="1">IFERROR(IF(AND($B93&lt;&gt;$A$1,INDEX(Data!$O$2:$O$1000,$A93)=G$1),VLOOKUP($A93+1,INDIRECT("'"&amp;G$1&amp;"'!E7:Q200"),13,FALSE),""),"")</f>
        <v/>
      </c>
      <c r="H93" t="str">
        <f ca="1">IFERROR(IF(AND($B93&lt;&gt;$A$1,INDEX(Data!$O$2:$O$1000,$A93)=H$1),VLOOKUP($A93+1,INDIRECT("'"&amp;H$1&amp;"'!E7:Q200"),13,FALSE),""),"")</f>
        <v/>
      </c>
      <c r="I93" t="str">
        <f ca="1">IFERROR(IF(AND($B93&lt;&gt;$A$1,INDEX(Data!$O$2:$O$1000,$A93)=I$1),VLOOKUP($A93+1,INDIRECT("'"&amp;I$1&amp;"'!E7:Q200"),13,FALSE),""),"")</f>
        <v/>
      </c>
      <c r="J93" t="str">
        <f ca="1">IFERROR(IF(AND($B93&lt;&gt;$A$1,INDEX(Data!$O$2:$O$1000,$A93)=J$1),VLOOKUP($A93+1,INDIRECT("'"&amp;J$1&amp;"'!E7:Q200"),13,FALSE),""),"")</f>
        <v/>
      </c>
      <c r="K93" t="str">
        <f ca="1">IFERROR(IF(AND($B93&lt;&gt;$A$1,INDEX(Data!$O$2:$O$1000,$A93)=K$1),VLOOKUP($A93+1,INDIRECT("'"&amp;K$1&amp;"'!E7:Q200"),13,FALSE),""),"")</f>
        <v/>
      </c>
    </row>
    <row r="94" spans="1:11" x14ac:dyDescent="0.3">
      <c r="A94">
        <f t="array" ref="A94">IFERROR(SMALL(IF(Data!$D$2:$D$1000="Done",ROW(Data!$D$2:$D$1000)-1),ROW(93:93)),"")</f>
        <v>105</v>
      </c>
      <c r="B94" s="1">
        <f>IFERROR(IF(INDEX(Data!$T$2:$T$1000,$A94)/INDEX(Data!$J$2:$J$1000,$A94)&gt;$B$1,INDEX(Data!$V$2:$V$1000,$A94),$A$1),"")</f>
        <v>43972</v>
      </c>
      <c r="C94" t="str">
        <f ca="1">IFERROR(IF(AND($B94&lt;&gt;$A$1,INDEX(Data!$O$2:$O$1000,$A94)=C$1),VLOOKUP($A94+1,INDIRECT("'"&amp;C$1&amp;"'!E7:Q200"),13,FALSE),""),"")</f>
        <v/>
      </c>
      <c r="D94" t="str">
        <f ca="1">IFERROR(IF(AND($B94&lt;&gt;$A$1,INDEX(Data!$O$2:$O$1000,$A94)=D$1),VLOOKUP($A94+1,INDIRECT("'"&amp;D$1&amp;"'!E7:Q200"),13,FALSE),""),"")</f>
        <v/>
      </c>
      <c r="E94" t="str">
        <f ca="1">IFERROR(IF(AND($B94&lt;&gt;$A$1,INDEX(Data!$O$2:$O$1000,$A94)=E$1),VLOOKUP($A94+1,INDIRECT("'"&amp;E$1&amp;"'!E7:Q200"),13,FALSE),""),"")</f>
        <v/>
      </c>
      <c r="F94" t="str">
        <f ca="1">IFERROR(IF(AND($B94&lt;&gt;$A$1,INDEX(Data!$O$2:$O$1000,$A94)=F$1),VLOOKUP($A94+1,INDIRECT("'"&amp;F$1&amp;"'!E7:Q200"),13,FALSE),""),"")</f>
        <v/>
      </c>
      <c r="G94" t="str">
        <f ca="1">IFERROR(IF(AND($B94&lt;&gt;$A$1,INDEX(Data!$O$2:$O$1000,$A94)=G$1),VLOOKUP($A94+1,INDIRECT("'"&amp;G$1&amp;"'!E7:Q200"),13,FALSE),""),"")</f>
        <v/>
      </c>
      <c r="H94" t="str">
        <f ca="1">IFERROR(IF(AND($B94&lt;&gt;$A$1,INDEX(Data!$O$2:$O$1000,$A94)=H$1),VLOOKUP($A94+1,INDIRECT("'"&amp;H$1&amp;"'!E7:Q200"),13,FALSE),""),"")</f>
        <v/>
      </c>
      <c r="I94" t="str">
        <f ca="1">IFERROR(IF(AND($B94&lt;&gt;$A$1,INDEX(Data!$O$2:$O$1000,$A94)=I$1),VLOOKUP($A94+1,INDIRECT("'"&amp;I$1&amp;"'!E7:Q200"),13,FALSE),""),"")</f>
        <v/>
      </c>
      <c r="J94" t="str">
        <f ca="1">IFERROR(IF(AND($B94&lt;&gt;$A$1,INDEX(Data!$O$2:$O$1000,$A94)=J$1),VLOOKUP($A94+1,INDIRECT("'"&amp;J$1&amp;"'!E7:Q200"),13,FALSE),""),"")</f>
        <v/>
      </c>
      <c r="K94" t="str">
        <f ca="1">IFERROR(IF(AND($B94&lt;&gt;$A$1,INDEX(Data!$O$2:$O$1000,$A94)=K$1),VLOOKUP($A94+1,INDIRECT("'"&amp;K$1&amp;"'!E7:Q200"),13,FALSE),""),"")</f>
        <v/>
      </c>
    </row>
    <row r="95" spans="1:11" x14ac:dyDescent="0.3">
      <c r="A95">
        <f t="array" ref="A95">IFERROR(SMALL(IF(Data!$D$2:$D$1000="Done",ROW(Data!$D$2:$D$1000)-1),ROW(94:94)),"")</f>
        <v>106</v>
      </c>
      <c r="B95" s="1">
        <f>IFERROR(IF(INDEX(Data!$T$2:$T$1000,$A95)/INDEX(Data!$J$2:$J$1000,$A95)&gt;$B$1,INDEX(Data!$V$2:$V$1000,$A95),$A$1),"")</f>
        <v>44012</v>
      </c>
      <c r="C95" t="str">
        <f ca="1">IFERROR(IF(AND($B95&lt;&gt;$A$1,INDEX(Data!$O$2:$O$1000,$A95)=C$1),VLOOKUP($A95+1,INDIRECT("'"&amp;C$1&amp;"'!E7:Q200"),13,FALSE),""),"")</f>
        <v/>
      </c>
      <c r="D95" t="str">
        <f ca="1">IFERROR(IF(AND($B95&lt;&gt;$A$1,INDEX(Data!$O$2:$O$1000,$A95)=D$1),VLOOKUP($A95+1,INDIRECT("'"&amp;D$1&amp;"'!E7:Q200"),13,FALSE),""),"")</f>
        <v/>
      </c>
      <c r="E95" t="str">
        <f ca="1">IFERROR(IF(AND($B95&lt;&gt;$A$1,INDEX(Data!$O$2:$O$1000,$A95)=E$1),VLOOKUP($A95+1,INDIRECT("'"&amp;E$1&amp;"'!E7:Q200"),13,FALSE),""),"")</f>
        <v/>
      </c>
      <c r="F95" t="str">
        <f ca="1">IFERROR(IF(AND($B95&lt;&gt;$A$1,INDEX(Data!$O$2:$O$1000,$A95)=F$1),VLOOKUP($A95+1,INDIRECT("'"&amp;F$1&amp;"'!E7:Q200"),13,FALSE),""),"")</f>
        <v/>
      </c>
      <c r="G95" t="str">
        <f ca="1">IFERROR(IF(AND($B95&lt;&gt;$A$1,INDEX(Data!$O$2:$O$1000,$A95)=G$1),VLOOKUP($A95+1,INDIRECT("'"&amp;G$1&amp;"'!E7:Q200"),13,FALSE),""),"")</f>
        <v/>
      </c>
      <c r="H95" t="str">
        <f ca="1">IFERROR(IF(AND($B95&lt;&gt;$A$1,INDEX(Data!$O$2:$O$1000,$A95)=H$1),VLOOKUP($A95+1,INDIRECT("'"&amp;H$1&amp;"'!E7:Q200"),13,FALSE),""),"")</f>
        <v/>
      </c>
      <c r="I95" t="str">
        <f ca="1">IFERROR(IF(AND($B95&lt;&gt;$A$1,INDEX(Data!$O$2:$O$1000,$A95)=I$1),VLOOKUP($A95+1,INDIRECT("'"&amp;I$1&amp;"'!E7:Q200"),13,FALSE),""),"")</f>
        <v/>
      </c>
      <c r="J95" t="str">
        <f ca="1">IFERROR(IF(AND($B95&lt;&gt;$A$1,INDEX(Data!$O$2:$O$1000,$A95)=J$1),VLOOKUP($A95+1,INDIRECT("'"&amp;J$1&amp;"'!E7:Q200"),13,FALSE),""),"")</f>
        <v/>
      </c>
      <c r="K95" t="str">
        <f ca="1">IFERROR(IF(AND($B95&lt;&gt;$A$1,INDEX(Data!$O$2:$O$1000,$A95)=K$1),VLOOKUP($A95+1,INDIRECT("'"&amp;K$1&amp;"'!E7:Q200"),13,FALSE),""),"")</f>
        <v/>
      </c>
    </row>
    <row r="96" spans="1:11" x14ac:dyDescent="0.3">
      <c r="A96">
        <f t="array" ref="A96">IFERROR(SMALL(IF(Data!$D$2:$D$1000="Done",ROW(Data!$D$2:$D$1000)-1),ROW(95:95)),"")</f>
        <v>107</v>
      </c>
      <c r="B96" s="1">
        <f>IFERROR(IF(INDEX(Data!$T$2:$T$1000,$A96)/INDEX(Data!$J$2:$J$1000,$A96)&gt;$B$1,INDEX(Data!$V$2:$V$1000,$A96),$A$1),"")</f>
        <v>44012</v>
      </c>
      <c r="C96" t="str">
        <f ca="1">IFERROR(IF(AND($B96&lt;&gt;$A$1,INDEX(Data!$O$2:$O$1000,$A96)=C$1),VLOOKUP($A96+1,INDIRECT("'"&amp;C$1&amp;"'!E7:Q200"),13,FALSE),""),"")</f>
        <v/>
      </c>
      <c r="D96" t="str">
        <f ca="1">IFERROR(IF(AND($B96&lt;&gt;$A$1,INDEX(Data!$O$2:$O$1000,$A96)=D$1),VLOOKUP($A96+1,INDIRECT("'"&amp;D$1&amp;"'!E7:Q200"),13,FALSE),""),"")</f>
        <v/>
      </c>
      <c r="E96" t="str">
        <f ca="1">IFERROR(IF(AND($B96&lt;&gt;$A$1,INDEX(Data!$O$2:$O$1000,$A96)=E$1),VLOOKUP($A96+1,INDIRECT("'"&amp;E$1&amp;"'!E7:Q200"),13,FALSE),""),"")</f>
        <v/>
      </c>
      <c r="F96" t="str">
        <f ca="1">IFERROR(IF(AND($B96&lt;&gt;$A$1,INDEX(Data!$O$2:$O$1000,$A96)=F$1),VLOOKUP($A96+1,INDIRECT("'"&amp;F$1&amp;"'!E7:Q200"),13,FALSE),""),"")</f>
        <v/>
      </c>
      <c r="G96" t="str">
        <f ca="1">IFERROR(IF(AND($B96&lt;&gt;$A$1,INDEX(Data!$O$2:$O$1000,$A96)=G$1),VLOOKUP($A96+1,INDIRECT("'"&amp;G$1&amp;"'!E7:Q200"),13,FALSE),""),"")</f>
        <v/>
      </c>
      <c r="H96" t="str">
        <f ca="1">IFERROR(IF(AND($B96&lt;&gt;$A$1,INDEX(Data!$O$2:$O$1000,$A96)=H$1),VLOOKUP($A96+1,INDIRECT("'"&amp;H$1&amp;"'!E7:Q200"),13,FALSE),""),"")</f>
        <v/>
      </c>
      <c r="I96" t="str">
        <f ca="1">IFERROR(IF(AND($B96&lt;&gt;$A$1,INDEX(Data!$O$2:$O$1000,$A96)=I$1),VLOOKUP($A96+1,INDIRECT("'"&amp;I$1&amp;"'!E7:Q200"),13,FALSE),""),"")</f>
        <v/>
      </c>
      <c r="J96" t="str">
        <f ca="1">IFERROR(IF(AND($B96&lt;&gt;$A$1,INDEX(Data!$O$2:$O$1000,$A96)=J$1),VLOOKUP($A96+1,INDIRECT("'"&amp;J$1&amp;"'!E7:Q200"),13,FALSE),""),"")</f>
        <v/>
      </c>
      <c r="K96" t="str">
        <f ca="1">IFERROR(IF(AND($B96&lt;&gt;$A$1,INDEX(Data!$O$2:$O$1000,$A96)=K$1),VLOOKUP($A96+1,INDIRECT("'"&amp;K$1&amp;"'!E7:Q200"),13,FALSE),""),"")</f>
        <v/>
      </c>
    </row>
    <row r="97" spans="1:11" x14ac:dyDescent="0.3">
      <c r="A97">
        <f t="array" ref="A97">IFERROR(SMALL(IF(Data!$D$2:$D$1000="Done",ROW(Data!$D$2:$D$1000)-1),ROW(96:96)),"")</f>
        <v>108</v>
      </c>
      <c r="B97" s="1">
        <f>IFERROR(IF(INDEX(Data!$T$2:$T$1000,$A97)/INDEX(Data!$J$2:$J$1000,$A97)&gt;$B$1,INDEX(Data!$V$2:$V$1000,$A97),$A$1),"")</f>
        <v>44012</v>
      </c>
      <c r="C97" t="str">
        <f ca="1">IFERROR(IF(AND($B97&lt;&gt;$A$1,INDEX(Data!$O$2:$O$1000,$A97)=C$1),VLOOKUP($A97+1,INDIRECT("'"&amp;C$1&amp;"'!E7:Q200"),13,FALSE),""),"")</f>
        <v/>
      </c>
      <c r="D97" t="str">
        <f ca="1">IFERROR(IF(AND($B97&lt;&gt;$A$1,INDEX(Data!$O$2:$O$1000,$A97)=D$1),VLOOKUP($A97+1,INDIRECT("'"&amp;D$1&amp;"'!E7:Q200"),13,FALSE),""),"")</f>
        <v/>
      </c>
      <c r="E97" t="str">
        <f ca="1">IFERROR(IF(AND($B97&lt;&gt;$A$1,INDEX(Data!$O$2:$O$1000,$A97)=E$1),VLOOKUP($A97+1,INDIRECT("'"&amp;E$1&amp;"'!E7:Q200"),13,FALSE),""),"")</f>
        <v/>
      </c>
      <c r="F97" t="str">
        <f ca="1">IFERROR(IF(AND($B97&lt;&gt;$A$1,INDEX(Data!$O$2:$O$1000,$A97)=F$1),VLOOKUP($A97+1,INDIRECT("'"&amp;F$1&amp;"'!E7:Q200"),13,FALSE),""),"")</f>
        <v/>
      </c>
      <c r="G97" t="str">
        <f ca="1">IFERROR(IF(AND($B97&lt;&gt;$A$1,INDEX(Data!$O$2:$O$1000,$A97)=G$1),VLOOKUP($A97+1,INDIRECT("'"&amp;G$1&amp;"'!E7:Q200"),13,FALSE),""),"")</f>
        <v/>
      </c>
      <c r="H97" t="str">
        <f ca="1">IFERROR(IF(AND($B97&lt;&gt;$A$1,INDEX(Data!$O$2:$O$1000,$A97)=H$1),VLOOKUP($A97+1,INDIRECT("'"&amp;H$1&amp;"'!E7:Q200"),13,FALSE),""),"")</f>
        <v/>
      </c>
      <c r="I97" t="str">
        <f ca="1">IFERROR(IF(AND($B97&lt;&gt;$A$1,INDEX(Data!$O$2:$O$1000,$A97)=I$1),VLOOKUP($A97+1,INDIRECT("'"&amp;I$1&amp;"'!E7:Q200"),13,FALSE),""),"")</f>
        <v/>
      </c>
      <c r="J97" t="str">
        <f ca="1">IFERROR(IF(AND($B97&lt;&gt;$A$1,INDEX(Data!$O$2:$O$1000,$A97)=J$1),VLOOKUP($A97+1,INDIRECT("'"&amp;J$1&amp;"'!E7:Q200"),13,FALSE),""),"")</f>
        <v/>
      </c>
      <c r="K97" t="str">
        <f ca="1">IFERROR(IF(AND($B97&lt;&gt;$A$1,INDEX(Data!$O$2:$O$1000,$A97)=K$1),VLOOKUP($A97+1,INDIRECT("'"&amp;K$1&amp;"'!E7:Q200"),13,FALSE),""),"")</f>
        <v/>
      </c>
    </row>
    <row r="98" spans="1:11" x14ac:dyDescent="0.3">
      <c r="A98">
        <f t="array" ref="A98">IFERROR(SMALL(IF(Data!$D$2:$D$1000="Done",ROW(Data!$D$2:$D$1000)-1),ROW(97:97)),"")</f>
        <v>109</v>
      </c>
      <c r="B98" s="1">
        <f>IFERROR(IF(INDEX(Data!$T$2:$T$1000,$A98)/INDEX(Data!$J$2:$J$1000,$A98)&gt;$B$1,INDEX(Data!$V$2:$V$1000,$A98),$A$1),"")</f>
        <v>43993</v>
      </c>
      <c r="C98" t="str">
        <f ca="1">IFERROR(IF(AND($B98&lt;&gt;$A$1,INDEX(Data!$O$2:$O$1000,$A98)=C$1),VLOOKUP($A98+1,INDIRECT("'"&amp;C$1&amp;"'!E7:Q200"),13,FALSE),""),"")</f>
        <v/>
      </c>
      <c r="D98" t="str">
        <f ca="1">IFERROR(IF(AND($B98&lt;&gt;$A$1,INDEX(Data!$O$2:$O$1000,$A98)=D$1),VLOOKUP($A98+1,INDIRECT("'"&amp;D$1&amp;"'!E7:Q200"),13,FALSE),""),"")</f>
        <v/>
      </c>
      <c r="E98">
        <f ca="1">IFERROR(IF(AND($B98&lt;&gt;$A$1,INDEX(Data!$O$2:$O$1000,$A98)=E$1),VLOOKUP($A98+1,INDIRECT("'"&amp;E$1&amp;"'!E7:Q200"),13,FALSE),""),"")</f>
        <v>75.760000000000005</v>
      </c>
      <c r="F98" t="str">
        <f ca="1">IFERROR(IF(AND($B98&lt;&gt;$A$1,INDEX(Data!$O$2:$O$1000,$A98)=F$1),VLOOKUP($A98+1,INDIRECT("'"&amp;F$1&amp;"'!E7:Q200"),13,FALSE),""),"")</f>
        <v/>
      </c>
      <c r="G98" t="str">
        <f ca="1">IFERROR(IF(AND($B98&lt;&gt;$A$1,INDEX(Data!$O$2:$O$1000,$A98)=G$1),VLOOKUP($A98+1,INDIRECT("'"&amp;G$1&amp;"'!E7:Q200"),13,FALSE),""),"")</f>
        <v/>
      </c>
      <c r="H98" t="str">
        <f ca="1">IFERROR(IF(AND($B98&lt;&gt;$A$1,INDEX(Data!$O$2:$O$1000,$A98)=H$1),VLOOKUP($A98+1,INDIRECT("'"&amp;H$1&amp;"'!E7:Q200"),13,FALSE),""),"")</f>
        <v/>
      </c>
      <c r="I98" t="str">
        <f ca="1">IFERROR(IF(AND($B98&lt;&gt;$A$1,INDEX(Data!$O$2:$O$1000,$A98)=I$1),VLOOKUP($A98+1,INDIRECT("'"&amp;I$1&amp;"'!E7:Q200"),13,FALSE),""),"")</f>
        <v/>
      </c>
      <c r="J98" t="str">
        <f ca="1">IFERROR(IF(AND($B98&lt;&gt;$A$1,INDEX(Data!$O$2:$O$1000,$A98)=J$1),VLOOKUP($A98+1,INDIRECT("'"&amp;J$1&amp;"'!E7:Q200"),13,FALSE),""),"")</f>
        <v/>
      </c>
      <c r="K98" t="str">
        <f ca="1">IFERROR(IF(AND($B98&lt;&gt;$A$1,INDEX(Data!$O$2:$O$1000,$A98)=K$1),VLOOKUP($A98+1,INDIRECT("'"&amp;K$1&amp;"'!E7:Q200"),13,FALSE),""),"")</f>
        <v/>
      </c>
    </row>
    <row r="99" spans="1:11" x14ac:dyDescent="0.3">
      <c r="A99">
        <f t="array" ref="A99">IFERROR(SMALL(IF(Data!$D$2:$D$1000="Done",ROW(Data!$D$2:$D$1000)-1),ROW(98:98)),"")</f>
        <v>111</v>
      </c>
      <c r="B99" s="1">
        <f>IFERROR(IF(INDEX(Data!$T$2:$T$1000,$A99)/INDEX(Data!$J$2:$J$1000,$A99)&gt;$B$1,INDEX(Data!$V$2:$V$1000,$A99),$A$1),"")</f>
        <v>43991</v>
      </c>
      <c r="C99" t="str">
        <f ca="1">IFERROR(IF(AND($B99&lt;&gt;$A$1,INDEX(Data!$O$2:$O$1000,$A99)=C$1),VLOOKUP($A99+1,INDIRECT("'"&amp;C$1&amp;"'!E7:Q200"),13,FALSE),""),"")</f>
        <v/>
      </c>
      <c r="D99" t="str">
        <f ca="1">IFERROR(IF(AND($B99&lt;&gt;$A$1,INDEX(Data!$O$2:$O$1000,$A99)=D$1),VLOOKUP($A99+1,INDIRECT("'"&amp;D$1&amp;"'!E7:Q200"),13,FALSE),""),"")</f>
        <v/>
      </c>
      <c r="E99" t="str">
        <f ca="1">IFERROR(IF(AND($B99&lt;&gt;$A$1,INDEX(Data!$O$2:$O$1000,$A99)=E$1),VLOOKUP($A99+1,INDIRECT("'"&amp;E$1&amp;"'!E7:Q200"),13,FALSE),""),"")</f>
        <v/>
      </c>
      <c r="F99" t="str">
        <f ca="1">IFERROR(IF(AND($B99&lt;&gt;$A$1,INDEX(Data!$O$2:$O$1000,$A99)=F$1),VLOOKUP($A99+1,INDIRECT("'"&amp;F$1&amp;"'!E7:Q200"),13,FALSE),""),"")</f>
        <v/>
      </c>
      <c r="G99" t="str">
        <f ca="1">IFERROR(IF(AND($B99&lt;&gt;$A$1,INDEX(Data!$O$2:$O$1000,$A99)=G$1),VLOOKUP($A99+1,INDIRECT("'"&amp;G$1&amp;"'!E7:Q200"),13,FALSE),""),"")</f>
        <v/>
      </c>
      <c r="H99" t="str">
        <f ca="1">IFERROR(IF(AND($B99&lt;&gt;$A$1,INDEX(Data!$O$2:$O$1000,$A99)=H$1),VLOOKUP($A99+1,INDIRECT("'"&amp;H$1&amp;"'!E7:Q200"),13,FALSE),""),"")</f>
        <v/>
      </c>
      <c r="I99" t="str">
        <f ca="1">IFERROR(IF(AND($B99&lt;&gt;$A$1,INDEX(Data!$O$2:$O$1000,$A99)=I$1),VLOOKUP($A99+1,INDIRECT("'"&amp;I$1&amp;"'!E7:Q200"),13,FALSE),""),"")</f>
        <v/>
      </c>
      <c r="J99" t="str">
        <f ca="1">IFERROR(IF(AND($B99&lt;&gt;$A$1,INDEX(Data!$O$2:$O$1000,$A99)=J$1),VLOOKUP($A99+1,INDIRECT("'"&amp;J$1&amp;"'!E7:Q200"),13,FALSE),""),"")</f>
        <v/>
      </c>
      <c r="K99" t="str">
        <f ca="1">IFERROR(IF(AND($B99&lt;&gt;$A$1,INDEX(Data!$O$2:$O$1000,$A99)=K$1),VLOOKUP($A99+1,INDIRECT("'"&amp;K$1&amp;"'!E7:Q200"),13,FALSE),""),"")</f>
        <v/>
      </c>
    </row>
    <row r="100" spans="1:11" x14ac:dyDescent="0.3">
      <c r="A100">
        <f t="array" ref="A100">IFERROR(SMALL(IF(Data!$D$2:$D$1000="Done",ROW(Data!$D$2:$D$1000)-1),ROW(99:99)),"")</f>
        <v>112</v>
      </c>
      <c r="B100" s="1">
        <f>IFERROR(IF(INDEX(Data!$T$2:$T$1000,$A100)/INDEX(Data!$J$2:$J$1000,$A100)&gt;$B$1,INDEX(Data!$V$2:$V$1000,$A100),$A$1),"")</f>
        <v>43993</v>
      </c>
      <c r="C100" t="str">
        <f ca="1">IFERROR(IF(AND($B100&lt;&gt;$A$1,INDEX(Data!$O$2:$O$1000,$A100)=C$1),VLOOKUP($A100+1,INDIRECT("'"&amp;C$1&amp;"'!E7:Q200"),13,FALSE),""),"")</f>
        <v/>
      </c>
      <c r="D100" t="str">
        <f ca="1">IFERROR(IF(AND($B100&lt;&gt;$A$1,INDEX(Data!$O$2:$O$1000,$A100)=D$1),VLOOKUP($A100+1,INDIRECT("'"&amp;D$1&amp;"'!E7:Q200"),13,FALSE),""),"")</f>
        <v/>
      </c>
      <c r="E100" t="str">
        <f ca="1">IFERROR(IF(AND($B100&lt;&gt;$A$1,INDEX(Data!$O$2:$O$1000,$A100)=E$1),VLOOKUP($A100+1,INDIRECT("'"&amp;E$1&amp;"'!E7:Q200"),13,FALSE),""),"")</f>
        <v/>
      </c>
      <c r="F100" t="str">
        <f ca="1">IFERROR(IF(AND($B100&lt;&gt;$A$1,INDEX(Data!$O$2:$O$1000,$A100)=F$1),VLOOKUP($A100+1,INDIRECT("'"&amp;F$1&amp;"'!E7:Q200"),13,FALSE),""),"")</f>
        <v/>
      </c>
      <c r="G100" t="str">
        <f ca="1">IFERROR(IF(AND($B100&lt;&gt;$A$1,INDEX(Data!$O$2:$O$1000,$A100)=G$1),VLOOKUP($A100+1,INDIRECT("'"&amp;G$1&amp;"'!E7:Q200"),13,FALSE),""),"")</f>
        <v/>
      </c>
      <c r="H100" t="str">
        <f ca="1">IFERROR(IF(AND($B100&lt;&gt;$A$1,INDEX(Data!$O$2:$O$1000,$A100)=H$1),VLOOKUP($A100+1,INDIRECT("'"&amp;H$1&amp;"'!E7:Q200"),13,FALSE),""),"")</f>
        <v/>
      </c>
      <c r="I100" t="str">
        <f ca="1">IFERROR(IF(AND($B100&lt;&gt;$A$1,INDEX(Data!$O$2:$O$1000,$A100)=I$1),VLOOKUP($A100+1,INDIRECT("'"&amp;I$1&amp;"'!E7:Q200"),13,FALSE),""),"")</f>
        <v/>
      </c>
      <c r="J100">
        <f ca="1">IFERROR(IF(AND($B100&lt;&gt;$A$1,INDEX(Data!$O$2:$O$1000,$A100)=J$1),VLOOKUP($A100+1,INDIRECT("'"&amp;J$1&amp;"'!E7:Q200"),13,FALSE),""),"")</f>
        <v>68.040000000000006</v>
      </c>
      <c r="K100" t="str">
        <f ca="1">IFERROR(IF(AND($B100&lt;&gt;$A$1,INDEX(Data!$O$2:$O$1000,$A100)=K$1),VLOOKUP($A100+1,INDIRECT("'"&amp;K$1&amp;"'!E7:Q200"),13,FALSE),""),"")</f>
        <v/>
      </c>
    </row>
    <row r="101" spans="1:11" x14ac:dyDescent="0.3">
      <c r="A101">
        <f t="array" ref="A101">IFERROR(SMALL(IF(Data!$D$2:$D$1000="Done",ROW(Data!$D$2:$D$1000)-1),ROW(100:100)),"")</f>
        <v>113</v>
      </c>
      <c r="B101" s="1">
        <f>IFERROR(IF(INDEX(Data!$T$2:$T$1000,$A101)/INDEX(Data!$J$2:$J$1000,$A101)&gt;$B$1,INDEX(Data!$V$2:$V$1000,$A101),$A$1),"")</f>
        <v>43980</v>
      </c>
      <c r="C101" t="str">
        <f ca="1">IFERROR(IF(AND($B101&lt;&gt;$A$1,INDEX(Data!$O$2:$O$1000,$A101)=C$1),VLOOKUP($A101+1,INDIRECT("'"&amp;C$1&amp;"'!E7:Q200"),13,FALSE),""),"")</f>
        <v/>
      </c>
      <c r="D101" t="str">
        <f ca="1">IFERROR(IF(AND($B101&lt;&gt;$A$1,INDEX(Data!$O$2:$O$1000,$A101)=D$1),VLOOKUP($A101+1,INDIRECT("'"&amp;D$1&amp;"'!E7:Q200"),13,FALSE),""),"")</f>
        <v/>
      </c>
      <c r="E101" t="str">
        <f ca="1">IFERROR(IF(AND($B101&lt;&gt;$A$1,INDEX(Data!$O$2:$O$1000,$A101)=E$1),VLOOKUP($A101+1,INDIRECT("'"&amp;E$1&amp;"'!E7:Q200"),13,FALSE),""),"")</f>
        <v/>
      </c>
      <c r="F101" t="str">
        <f ca="1">IFERROR(IF(AND($B101&lt;&gt;$A$1,INDEX(Data!$O$2:$O$1000,$A101)=F$1),VLOOKUP($A101+1,INDIRECT("'"&amp;F$1&amp;"'!E7:Q200"),13,FALSE),""),"")</f>
        <v/>
      </c>
      <c r="G101" t="str">
        <f ca="1">IFERROR(IF(AND($B101&lt;&gt;$A$1,INDEX(Data!$O$2:$O$1000,$A101)=G$1),VLOOKUP($A101+1,INDIRECT("'"&amp;G$1&amp;"'!E7:Q200"),13,FALSE),""),"")</f>
        <v/>
      </c>
      <c r="H101" t="str">
        <f ca="1">IFERROR(IF(AND($B101&lt;&gt;$A$1,INDEX(Data!$O$2:$O$1000,$A101)=H$1),VLOOKUP($A101+1,INDIRECT("'"&amp;H$1&amp;"'!E7:Q200"),13,FALSE),""),"")</f>
        <v/>
      </c>
      <c r="I101">
        <f ca="1">IFERROR(IF(AND($B101&lt;&gt;$A$1,INDEX(Data!$O$2:$O$1000,$A101)=I$1),VLOOKUP($A101+1,INDIRECT("'"&amp;I$1&amp;"'!E7:Q200"),13,FALSE),""),"")</f>
        <v>60.24</v>
      </c>
      <c r="J101" t="str">
        <f ca="1">IFERROR(IF(AND($B101&lt;&gt;$A$1,INDEX(Data!$O$2:$O$1000,$A101)=J$1),VLOOKUP($A101+1,INDIRECT("'"&amp;J$1&amp;"'!E7:Q200"),13,FALSE),""),"")</f>
        <v/>
      </c>
      <c r="K101" t="str">
        <f ca="1">IFERROR(IF(AND($B101&lt;&gt;$A$1,INDEX(Data!$O$2:$O$1000,$A101)=K$1),VLOOKUP($A101+1,INDIRECT("'"&amp;K$1&amp;"'!E7:Q200"),13,FALSE),""),"")</f>
        <v/>
      </c>
    </row>
    <row r="102" spans="1:11" x14ac:dyDescent="0.3">
      <c r="A102">
        <f t="array" ref="A102">IFERROR(SMALL(IF(Data!$D$2:$D$1000="Done",ROW(Data!$D$2:$D$1000)-1),ROW(101:101)),"")</f>
        <v>114</v>
      </c>
      <c r="B102" s="1">
        <f>IFERROR(IF(INDEX(Data!$T$2:$T$1000,$A102)/INDEX(Data!$J$2:$J$1000,$A102)&gt;$B$1,INDEX(Data!$V$2:$V$1000,$A102),$A$1),"")</f>
        <v>43980</v>
      </c>
      <c r="C102" t="str">
        <f ca="1">IFERROR(IF(AND($B102&lt;&gt;$A$1,INDEX(Data!$O$2:$O$1000,$A102)=C$1),VLOOKUP($A102+1,INDIRECT("'"&amp;C$1&amp;"'!E7:Q200"),13,FALSE),""),"")</f>
        <v/>
      </c>
      <c r="D102" t="str">
        <f ca="1">IFERROR(IF(AND($B102&lt;&gt;$A$1,INDEX(Data!$O$2:$O$1000,$A102)=D$1),VLOOKUP($A102+1,INDIRECT("'"&amp;D$1&amp;"'!E7:Q200"),13,FALSE),""),"")</f>
        <v/>
      </c>
      <c r="E102" t="str">
        <f ca="1">IFERROR(IF(AND($B102&lt;&gt;$A$1,INDEX(Data!$O$2:$O$1000,$A102)=E$1),VLOOKUP($A102+1,INDIRECT("'"&amp;E$1&amp;"'!E7:Q200"),13,FALSE),""),"")</f>
        <v/>
      </c>
      <c r="F102" t="str">
        <f ca="1">IFERROR(IF(AND($B102&lt;&gt;$A$1,INDEX(Data!$O$2:$O$1000,$A102)=F$1),VLOOKUP($A102+1,INDIRECT("'"&amp;F$1&amp;"'!E7:Q200"),13,FALSE),""),"")</f>
        <v/>
      </c>
      <c r="G102" t="str">
        <f ca="1">IFERROR(IF(AND($B102&lt;&gt;$A$1,INDEX(Data!$O$2:$O$1000,$A102)=G$1),VLOOKUP($A102+1,INDIRECT("'"&amp;G$1&amp;"'!E7:Q200"),13,FALSE),""),"")</f>
        <v/>
      </c>
      <c r="H102" t="str">
        <f ca="1">IFERROR(IF(AND($B102&lt;&gt;$A$1,INDEX(Data!$O$2:$O$1000,$A102)=H$1),VLOOKUP($A102+1,INDIRECT("'"&amp;H$1&amp;"'!E7:Q200"),13,FALSE),""),"")</f>
        <v/>
      </c>
      <c r="I102" t="str">
        <f ca="1">IFERROR(IF(AND($B102&lt;&gt;$A$1,INDEX(Data!$O$2:$O$1000,$A102)=I$1),VLOOKUP($A102+1,INDIRECT("'"&amp;I$1&amp;"'!E7:Q200"),13,FALSE),""),"")</f>
        <v/>
      </c>
      <c r="J102" t="str">
        <f ca="1">IFERROR(IF(AND($B102&lt;&gt;$A$1,INDEX(Data!$O$2:$O$1000,$A102)=J$1),VLOOKUP($A102+1,INDIRECT("'"&amp;J$1&amp;"'!E7:Q200"),13,FALSE),""),"")</f>
        <v/>
      </c>
      <c r="K102" t="str">
        <f ca="1">IFERROR(IF(AND($B102&lt;&gt;$A$1,INDEX(Data!$O$2:$O$1000,$A102)=K$1),VLOOKUP($A102+1,INDIRECT("'"&amp;K$1&amp;"'!E7:Q200"),13,FALSE),""),"")</f>
        <v/>
      </c>
    </row>
    <row r="103" spans="1:11" x14ac:dyDescent="0.3">
      <c r="A103">
        <f t="array" ref="A103">IFERROR(SMALL(IF(Data!$D$2:$D$1000="Done",ROW(Data!$D$2:$D$1000)-1),ROW(102:102)),"")</f>
        <v>115</v>
      </c>
      <c r="B103" s="1">
        <f>IFERROR(IF(INDEX(Data!$T$2:$T$1000,$A103)/INDEX(Data!$J$2:$J$1000,$A103)&gt;$B$1,INDEX(Data!$V$2:$V$1000,$A103),$A$1),"")</f>
        <v>43993</v>
      </c>
      <c r="C103" t="str">
        <f ca="1">IFERROR(IF(AND($B103&lt;&gt;$A$1,INDEX(Data!$O$2:$O$1000,$A103)=C$1),VLOOKUP($A103+1,INDIRECT("'"&amp;C$1&amp;"'!E7:Q200"),13,FALSE),""),"")</f>
        <v/>
      </c>
      <c r="D103" t="str">
        <f ca="1">IFERROR(IF(AND($B103&lt;&gt;$A$1,INDEX(Data!$O$2:$O$1000,$A103)=D$1),VLOOKUP($A103+1,INDIRECT("'"&amp;D$1&amp;"'!E7:Q200"),13,FALSE),""),"")</f>
        <v/>
      </c>
      <c r="E103" t="str">
        <f ca="1">IFERROR(IF(AND($B103&lt;&gt;$A$1,INDEX(Data!$O$2:$O$1000,$A103)=E$1),VLOOKUP($A103+1,INDIRECT("'"&amp;E$1&amp;"'!E7:Q200"),13,FALSE),""),"")</f>
        <v/>
      </c>
      <c r="F103" t="str">
        <f ca="1">IFERROR(IF(AND($B103&lt;&gt;$A$1,INDEX(Data!$O$2:$O$1000,$A103)=F$1),VLOOKUP($A103+1,INDIRECT("'"&amp;F$1&amp;"'!E7:Q200"),13,FALSE),""),"")</f>
        <v/>
      </c>
      <c r="G103" t="str">
        <f ca="1">IFERROR(IF(AND($B103&lt;&gt;$A$1,INDEX(Data!$O$2:$O$1000,$A103)=G$1),VLOOKUP($A103+1,INDIRECT("'"&amp;G$1&amp;"'!E7:Q200"),13,FALSE),""),"")</f>
        <v/>
      </c>
      <c r="H103" t="str">
        <f ca="1">IFERROR(IF(AND($B103&lt;&gt;$A$1,INDEX(Data!$O$2:$O$1000,$A103)=H$1),VLOOKUP($A103+1,INDIRECT("'"&amp;H$1&amp;"'!E7:Q200"),13,FALSE),""),"")</f>
        <v/>
      </c>
      <c r="I103" t="str">
        <f ca="1">IFERROR(IF(AND($B103&lt;&gt;$A$1,INDEX(Data!$O$2:$O$1000,$A103)=I$1),VLOOKUP($A103+1,INDIRECT("'"&amp;I$1&amp;"'!E7:Q200"),13,FALSE),""),"")</f>
        <v/>
      </c>
      <c r="J103">
        <f ca="1">IFERROR(IF(AND($B103&lt;&gt;$A$1,INDEX(Data!$O$2:$O$1000,$A103)=J$1),VLOOKUP($A103+1,INDIRECT("'"&amp;J$1&amp;"'!E7:Q200"),13,FALSE),""),"")</f>
        <v>124.64</v>
      </c>
      <c r="K103" t="str">
        <f ca="1">IFERROR(IF(AND($B103&lt;&gt;$A$1,INDEX(Data!$O$2:$O$1000,$A103)=K$1),VLOOKUP($A103+1,INDIRECT("'"&amp;K$1&amp;"'!E7:Q200"),13,FALSE),""),"")</f>
        <v/>
      </c>
    </row>
    <row r="104" spans="1:11" x14ac:dyDescent="0.3">
      <c r="A104">
        <f t="array" ref="A104">IFERROR(SMALL(IF(Data!$D$2:$D$1000="Done",ROW(Data!$D$2:$D$1000)-1),ROW(103:103)),"")</f>
        <v>116</v>
      </c>
      <c r="B104" s="1">
        <f>IFERROR(IF(INDEX(Data!$T$2:$T$1000,$A104)/INDEX(Data!$J$2:$J$1000,$A104)&gt;$B$1,INDEX(Data!$V$2:$V$1000,$A104),$A$1),"")</f>
        <v>43993</v>
      </c>
      <c r="C104" t="str">
        <f ca="1">IFERROR(IF(AND($B104&lt;&gt;$A$1,INDEX(Data!$O$2:$O$1000,$A104)=C$1),VLOOKUP($A104+1,INDIRECT("'"&amp;C$1&amp;"'!E7:Q200"),13,FALSE),""),"")</f>
        <v/>
      </c>
      <c r="D104" t="str">
        <f ca="1">IFERROR(IF(AND($B104&lt;&gt;$A$1,INDEX(Data!$O$2:$O$1000,$A104)=D$1),VLOOKUP($A104+1,INDIRECT("'"&amp;D$1&amp;"'!E7:Q200"),13,FALSE),""),"")</f>
        <v/>
      </c>
      <c r="E104">
        <f ca="1">IFERROR(IF(AND($B104&lt;&gt;$A$1,INDEX(Data!$O$2:$O$1000,$A104)=E$1),VLOOKUP($A104+1,INDIRECT("'"&amp;E$1&amp;"'!E7:Q200"),13,FALSE),""),"")</f>
        <v>127.27</v>
      </c>
      <c r="F104" t="str">
        <f ca="1">IFERROR(IF(AND($B104&lt;&gt;$A$1,INDEX(Data!$O$2:$O$1000,$A104)=F$1),VLOOKUP($A104+1,INDIRECT("'"&amp;F$1&amp;"'!E7:Q200"),13,FALSE),""),"")</f>
        <v/>
      </c>
      <c r="G104" t="str">
        <f ca="1">IFERROR(IF(AND($B104&lt;&gt;$A$1,INDEX(Data!$O$2:$O$1000,$A104)=G$1),VLOOKUP($A104+1,INDIRECT("'"&amp;G$1&amp;"'!E7:Q200"),13,FALSE),""),"")</f>
        <v/>
      </c>
      <c r="H104" t="str">
        <f ca="1">IFERROR(IF(AND($B104&lt;&gt;$A$1,INDEX(Data!$O$2:$O$1000,$A104)=H$1),VLOOKUP($A104+1,INDIRECT("'"&amp;H$1&amp;"'!E7:Q200"),13,FALSE),""),"")</f>
        <v/>
      </c>
      <c r="I104" t="str">
        <f ca="1">IFERROR(IF(AND($B104&lt;&gt;$A$1,INDEX(Data!$O$2:$O$1000,$A104)=I$1),VLOOKUP($A104+1,INDIRECT("'"&amp;I$1&amp;"'!E7:Q200"),13,FALSE),""),"")</f>
        <v/>
      </c>
      <c r="J104" t="str">
        <f ca="1">IFERROR(IF(AND($B104&lt;&gt;$A$1,INDEX(Data!$O$2:$O$1000,$A104)=J$1),VLOOKUP($A104+1,INDIRECT("'"&amp;J$1&amp;"'!E7:Q200"),13,FALSE),""),"")</f>
        <v/>
      </c>
      <c r="K104" t="str">
        <f ca="1">IFERROR(IF(AND($B104&lt;&gt;$A$1,INDEX(Data!$O$2:$O$1000,$A104)=K$1),VLOOKUP($A104+1,INDIRECT("'"&amp;K$1&amp;"'!E7:Q200"),13,FALSE),""),"")</f>
        <v/>
      </c>
    </row>
    <row r="105" spans="1:11" x14ac:dyDescent="0.3">
      <c r="A105">
        <f t="array" ref="A105">IFERROR(SMALL(IF(Data!$D$2:$D$1000="Done",ROW(Data!$D$2:$D$1000)-1),ROW(104:104)),"")</f>
        <v>117</v>
      </c>
      <c r="B105" s="1">
        <f>IFERROR(IF(INDEX(Data!$T$2:$T$1000,$A105)/INDEX(Data!$J$2:$J$1000,$A105)&gt;$B$1,INDEX(Data!$V$2:$V$1000,$A105),$A$1),"")</f>
        <v>43980</v>
      </c>
      <c r="C105" t="str">
        <f ca="1">IFERROR(IF(AND($B105&lt;&gt;$A$1,INDEX(Data!$O$2:$O$1000,$A105)=C$1),VLOOKUP($A105+1,INDIRECT("'"&amp;C$1&amp;"'!E7:Q200"),13,FALSE),""),"")</f>
        <v/>
      </c>
      <c r="D105" t="str">
        <f ca="1">IFERROR(IF(AND($B105&lt;&gt;$A$1,INDEX(Data!$O$2:$O$1000,$A105)=D$1),VLOOKUP($A105+1,INDIRECT("'"&amp;D$1&amp;"'!E7:Q200"),13,FALSE),""),"")</f>
        <v/>
      </c>
      <c r="E105" t="str">
        <f ca="1">IFERROR(IF(AND($B105&lt;&gt;$A$1,INDEX(Data!$O$2:$O$1000,$A105)=E$1),VLOOKUP($A105+1,INDIRECT("'"&amp;E$1&amp;"'!E7:Q200"),13,FALSE),""),"")</f>
        <v/>
      </c>
      <c r="F105" t="str">
        <f ca="1">IFERROR(IF(AND($B105&lt;&gt;$A$1,INDEX(Data!$O$2:$O$1000,$A105)=F$1),VLOOKUP($A105+1,INDIRECT("'"&amp;F$1&amp;"'!E7:Q200"),13,FALSE),""),"")</f>
        <v/>
      </c>
      <c r="G105" t="str">
        <f ca="1">IFERROR(IF(AND($B105&lt;&gt;$A$1,INDEX(Data!$O$2:$O$1000,$A105)=G$1),VLOOKUP($A105+1,INDIRECT("'"&amp;G$1&amp;"'!E7:Q200"),13,FALSE),""),"")</f>
        <v/>
      </c>
      <c r="H105" t="str">
        <f ca="1">IFERROR(IF(AND($B105&lt;&gt;$A$1,INDEX(Data!$O$2:$O$1000,$A105)=H$1),VLOOKUP($A105+1,INDIRECT("'"&amp;H$1&amp;"'!E7:Q200"),13,FALSE),""),"")</f>
        <v/>
      </c>
      <c r="I105" t="str">
        <f ca="1">IFERROR(IF(AND($B105&lt;&gt;$A$1,INDEX(Data!$O$2:$O$1000,$A105)=I$1),VLOOKUP($A105+1,INDIRECT("'"&amp;I$1&amp;"'!E7:Q200"),13,FALSE),""),"")</f>
        <v/>
      </c>
      <c r="J105" t="str">
        <f ca="1">IFERROR(IF(AND($B105&lt;&gt;$A$1,INDEX(Data!$O$2:$O$1000,$A105)=J$1),VLOOKUP($A105+1,INDIRECT("'"&amp;J$1&amp;"'!E7:Q200"),13,FALSE),""),"")</f>
        <v/>
      </c>
      <c r="K105" t="str">
        <f ca="1">IFERROR(IF(AND($B105&lt;&gt;$A$1,INDEX(Data!$O$2:$O$1000,$A105)=K$1),VLOOKUP($A105+1,INDIRECT("'"&amp;K$1&amp;"'!E7:Q200"),13,FALSE),""),"")</f>
        <v/>
      </c>
    </row>
    <row r="106" spans="1:11" x14ac:dyDescent="0.3">
      <c r="A106">
        <f t="array" ref="A106">IFERROR(SMALL(IF(Data!$D$2:$D$1000="Done",ROW(Data!$D$2:$D$1000)-1),ROW(105:105)),"")</f>
        <v>118</v>
      </c>
      <c r="B106" s="1">
        <f>IFERROR(IF(INDEX(Data!$T$2:$T$1000,$A106)/INDEX(Data!$J$2:$J$1000,$A106)&gt;$B$1,INDEX(Data!$V$2:$V$1000,$A106),$A$1),"")</f>
        <v>43994</v>
      </c>
      <c r="C106" t="str">
        <f ca="1">IFERROR(IF(AND($B106&lt;&gt;$A$1,INDEX(Data!$O$2:$O$1000,$A106)=C$1),VLOOKUP($A106+1,INDIRECT("'"&amp;C$1&amp;"'!E7:Q200"),13,FALSE),""),"")</f>
        <v/>
      </c>
      <c r="D106" t="str">
        <f ca="1">IFERROR(IF(AND($B106&lt;&gt;$A$1,INDEX(Data!$O$2:$O$1000,$A106)=D$1),VLOOKUP($A106+1,INDIRECT("'"&amp;D$1&amp;"'!E7:Q200"),13,FALSE),""),"")</f>
        <v/>
      </c>
      <c r="E106" t="str">
        <f ca="1">IFERROR(IF(AND($B106&lt;&gt;$A$1,INDEX(Data!$O$2:$O$1000,$A106)=E$1),VLOOKUP($A106+1,INDIRECT("'"&amp;E$1&amp;"'!E7:Q200"),13,FALSE),""),"")</f>
        <v/>
      </c>
      <c r="F106" t="str">
        <f ca="1">IFERROR(IF(AND($B106&lt;&gt;$A$1,INDEX(Data!$O$2:$O$1000,$A106)=F$1),VLOOKUP($A106+1,INDIRECT("'"&amp;F$1&amp;"'!E7:Q200"),13,FALSE),""),"")</f>
        <v/>
      </c>
      <c r="G106" t="str">
        <f ca="1">IFERROR(IF(AND($B106&lt;&gt;$A$1,INDEX(Data!$O$2:$O$1000,$A106)=G$1),VLOOKUP($A106+1,INDIRECT("'"&amp;G$1&amp;"'!E7:Q200"),13,FALSE),""),"")</f>
        <v/>
      </c>
      <c r="H106" t="str">
        <f ca="1">IFERROR(IF(AND($B106&lt;&gt;$A$1,INDEX(Data!$O$2:$O$1000,$A106)=H$1),VLOOKUP($A106+1,INDIRECT("'"&amp;H$1&amp;"'!E7:Q200"),13,FALSE),""),"")</f>
        <v/>
      </c>
      <c r="I106">
        <f ca="1">IFERROR(IF(AND($B106&lt;&gt;$A$1,INDEX(Data!$O$2:$O$1000,$A106)=I$1),VLOOKUP($A106+1,INDIRECT("'"&amp;I$1&amp;"'!E7:Q200"),13,FALSE),""),"")</f>
        <v>211.11</v>
      </c>
      <c r="J106" t="str">
        <f ca="1">IFERROR(IF(AND($B106&lt;&gt;$A$1,INDEX(Data!$O$2:$O$1000,$A106)=J$1),VLOOKUP($A106+1,INDIRECT("'"&amp;J$1&amp;"'!E7:Q200"),13,FALSE),""),"")</f>
        <v/>
      </c>
      <c r="K106" t="str">
        <f ca="1">IFERROR(IF(AND($B106&lt;&gt;$A$1,INDEX(Data!$O$2:$O$1000,$A106)=K$1),VLOOKUP($A106+1,INDIRECT("'"&amp;K$1&amp;"'!E7:Q200"),13,FALSE),""),"")</f>
        <v/>
      </c>
    </row>
    <row r="107" spans="1:11" x14ac:dyDescent="0.3">
      <c r="A107">
        <f t="array" ref="A107">IFERROR(SMALL(IF(Data!$D$2:$D$1000="Done",ROW(Data!$D$2:$D$1000)-1),ROW(106:106)),"")</f>
        <v>122</v>
      </c>
      <c r="B107" s="1">
        <f>IFERROR(IF(INDEX(Data!$T$2:$T$1000,$A107)/INDEX(Data!$J$2:$J$1000,$A107)&gt;$B$1,INDEX(Data!$V$2:$V$1000,$A107),$A$1),"")</f>
        <v>43991</v>
      </c>
      <c r="C107" t="str">
        <f ca="1">IFERROR(IF(AND($B107&lt;&gt;$A$1,INDEX(Data!$O$2:$O$1000,$A107)=C$1),VLOOKUP($A107+1,INDIRECT("'"&amp;C$1&amp;"'!E7:Q200"),13,FALSE),""),"")</f>
        <v/>
      </c>
      <c r="D107" t="str">
        <f ca="1">IFERROR(IF(AND($B107&lt;&gt;$A$1,INDEX(Data!$O$2:$O$1000,$A107)=D$1),VLOOKUP($A107+1,INDIRECT("'"&amp;D$1&amp;"'!E7:Q200"),13,FALSE),""),"")</f>
        <v/>
      </c>
      <c r="E107" t="str">
        <f ca="1">IFERROR(IF(AND($B107&lt;&gt;$A$1,INDEX(Data!$O$2:$O$1000,$A107)=E$1),VLOOKUP($A107+1,INDIRECT("'"&amp;E$1&amp;"'!E7:Q200"),13,FALSE),""),"")</f>
        <v/>
      </c>
      <c r="F107" t="str">
        <f ca="1">IFERROR(IF(AND($B107&lt;&gt;$A$1,INDEX(Data!$O$2:$O$1000,$A107)=F$1),VLOOKUP($A107+1,INDIRECT("'"&amp;F$1&amp;"'!E7:Q200"),13,FALSE),""),"")</f>
        <v/>
      </c>
      <c r="G107" t="str">
        <f ca="1">IFERROR(IF(AND($B107&lt;&gt;$A$1,INDEX(Data!$O$2:$O$1000,$A107)=G$1),VLOOKUP($A107+1,INDIRECT("'"&amp;G$1&amp;"'!E7:Q200"),13,FALSE),""),"")</f>
        <v/>
      </c>
      <c r="H107" t="str">
        <f ca="1">IFERROR(IF(AND($B107&lt;&gt;$A$1,INDEX(Data!$O$2:$O$1000,$A107)=H$1),VLOOKUP($A107+1,INDIRECT("'"&amp;H$1&amp;"'!E7:Q200"),13,FALSE),""),"")</f>
        <v/>
      </c>
      <c r="I107" t="str">
        <f ca="1">IFERROR(IF(AND($B107&lt;&gt;$A$1,INDEX(Data!$O$2:$O$1000,$A107)=I$1),VLOOKUP($A107+1,INDIRECT("'"&amp;I$1&amp;"'!E7:Q200"),13,FALSE),""),"")</f>
        <v/>
      </c>
      <c r="J107" t="str">
        <f ca="1">IFERROR(IF(AND($B107&lt;&gt;$A$1,INDEX(Data!$O$2:$O$1000,$A107)=J$1),VLOOKUP($A107+1,INDIRECT("'"&amp;J$1&amp;"'!E7:Q200"),13,FALSE),""),"")</f>
        <v/>
      </c>
      <c r="K107" t="str">
        <f ca="1">IFERROR(IF(AND($B107&lt;&gt;$A$1,INDEX(Data!$O$2:$O$1000,$A107)=K$1),VLOOKUP($A107+1,INDIRECT("'"&amp;K$1&amp;"'!E7:Q200"),13,FALSE),""),"")</f>
        <v/>
      </c>
    </row>
    <row r="108" spans="1:11" x14ac:dyDescent="0.3">
      <c r="A108">
        <f t="array" ref="A108">IFERROR(SMALL(IF(Data!$D$2:$D$1000="Done",ROW(Data!$D$2:$D$1000)-1),ROW(107:107)),"")</f>
        <v>123</v>
      </c>
      <c r="B108" s="1">
        <f>IFERROR(IF(INDEX(Data!$T$2:$T$1000,$A108)/INDEX(Data!$J$2:$J$1000,$A108)&gt;$B$1,INDEX(Data!$V$2:$V$1000,$A108),$A$1),"")</f>
        <v>43993</v>
      </c>
      <c r="C108" t="str">
        <f ca="1">IFERROR(IF(AND($B108&lt;&gt;$A$1,INDEX(Data!$O$2:$O$1000,$A108)=C$1),VLOOKUP($A108+1,INDIRECT("'"&amp;C$1&amp;"'!E7:Q200"),13,FALSE),""),"")</f>
        <v/>
      </c>
      <c r="D108" t="str">
        <f ca="1">IFERROR(IF(AND($B108&lt;&gt;$A$1,INDEX(Data!$O$2:$O$1000,$A108)=D$1),VLOOKUP($A108+1,INDIRECT("'"&amp;D$1&amp;"'!E7:Q200"),13,FALSE),""),"")</f>
        <v/>
      </c>
      <c r="E108" t="str">
        <f ca="1">IFERROR(IF(AND($B108&lt;&gt;$A$1,INDEX(Data!$O$2:$O$1000,$A108)=E$1),VLOOKUP($A108+1,INDIRECT("'"&amp;E$1&amp;"'!E7:Q200"),13,FALSE),""),"")</f>
        <v/>
      </c>
      <c r="F108" t="str">
        <f ca="1">IFERROR(IF(AND($B108&lt;&gt;$A$1,INDEX(Data!$O$2:$O$1000,$A108)=F$1),VLOOKUP($A108+1,INDIRECT("'"&amp;F$1&amp;"'!E7:Q200"),13,FALSE),""),"")</f>
        <v/>
      </c>
      <c r="G108" t="str">
        <f ca="1">IFERROR(IF(AND($B108&lt;&gt;$A$1,INDEX(Data!$O$2:$O$1000,$A108)=G$1),VLOOKUP($A108+1,INDIRECT("'"&amp;G$1&amp;"'!E7:Q200"),13,FALSE),""),"")</f>
        <v/>
      </c>
      <c r="H108" t="str">
        <f ca="1">IFERROR(IF(AND($B108&lt;&gt;$A$1,INDEX(Data!$O$2:$O$1000,$A108)=H$1),VLOOKUP($A108+1,INDIRECT("'"&amp;H$1&amp;"'!E7:Q200"),13,FALSE),""),"")</f>
        <v/>
      </c>
      <c r="I108" t="str">
        <f ca="1">IFERROR(IF(AND($B108&lt;&gt;$A$1,INDEX(Data!$O$2:$O$1000,$A108)=I$1),VLOOKUP($A108+1,INDIRECT("'"&amp;I$1&amp;"'!E7:Q200"),13,FALSE),""),"")</f>
        <v/>
      </c>
      <c r="J108" t="str">
        <f ca="1">IFERROR(IF(AND($B108&lt;&gt;$A$1,INDEX(Data!$O$2:$O$1000,$A108)=J$1),VLOOKUP($A108+1,INDIRECT("'"&amp;J$1&amp;"'!E7:Q200"),13,FALSE),""),"")</f>
        <v/>
      </c>
      <c r="K108" t="str">
        <f ca="1">IFERROR(IF(AND($B108&lt;&gt;$A$1,INDEX(Data!$O$2:$O$1000,$A108)=K$1),VLOOKUP($A108+1,INDIRECT("'"&amp;K$1&amp;"'!E7:Q200"),13,FALSE),""),"")</f>
        <v/>
      </c>
    </row>
    <row r="109" spans="1:11" x14ac:dyDescent="0.3">
      <c r="A109">
        <f t="array" ref="A109">IFERROR(SMALL(IF(Data!$D$2:$D$1000="Done",ROW(Data!$D$2:$D$1000)-1),ROW(108:108)),"")</f>
        <v>124</v>
      </c>
      <c r="B109" s="1">
        <f>IFERROR(IF(INDEX(Data!$T$2:$T$1000,$A109)/INDEX(Data!$J$2:$J$1000,$A109)&gt;$B$1,INDEX(Data!$V$2:$V$1000,$A109),$A$1),"")</f>
        <v>43980</v>
      </c>
      <c r="C109" t="str">
        <f ca="1">IFERROR(IF(AND($B109&lt;&gt;$A$1,INDEX(Data!$O$2:$O$1000,$A109)=C$1),VLOOKUP($A109+1,INDIRECT("'"&amp;C$1&amp;"'!E7:Q200"),13,FALSE),""),"")</f>
        <v/>
      </c>
      <c r="D109" t="str">
        <f ca="1">IFERROR(IF(AND($B109&lt;&gt;$A$1,INDEX(Data!$O$2:$O$1000,$A109)=D$1),VLOOKUP($A109+1,INDIRECT("'"&amp;D$1&amp;"'!E7:Q200"),13,FALSE),""),"")</f>
        <v/>
      </c>
      <c r="E109" t="str">
        <f ca="1">IFERROR(IF(AND($B109&lt;&gt;$A$1,INDEX(Data!$O$2:$O$1000,$A109)=E$1),VLOOKUP($A109+1,INDIRECT("'"&amp;E$1&amp;"'!E7:Q200"),13,FALSE),""),"")</f>
        <v/>
      </c>
      <c r="F109" t="str">
        <f ca="1">IFERROR(IF(AND($B109&lt;&gt;$A$1,INDEX(Data!$O$2:$O$1000,$A109)=F$1),VLOOKUP($A109+1,INDIRECT("'"&amp;F$1&amp;"'!E7:Q200"),13,FALSE),""),"")</f>
        <v/>
      </c>
      <c r="G109" t="str">
        <f ca="1">IFERROR(IF(AND($B109&lt;&gt;$A$1,INDEX(Data!$O$2:$O$1000,$A109)=G$1),VLOOKUP($A109+1,INDIRECT("'"&amp;G$1&amp;"'!E7:Q200"),13,FALSE),""),"")</f>
        <v/>
      </c>
      <c r="H109" t="str">
        <f ca="1">IFERROR(IF(AND($B109&lt;&gt;$A$1,INDEX(Data!$O$2:$O$1000,$A109)=H$1),VLOOKUP($A109+1,INDIRECT("'"&amp;H$1&amp;"'!E7:Q200"),13,FALSE),""),"")</f>
        <v/>
      </c>
      <c r="I109" t="str">
        <f ca="1">IFERROR(IF(AND($B109&lt;&gt;$A$1,INDEX(Data!$O$2:$O$1000,$A109)=I$1),VLOOKUP($A109+1,INDIRECT("'"&amp;I$1&amp;"'!E7:Q200"),13,FALSE),""),"")</f>
        <v/>
      </c>
      <c r="J109" t="str">
        <f ca="1">IFERROR(IF(AND($B109&lt;&gt;$A$1,INDEX(Data!$O$2:$O$1000,$A109)=J$1),VLOOKUP($A109+1,INDIRECT("'"&amp;J$1&amp;"'!E7:Q200"),13,FALSE),""),"")</f>
        <v/>
      </c>
      <c r="K109" t="str">
        <f ca="1">IFERROR(IF(AND($B109&lt;&gt;$A$1,INDEX(Data!$O$2:$O$1000,$A109)=K$1),VLOOKUP($A109+1,INDIRECT("'"&amp;K$1&amp;"'!E7:Q200"),13,FALSE),""),"")</f>
        <v/>
      </c>
    </row>
    <row r="110" spans="1:11" x14ac:dyDescent="0.3">
      <c r="A110">
        <f t="array" ref="A110">IFERROR(SMALL(IF(Data!$D$2:$D$1000="Done",ROW(Data!$D$2:$D$1000)-1),ROW(109:109)),"")</f>
        <v>125</v>
      </c>
      <c r="B110" s="1">
        <f>IFERROR(IF(INDEX(Data!$T$2:$T$1000,$A110)/INDEX(Data!$J$2:$J$1000,$A110)&gt;$B$1,INDEX(Data!$V$2:$V$1000,$A110),$A$1),"")</f>
        <v>43993</v>
      </c>
      <c r="C110" t="str">
        <f ca="1">IFERROR(IF(AND($B110&lt;&gt;$A$1,INDEX(Data!$O$2:$O$1000,$A110)=C$1),VLOOKUP($A110+1,INDIRECT("'"&amp;C$1&amp;"'!E7:Q200"),13,FALSE),""),"")</f>
        <v/>
      </c>
      <c r="D110" t="str">
        <f ca="1">IFERROR(IF(AND($B110&lt;&gt;$A$1,INDEX(Data!$O$2:$O$1000,$A110)=D$1),VLOOKUP($A110+1,INDIRECT("'"&amp;D$1&amp;"'!E7:Q200"),13,FALSE),""),"")</f>
        <v/>
      </c>
      <c r="E110" t="str">
        <f ca="1">IFERROR(IF(AND($B110&lt;&gt;$A$1,INDEX(Data!$O$2:$O$1000,$A110)=E$1),VLOOKUP($A110+1,INDIRECT("'"&amp;E$1&amp;"'!E7:Q200"),13,FALSE),""),"")</f>
        <v/>
      </c>
      <c r="F110" t="str">
        <f ca="1">IFERROR(IF(AND($B110&lt;&gt;$A$1,INDEX(Data!$O$2:$O$1000,$A110)=F$1),VLOOKUP($A110+1,INDIRECT("'"&amp;F$1&amp;"'!E7:Q200"),13,FALSE),""),"")</f>
        <v/>
      </c>
      <c r="G110" t="str">
        <f ca="1">IFERROR(IF(AND($B110&lt;&gt;$A$1,INDEX(Data!$O$2:$O$1000,$A110)=G$1),VLOOKUP($A110+1,INDIRECT("'"&amp;G$1&amp;"'!E7:Q200"),13,FALSE),""),"")</f>
        <v/>
      </c>
      <c r="H110" t="str">
        <f ca="1">IFERROR(IF(AND($B110&lt;&gt;$A$1,INDEX(Data!$O$2:$O$1000,$A110)=H$1),VLOOKUP($A110+1,INDIRECT("'"&amp;H$1&amp;"'!E7:Q200"),13,FALSE),""),"")</f>
        <v/>
      </c>
      <c r="I110" t="str">
        <f ca="1">IFERROR(IF(AND($B110&lt;&gt;$A$1,INDEX(Data!$O$2:$O$1000,$A110)=I$1),VLOOKUP($A110+1,INDIRECT("'"&amp;I$1&amp;"'!E7:Q200"),13,FALSE),""),"")</f>
        <v/>
      </c>
      <c r="J110" t="str">
        <f ca="1">IFERROR(IF(AND($B110&lt;&gt;$A$1,INDEX(Data!$O$2:$O$1000,$A110)=J$1),VLOOKUP($A110+1,INDIRECT("'"&amp;J$1&amp;"'!E7:Q200"),13,FALSE),""),"")</f>
        <v/>
      </c>
      <c r="K110" t="str">
        <f ca="1">IFERROR(IF(AND($B110&lt;&gt;$A$1,INDEX(Data!$O$2:$O$1000,$A110)=K$1),VLOOKUP($A110+1,INDIRECT("'"&amp;K$1&amp;"'!E7:Q200"),13,FALSE),""),"")</f>
        <v/>
      </c>
    </row>
    <row r="111" spans="1:11" x14ac:dyDescent="0.3">
      <c r="A111">
        <f t="array" ref="A111">IFERROR(SMALL(IF(Data!$D$2:$D$1000="Done",ROW(Data!$D$2:$D$1000)-1),ROW(110:110)),"")</f>
        <v>126</v>
      </c>
      <c r="B111" s="1">
        <f>IFERROR(IF(INDEX(Data!$T$2:$T$1000,$A111)/INDEX(Data!$J$2:$J$1000,$A111)&gt;$B$1,INDEX(Data!$V$2:$V$1000,$A111),$A$1),"")</f>
        <v>43972</v>
      </c>
      <c r="C111" t="str">
        <f ca="1">IFERROR(IF(AND($B111&lt;&gt;$A$1,INDEX(Data!$O$2:$O$1000,$A111)=C$1),VLOOKUP($A111+1,INDIRECT("'"&amp;C$1&amp;"'!E7:Q200"),13,FALSE),""),"")</f>
        <v/>
      </c>
      <c r="D111" t="str">
        <f ca="1">IFERROR(IF(AND($B111&lt;&gt;$A$1,INDEX(Data!$O$2:$O$1000,$A111)=D$1),VLOOKUP($A111+1,INDIRECT("'"&amp;D$1&amp;"'!E7:Q200"),13,FALSE),""),"")</f>
        <v/>
      </c>
      <c r="E111" t="str">
        <f ca="1">IFERROR(IF(AND($B111&lt;&gt;$A$1,INDEX(Data!$O$2:$O$1000,$A111)=E$1),VLOOKUP($A111+1,INDIRECT("'"&amp;E$1&amp;"'!E7:Q200"),13,FALSE),""),"")</f>
        <v/>
      </c>
      <c r="F111" t="str">
        <f ca="1">IFERROR(IF(AND($B111&lt;&gt;$A$1,INDEX(Data!$O$2:$O$1000,$A111)=F$1),VLOOKUP($A111+1,INDIRECT("'"&amp;F$1&amp;"'!E7:Q200"),13,FALSE),""),"")</f>
        <v/>
      </c>
      <c r="G111" t="str">
        <f ca="1">IFERROR(IF(AND($B111&lt;&gt;$A$1,INDEX(Data!$O$2:$O$1000,$A111)=G$1),VLOOKUP($A111+1,INDIRECT("'"&amp;G$1&amp;"'!E7:Q200"),13,FALSE),""),"")</f>
        <v/>
      </c>
      <c r="H111" t="str">
        <f ca="1">IFERROR(IF(AND($B111&lt;&gt;$A$1,INDEX(Data!$O$2:$O$1000,$A111)=H$1),VLOOKUP($A111+1,INDIRECT("'"&amp;H$1&amp;"'!E7:Q200"),13,FALSE),""),"")</f>
        <v/>
      </c>
      <c r="I111" t="str">
        <f ca="1">IFERROR(IF(AND($B111&lt;&gt;$A$1,INDEX(Data!$O$2:$O$1000,$A111)=I$1),VLOOKUP($A111+1,INDIRECT("'"&amp;I$1&amp;"'!E7:Q200"),13,FALSE),""),"")</f>
        <v/>
      </c>
      <c r="J111" t="str">
        <f ca="1">IFERROR(IF(AND($B111&lt;&gt;$A$1,INDEX(Data!$O$2:$O$1000,$A111)=J$1),VLOOKUP($A111+1,INDIRECT("'"&amp;J$1&amp;"'!E7:Q200"),13,FALSE),""),"")</f>
        <v/>
      </c>
      <c r="K111" t="str">
        <f ca="1">IFERROR(IF(AND($B111&lt;&gt;$A$1,INDEX(Data!$O$2:$O$1000,$A111)=K$1),VLOOKUP($A111+1,INDIRECT("'"&amp;K$1&amp;"'!E7:Q200"),13,FALSE),""),"")</f>
        <v/>
      </c>
    </row>
    <row r="112" spans="1:11" x14ac:dyDescent="0.3">
      <c r="A112">
        <f t="array" ref="A112">IFERROR(SMALL(IF(Data!$D$2:$D$1000="Done",ROW(Data!$D$2:$D$1000)-1),ROW(111:111)),"")</f>
        <v>128</v>
      </c>
      <c r="B112" s="1">
        <f>IFERROR(IF(INDEX(Data!$T$2:$T$1000,$A112)/INDEX(Data!$J$2:$J$1000,$A112)&gt;$B$1,INDEX(Data!$V$2:$V$1000,$A112),$A$1),"")</f>
        <v>43993</v>
      </c>
      <c r="C112" t="str">
        <f ca="1">IFERROR(IF(AND($B112&lt;&gt;$A$1,INDEX(Data!$O$2:$O$1000,$A112)=C$1),VLOOKUP($A112+1,INDIRECT("'"&amp;C$1&amp;"'!E7:Q200"),13,FALSE),""),"")</f>
        <v/>
      </c>
      <c r="D112" t="str">
        <f ca="1">IFERROR(IF(AND($B112&lt;&gt;$A$1,INDEX(Data!$O$2:$O$1000,$A112)=D$1),VLOOKUP($A112+1,INDIRECT("'"&amp;D$1&amp;"'!E7:Q200"),13,FALSE),""),"")</f>
        <v/>
      </c>
      <c r="E112" t="str">
        <f ca="1">IFERROR(IF(AND($B112&lt;&gt;$A$1,INDEX(Data!$O$2:$O$1000,$A112)=E$1),VLOOKUP($A112+1,INDIRECT("'"&amp;E$1&amp;"'!E7:Q200"),13,FALSE),""),"")</f>
        <v/>
      </c>
      <c r="F112" t="str">
        <f ca="1">IFERROR(IF(AND($B112&lt;&gt;$A$1,INDEX(Data!$O$2:$O$1000,$A112)=F$1),VLOOKUP($A112+1,INDIRECT("'"&amp;F$1&amp;"'!E7:Q200"),13,FALSE),""),"")</f>
        <v/>
      </c>
      <c r="G112" t="str">
        <f ca="1">IFERROR(IF(AND($B112&lt;&gt;$A$1,INDEX(Data!$O$2:$O$1000,$A112)=G$1),VLOOKUP($A112+1,INDIRECT("'"&amp;G$1&amp;"'!E7:Q200"),13,FALSE),""),"")</f>
        <v/>
      </c>
      <c r="H112" t="str">
        <f ca="1">IFERROR(IF(AND($B112&lt;&gt;$A$1,INDEX(Data!$O$2:$O$1000,$A112)=H$1),VLOOKUP($A112+1,INDIRECT("'"&amp;H$1&amp;"'!E7:Q200"),13,FALSE),""),"")</f>
        <v/>
      </c>
      <c r="I112" t="str">
        <f ca="1">IFERROR(IF(AND($B112&lt;&gt;$A$1,INDEX(Data!$O$2:$O$1000,$A112)=I$1),VLOOKUP($A112+1,INDIRECT("'"&amp;I$1&amp;"'!E7:Q200"),13,FALSE),""),"")</f>
        <v/>
      </c>
      <c r="J112" t="str">
        <f ca="1">IFERROR(IF(AND($B112&lt;&gt;$A$1,INDEX(Data!$O$2:$O$1000,$A112)=J$1),VLOOKUP($A112+1,INDIRECT("'"&amp;J$1&amp;"'!E7:Q200"),13,FALSE),""),"")</f>
        <v/>
      </c>
      <c r="K112" t="str">
        <f ca="1">IFERROR(IF(AND($B112&lt;&gt;$A$1,INDEX(Data!$O$2:$O$1000,$A112)=K$1),VLOOKUP($A112+1,INDIRECT("'"&amp;K$1&amp;"'!E7:Q200"),13,FALSE),""),"")</f>
        <v/>
      </c>
    </row>
    <row r="113" spans="1:11" x14ac:dyDescent="0.3">
      <c r="A113">
        <f t="array" ref="A113">IFERROR(SMALL(IF(Data!$D$2:$D$1000="Done",ROW(Data!$D$2:$D$1000)-1),ROW(112:112)),"")</f>
        <v>129</v>
      </c>
      <c r="B113" s="1">
        <f>IFERROR(IF(INDEX(Data!$T$2:$T$1000,$A113)/INDEX(Data!$J$2:$J$1000,$A113)&gt;$B$1,INDEX(Data!$V$2:$V$1000,$A113),$A$1),"")</f>
        <v>43972</v>
      </c>
      <c r="C113" t="str">
        <f ca="1">IFERROR(IF(AND($B113&lt;&gt;$A$1,INDEX(Data!$O$2:$O$1000,$A113)=C$1),VLOOKUP($A113+1,INDIRECT("'"&amp;C$1&amp;"'!E7:Q200"),13,FALSE),""),"")</f>
        <v/>
      </c>
      <c r="D113" t="str">
        <f ca="1">IFERROR(IF(AND($B113&lt;&gt;$A$1,INDEX(Data!$O$2:$O$1000,$A113)=D$1),VLOOKUP($A113+1,INDIRECT("'"&amp;D$1&amp;"'!E7:Q200"),13,FALSE),""),"")</f>
        <v/>
      </c>
      <c r="E113" t="str">
        <f ca="1">IFERROR(IF(AND($B113&lt;&gt;$A$1,INDEX(Data!$O$2:$O$1000,$A113)=E$1),VLOOKUP($A113+1,INDIRECT("'"&amp;E$1&amp;"'!E7:Q200"),13,FALSE),""),"")</f>
        <v/>
      </c>
      <c r="F113" t="str">
        <f ca="1">IFERROR(IF(AND($B113&lt;&gt;$A$1,INDEX(Data!$O$2:$O$1000,$A113)=F$1),VLOOKUP($A113+1,INDIRECT("'"&amp;F$1&amp;"'!E7:Q200"),13,FALSE),""),"")</f>
        <v/>
      </c>
      <c r="G113" t="str">
        <f ca="1">IFERROR(IF(AND($B113&lt;&gt;$A$1,INDEX(Data!$O$2:$O$1000,$A113)=G$1),VLOOKUP($A113+1,INDIRECT("'"&amp;G$1&amp;"'!E7:Q200"),13,FALSE),""),"")</f>
        <v/>
      </c>
      <c r="H113" t="str">
        <f ca="1">IFERROR(IF(AND($B113&lt;&gt;$A$1,INDEX(Data!$O$2:$O$1000,$A113)=H$1),VLOOKUP($A113+1,INDIRECT("'"&amp;H$1&amp;"'!E7:Q200"),13,FALSE),""),"")</f>
        <v/>
      </c>
      <c r="I113" t="str">
        <f ca="1">IFERROR(IF(AND($B113&lt;&gt;$A$1,INDEX(Data!$O$2:$O$1000,$A113)=I$1),VLOOKUP($A113+1,INDIRECT("'"&amp;I$1&amp;"'!E7:Q200"),13,FALSE),""),"")</f>
        <v/>
      </c>
      <c r="J113" t="str">
        <f ca="1">IFERROR(IF(AND($B113&lt;&gt;$A$1,INDEX(Data!$O$2:$O$1000,$A113)=J$1),VLOOKUP($A113+1,INDIRECT("'"&amp;J$1&amp;"'!E7:Q200"),13,FALSE),""),"")</f>
        <v/>
      </c>
      <c r="K113" t="str">
        <f ca="1">IFERROR(IF(AND($B113&lt;&gt;$A$1,INDEX(Data!$O$2:$O$1000,$A113)=K$1),VLOOKUP($A113+1,INDIRECT("'"&amp;K$1&amp;"'!E7:Q200"),13,FALSE),""),"")</f>
        <v/>
      </c>
    </row>
    <row r="114" spans="1:11" x14ac:dyDescent="0.3">
      <c r="A114">
        <f t="array" ref="A114">IFERROR(SMALL(IF(Data!$D$2:$D$1000="Done",ROW(Data!$D$2:$D$1000)-1),ROW(113:113)),"")</f>
        <v>131</v>
      </c>
      <c r="B114" s="1">
        <f>IFERROR(IF(INDEX(Data!$T$2:$T$1000,$A114)/INDEX(Data!$J$2:$J$1000,$A114)&gt;$B$1,INDEX(Data!$V$2:$V$1000,$A114),$A$1),"")</f>
        <v>43997</v>
      </c>
      <c r="C114" t="str">
        <f ca="1">IFERROR(IF(AND($B114&lt;&gt;$A$1,INDEX(Data!$O$2:$O$1000,$A114)=C$1),VLOOKUP($A114+1,INDIRECT("'"&amp;C$1&amp;"'!E7:Q200"),13,FALSE),""),"")</f>
        <v/>
      </c>
      <c r="D114" t="str">
        <f ca="1">IFERROR(IF(AND($B114&lt;&gt;$A$1,INDEX(Data!$O$2:$O$1000,$A114)=D$1),VLOOKUP($A114+1,INDIRECT("'"&amp;D$1&amp;"'!E7:Q200"),13,FALSE),""),"")</f>
        <v/>
      </c>
      <c r="E114" t="str">
        <f ca="1">IFERROR(IF(AND($B114&lt;&gt;$A$1,INDEX(Data!$O$2:$O$1000,$A114)=E$1),VLOOKUP($A114+1,INDIRECT("'"&amp;E$1&amp;"'!E7:Q200"),13,FALSE),""),"")</f>
        <v/>
      </c>
      <c r="F114">
        <f ca="1">IFERROR(IF(AND($B114&lt;&gt;$A$1,INDEX(Data!$O$2:$O$1000,$A114)=F$1),VLOOKUP($A114+1,INDIRECT("'"&amp;F$1&amp;"'!E7:Q200"),13,FALSE),""),"")</f>
        <v>187.5</v>
      </c>
      <c r="G114" t="str">
        <f ca="1">IFERROR(IF(AND($B114&lt;&gt;$A$1,INDEX(Data!$O$2:$O$1000,$A114)=G$1),VLOOKUP($A114+1,INDIRECT("'"&amp;G$1&amp;"'!E7:Q200"),13,FALSE),""),"")</f>
        <v/>
      </c>
      <c r="H114" t="str">
        <f ca="1">IFERROR(IF(AND($B114&lt;&gt;$A$1,INDEX(Data!$O$2:$O$1000,$A114)=H$1),VLOOKUP($A114+1,INDIRECT("'"&amp;H$1&amp;"'!E7:Q200"),13,FALSE),""),"")</f>
        <v/>
      </c>
      <c r="I114" t="str">
        <f ca="1">IFERROR(IF(AND($B114&lt;&gt;$A$1,INDEX(Data!$O$2:$O$1000,$A114)=I$1),VLOOKUP($A114+1,INDIRECT("'"&amp;I$1&amp;"'!E7:Q200"),13,FALSE),""),"")</f>
        <v/>
      </c>
      <c r="J114" t="str">
        <f ca="1">IFERROR(IF(AND($B114&lt;&gt;$A$1,INDEX(Data!$O$2:$O$1000,$A114)=J$1),VLOOKUP($A114+1,INDIRECT("'"&amp;J$1&amp;"'!E7:Q200"),13,FALSE),""),"")</f>
        <v/>
      </c>
      <c r="K114" t="str">
        <f ca="1">IFERROR(IF(AND($B114&lt;&gt;$A$1,INDEX(Data!$O$2:$O$1000,$A114)=K$1),VLOOKUP($A114+1,INDIRECT("'"&amp;K$1&amp;"'!E7:Q200"),13,FALSE),""),"")</f>
        <v/>
      </c>
    </row>
    <row r="115" spans="1:11" x14ac:dyDescent="0.3">
      <c r="A115">
        <f t="array" ref="A115">IFERROR(SMALL(IF(Data!$D$2:$D$1000="Done",ROW(Data!$D$2:$D$1000)-1),ROW(114:114)),"")</f>
        <v>132</v>
      </c>
      <c r="B115" s="1">
        <f>IFERROR(IF(INDEX(Data!$T$2:$T$1000,$A115)/INDEX(Data!$J$2:$J$1000,$A115)&gt;$B$1,INDEX(Data!$V$2:$V$1000,$A115),$A$1),"")</f>
        <v>43997</v>
      </c>
      <c r="C115" t="str">
        <f ca="1">IFERROR(IF(AND($B115&lt;&gt;$A$1,INDEX(Data!$O$2:$O$1000,$A115)=C$1),VLOOKUP($A115+1,INDIRECT("'"&amp;C$1&amp;"'!E7:Q200"),13,FALSE),""),"")</f>
        <v/>
      </c>
      <c r="D115" t="str">
        <f ca="1">IFERROR(IF(AND($B115&lt;&gt;$A$1,INDEX(Data!$O$2:$O$1000,$A115)=D$1),VLOOKUP($A115+1,INDIRECT("'"&amp;D$1&amp;"'!E7:Q200"),13,FALSE),""),"")</f>
        <v/>
      </c>
      <c r="E115" t="str">
        <f ca="1">IFERROR(IF(AND($B115&lt;&gt;$A$1,INDEX(Data!$O$2:$O$1000,$A115)=E$1),VLOOKUP($A115+1,INDIRECT("'"&amp;E$1&amp;"'!E7:Q200"),13,FALSE),""),"")</f>
        <v/>
      </c>
      <c r="F115">
        <f ca="1">IFERROR(IF(AND($B115&lt;&gt;$A$1,INDEX(Data!$O$2:$O$1000,$A115)=F$1),VLOOKUP($A115+1,INDIRECT("'"&amp;F$1&amp;"'!E7:Q200"),13,FALSE),""),"")</f>
        <v>80.650000000000006</v>
      </c>
      <c r="G115" t="str">
        <f ca="1">IFERROR(IF(AND($B115&lt;&gt;$A$1,INDEX(Data!$O$2:$O$1000,$A115)=G$1),VLOOKUP($A115+1,INDIRECT("'"&amp;G$1&amp;"'!E7:Q200"),13,FALSE),""),"")</f>
        <v/>
      </c>
      <c r="H115" t="str">
        <f ca="1">IFERROR(IF(AND($B115&lt;&gt;$A$1,INDEX(Data!$O$2:$O$1000,$A115)=H$1),VLOOKUP($A115+1,INDIRECT("'"&amp;H$1&amp;"'!E7:Q200"),13,FALSE),""),"")</f>
        <v/>
      </c>
      <c r="I115" t="str">
        <f ca="1">IFERROR(IF(AND($B115&lt;&gt;$A$1,INDEX(Data!$O$2:$O$1000,$A115)=I$1),VLOOKUP($A115+1,INDIRECT("'"&amp;I$1&amp;"'!E7:Q200"),13,FALSE),""),"")</f>
        <v/>
      </c>
      <c r="J115" t="str">
        <f ca="1">IFERROR(IF(AND($B115&lt;&gt;$A$1,INDEX(Data!$O$2:$O$1000,$A115)=J$1),VLOOKUP($A115+1,INDIRECT("'"&amp;J$1&amp;"'!E7:Q200"),13,FALSE),""),"")</f>
        <v/>
      </c>
      <c r="K115" t="str">
        <f ca="1">IFERROR(IF(AND($B115&lt;&gt;$A$1,INDEX(Data!$O$2:$O$1000,$A115)=K$1),VLOOKUP($A115+1,INDIRECT("'"&amp;K$1&amp;"'!E7:Q200"),13,FALSE),""),"")</f>
        <v/>
      </c>
    </row>
    <row r="116" spans="1:11" x14ac:dyDescent="0.3">
      <c r="A116">
        <f t="array" ref="A116">IFERROR(SMALL(IF(Data!$D$2:$D$1000="Done",ROW(Data!$D$2:$D$1000)-1),ROW(115:115)),"")</f>
        <v>133</v>
      </c>
      <c r="B116" s="1">
        <f>IFERROR(IF(INDEX(Data!$T$2:$T$1000,$A116)/INDEX(Data!$J$2:$J$1000,$A116)&gt;$B$1,INDEX(Data!$V$2:$V$1000,$A116),$A$1),"")</f>
        <v>43997</v>
      </c>
      <c r="C116" t="str">
        <f ca="1">IFERROR(IF(AND($B116&lt;&gt;$A$1,INDEX(Data!$O$2:$O$1000,$A116)=C$1),VLOOKUP($A116+1,INDIRECT("'"&amp;C$1&amp;"'!E7:Q200"),13,FALSE),""),"")</f>
        <v/>
      </c>
      <c r="D116" t="str">
        <f ca="1">IFERROR(IF(AND($B116&lt;&gt;$A$1,INDEX(Data!$O$2:$O$1000,$A116)=D$1),VLOOKUP($A116+1,INDIRECT("'"&amp;D$1&amp;"'!E7:Q200"),13,FALSE),""),"")</f>
        <v/>
      </c>
      <c r="E116" t="str">
        <f ca="1">IFERROR(IF(AND($B116&lt;&gt;$A$1,INDEX(Data!$O$2:$O$1000,$A116)=E$1),VLOOKUP($A116+1,INDIRECT("'"&amp;E$1&amp;"'!E7:Q200"),13,FALSE),""),"")</f>
        <v/>
      </c>
      <c r="F116">
        <f ca="1">IFERROR(IF(AND($B116&lt;&gt;$A$1,INDEX(Data!$O$2:$O$1000,$A116)=F$1),VLOOKUP($A116+1,INDIRECT("'"&amp;F$1&amp;"'!E7:Q200"),13,FALSE),""),"")</f>
        <v>116.28</v>
      </c>
      <c r="G116" t="str">
        <f ca="1">IFERROR(IF(AND($B116&lt;&gt;$A$1,INDEX(Data!$O$2:$O$1000,$A116)=G$1),VLOOKUP($A116+1,INDIRECT("'"&amp;G$1&amp;"'!E7:Q200"),13,FALSE),""),"")</f>
        <v/>
      </c>
      <c r="H116" t="str">
        <f ca="1">IFERROR(IF(AND($B116&lt;&gt;$A$1,INDEX(Data!$O$2:$O$1000,$A116)=H$1),VLOOKUP($A116+1,INDIRECT("'"&amp;H$1&amp;"'!E7:Q200"),13,FALSE),""),"")</f>
        <v/>
      </c>
      <c r="I116" t="str">
        <f ca="1">IFERROR(IF(AND($B116&lt;&gt;$A$1,INDEX(Data!$O$2:$O$1000,$A116)=I$1),VLOOKUP($A116+1,INDIRECT("'"&amp;I$1&amp;"'!E7:Q200"),13,FALSE),""),"")</f>
        <v/>
      </c>
      <c r="J116" t="str">
        <f ca="1">IFERROR(IF(AND($B116&lt;&gt;$A$1,INDEX(Data!$O$2:$O$1000,$A116)=J$1),VLOOKUP($A116+1,INDIRECT("'"&amp;J$1&amp;"'!E7:Q200"),13,FALSE),""),"")</f>
        <v/>
      </c>
      <c r="K116" t="str">
        <f ca="1">IFERROR(IF(AND($B116&lt;&gt;$A$1,INDEX(Data!$O$2:$O$1000,$A116)=K$1),VLOOKUP($A116+1,INDIRECT("'"&amp;K$1&amp;"'!E7:Q200"),13,FALSE),""),"")</f>
        <v/>
      </c>
    </row>
    <row r="117" spans="1:11" x14ac:dyDescent="0.3">
      <c r="A117">
        <f t="array" ref="A117">IFERROR(SMALL(IF(Data!$D$2:$D$1000="Done",ROW(Data!$D$2:$D$1000)-1),ROW(116:116)),"")</f>
        <v>134</v>
      </c>
      <c r="B117" s="1">
        <f>IFERROR(IF(INDEX(Data!$T$2:$T$1000,$A117)/INDEX(Data!$J$2:$J$1000,$A117)&gt;$B$1,INDEX(Data!$V$2:$V$1000,$A117),$A$1),"")</f>
        <v>44012</v>
      </c>
      <c r="C117" t="str">
        <f ca="1">IFERROR(IF(AND($B117&lt;&gt;$A$1,INDEX(Data!$O$2:$O$1000,$A117)=C$1),VLOOKUP($A117+1,INDIRECT("'"&amp;C$1&amp;"'!E7:Q200"),13,FALSE),""),"")</f>
        <v/>
      </c>
      <c r="D117" t="str">
        <f ca="1">IFERROR(IF(AND($B117&lt;&gt;$A$1,INDEX(Data!$O$2:$O$1000,$A117)=D$1),VLOOKUP($A117+1,INDIRECT("'"&amp;D$1&amp;"'!E7:Q200"),13,FALSE),""),"")</f>
        <v/>
      </c>
      <c r="E117" t="str">
        <f ca="1">IFERROR(IF(AND($B117&lt;&gt;$A$1,INDEX(Data!$O$2:$O$1000,$A117)=E$1),VLOOKUP($A117+1,INDIRECT("'"&amp;E$1&amp;"'!E7:Q200"),13,FALSE),""),"")</f>
        <v/>
      </c>
      <c r="F117" t="str">
        <f ca="1">IFERROR(IF(AND($B117&lt;&gt;$A$1,INDEX(Data!$O$2:$O$1000,$A117)=F$1),VLOOKUP($A117+1,INDIRECT("'"&amp;F$1&amp;"'!E7:Q200"),13,FALSE),""),"")</f>
        <v/>
      </c>
      <c r="G117" t="str">
        <f ca="1">IFERROR(IF(AND($B117&lt;&gt;$A$1,INDEX(Data!$O$2:$O$1000,$A117)=G$1),VLOOKUP($A117+1,INDIRECT("'"&amp;G$1&amp;"'!E7:Q200"),13,FALSE),""),"")</f>
        <v/>
      </c>
      <c r="H117" t="str">
        <f ca="1">IFERROR(IF(AND($B117&lt;&gt;$A$1,INDEX(Data!$O$2:$O$1000,$A117)=H$1),VLOOKUP($A117+1,INDIRECT("'"&amp;H$1&amp;"'!E7:Q200"),13,FALSE),""),"")</f>
        <v/>
      </c>
      <c r="I117" t="str">
        <f ca="1">IFERROR(IF(AND($B117&lt;&gt;$A$1,INDEX(Data!$O$2:$O$1000,$A117)=I$1),VLOOKUP($A117+1,INDIRECT("'"&amp;I$1&amp;"'!E7:Q200"),13,FALSE),""),"")</f>
        <v/>
      </c>
      <c r="J117" t="str">
        <f ca="1">IFERROR(IF(AND($B117&lt;&gt;$A$1,INDEX(Data!$O$2:$O$1000,$A117)=J$1),VLOOKUP($A117+1,INDIRECT("'"&amp;J$1&amp;"'!E7:Q200"),13,FALSE),""),"")</f>
        <v/>
      </c>
      <c r="K117" t="str">
        <f ca="1">IFERROR(IF(AND($B117&lt;&gt;$A$1,INDEX(Data!$O$2:$O$1000,$A117)=K$1),VLOOKUP($A117+1,INDIRECT("'"&amp;K$1&amp;"'!E7:Q200"),13,FALSE),""),"")</f>
        <v/>
      </c>
    </row>
    <row r="118" spans="1:11" x14ac:dyDescent="0.3">
      <c r="A118">
        <f t="array" ref="A118">IFERROR(SMALL(IF(Data!$D$2:$D$1000="Done",ROW(Data!$D$2:$D$1000)-1),ROW(117:117)),"")</f>
        <v>136</v>
      </c>
      <c r="B118" s="1">
        <f>IFERROR(IF(INDEX(Data!$T$2:$T$1000,$A118)/INDEX(Data!$J$2:$J$1000,$A118)&gt;$B$1,INDEX(Data!$V$2:$V$1000,$A118),$A$1),"")</f>
        <v>44012</v>
      </c>
      <c r="C118" t="str">
        <f ca="1">IFERROR(IF(AND($B118&lt;&gt;$A$1,INDEX(Data!$O$2:$O$1000,$A118)=C$1),VLOOKUP($A118+1,INDIRECT("'"&amp;C$1&amp;"'!E7:Q200"),13,FALSE),""),"")</f>
        <v/>
      </c>
      <c r="D118" t="str">
        <f ca="1">IFERROR(IF(AND($B118&lt;&gt;$A$1,INDEX(Data!$O$2:$O$1000,$A118)=D$1),VLOOKUP($A118+1,INDIRECT("'"&amp;D$1&amp;"'!E7:Q200"),13,FALSE),""),"")</f>
        <v/>
      </c>
      <c r="E118" t="str">
        <f ca="1">IFERROR(IF(AND($B118&lt;&gt;$A$1,INDEX(Data!$O$2:$O$1000,$A118)=E$1),VLOOKUP($A118+1,INDIRECT("'"&amp;E$1&amp;"'!E7:Q200"),13,FALSE),""),"")</f>
        <v/>
      </c>
      <c r="F118" t="str">
        <f ca="1">IFERROR(IF(AND($B118&lt;&gt;$A$1,INDEX(Data!$O$2:$O$1000,$A118)=F$1),VLOOKUP($A118+1,INDIRECT("'"&amp;F$1&amp;"'!E7:Q200"),13,FALSE),""),"")</f>
        <v/>
      </c>
      <c r="G118" t="str">
        <f ca="1">IFERROR(IF(AND($B118&lt;&gt;$A$1,INDEX(Data!$O$2:$O$1000,$A118)=G$1),VLOOKUP($A118+1,INDIRECT("'"&amp;G$1&amp;"'!E7:Q200"),13,FALSE),""),"")</f>
        <v/>
      </c>
      <c r="H118" t="str">
        <f ca="1">IFERROR(IF(AND($B118&lt;&gt;$A$1,INDEX(Data!$O$2:$O$1000,$A118)=H$1),VLOOKUP($A118+1,INDIRECT("'"&amp;H$1&amp;"'!E7:Q200"),13,FALSE),""),"")</f>
        <v/>
      </c>
      <c r="I118" t="str">
        <f ca="1">IFERROR(IF(AND($B118&lt;&gt;$A$1,INDEX(Data!$O$2:$O$1000,$A118)=I$1),VLOOKUP($A118+1,INDIRECT("'"&amp;I$1&amp;"'!E7:Q200"),13,FALSE),""),"")</f>
        <v/>
      </c>
      <c r="J118" t="str">
        <f ca="1">IFERROR(IF(AND($B118&lt;&gt;$A$1,INDEX(Data!$O$2:$O$1000,$A118)=J$1),VLOOKUP($A118+1,INDIRECT("'"&amp;J$1&amp;"'!E7:Q200"),13,FALSE),""),"")</f>
        <v/>
      </c>
      <c r="K118" t="str">
        <f ca="1">IFERROR(IF(AND($B118&lt;&gt;$A$1,INDEX(Data!$O$2:$O$1000,$A118)=K$1),VLOOKUP($A118+1,INDIRECT("'"&amp;K$1&amp;"'!E7:Q200"),13,FALSE),""),"")</f>
        <v/>
      </c>
    </row>
    <row r="119" spans="1:11" x14ac:dyDescent="0.3">
      <c r="A119">
        <f t="array" ref="A119">IFERROR(SMALL(IF(Data!$D$2:$D$1000="Done",ROW(Data!$D$2:$D$1000)-1),ROW(118:118)),"")</f>
        <v>137</v>
      </c>
      <c r="B119" s="1">
        <f>IFERROR(IF(INDEX(Data!$T$2:$T$1000,$A119)/INDEX(Data!$J$2:$J$1000,$A119)&gt;$B$1,INDEX(Data!$V$2:$V$1000,$A119),$A$1),"")</f>
        <v>44012</v>
      </c>
      <c r="C119" t="str">
        <f ca="1">IFERROR(IF(AND($B119&lt;&gt;$A$1,INDEX(Data!$O$2:$O$1000,$A119)=C$1),VLOOKUP($A119+1,INDIRECT("'"&amp;C$1&amp;"'!E7:Q200"),13,FALSE),""),"")</f>
        <v/>
      </c>
      <c r="D119" t="str">
        <f ca="1">IFERROR(IF(AND($B119&lt;&gt;$A$1,INDEX(Data!$O$2:$O$1000,$A119)=D$1),VLOOKUP($A119+1,INDIRECT("'"&amp;D$1&amp;"'!E7:Q200"),13,FALSE),""),"")</f>
        <v/>
      </c>
      <c r="E119" t="str">
        <f ca="1">IFERROR(IF(AND($B119&lt;&gt;$A$1,INDEX(Data!$O$2:$O$1000,$A119)=E$1),VLOOKUP($A119+1,INDIRECT("'"&amp;E$1&amp;"'!E7:Q200"),13,FALSE),""),"")</f>
        <v/>
      </c>
      <c r="F119" t="str">
        <f ca="1">IFERROR(IF(AND($B119&lt;&gt;$A$1,INDEX(Data!$O$2:$O$1000,$A119)=F$1),VLOOKUP($A119+1,INDIRECT("'"&amp;F$1&amp;"'!E7:Q200"),13,FALSE),""),"")</f>
        <v/>
      </c>
      <c r="G119" t="str">
        <f ca="1">IFERROR(IF(AND($B119&lt;&gt;$A$1,INDEX(Data!$O$2:$O$1000,$A119)=G$1),VLOOKUP($A119+1,INDIRECT("'"&amp;G$1&amp;"'!E7:Q200"),13,FALSE),""),"")</f>
        <v/>
      </c>
      <c r="H119" t="str">
        <f ca="1">IFERROR(IF(AND($B119&lt;&gt;$A$1,INDEX(Data!$O$2:$O$1000,$A119)=H$1),VLOOKUP($A119+1,INDIRECT("'"&amp;H$1&amp;"'!E7:Q200"),13,FALSE),""),"")</f>
        <v/>
      </c>
      <c r="I119" t="str">
        <f ca="1">IFERROR(IF(AND($B119&lt;&gt;$A$1,INDEX(Data!$O$2:$O$1000,$A119)=I$1),VLOOKUP($A119+1,INDIRECT("'"&amp;I$1&amp;"'!E7:Q200"),13,FALSE),""),"")</f>
        <v/>
      </c>
      <c r="J119" t="str">
        <f ca="1">IFERROR(IF(AND($B119&lt;&gt;$A$1,INDEX(Data!$O$2:$O$1000,$A119)=J$1),VLOOKUP($A119+1,INDIRECT("'"&amp;J$1&amp;"'!E7:Q200"),13,FALSE),""),"")</f>
        <v/>
      </c>
      <c r="K119" t="str">
        <f ca="1">IFERROR(IF(AND($B119&lt;&gt;$A$1,INDEX(Data!$O$2:$O$1000,$A119)=K$1),VLOOKUP($A119+1,INDIRECT("'"&amp;K$1&amp;"'!E7:Q200"),13,FALSE),""),"")</f>
        <v/>
      </c>
    </row>
    <row r="120" spans="1:11" x14ac:dyDescent="0.3">
      <c r="A120">
        <f t="array" ref="A120">IFERROR(SMALL(IF(Data!$D$2:$D$1000="Done",ROW(Data!$D$2:$D$1000)-1),ROW(119:119)),"")</f>
        <v>138</v>
      </c>
      <c r="B120" s="1">
        <f>IFERROR(IF(INDEX(Data!$T$2:$T$1000,$A120)/INDEX(Data!$J$2:$J$1000,$A120)&gt;$B$1,INDEX(Data!$V$2:$V$1000,$A120),$A$1),"")</f>
        <v>43991</v>
      </c>
      <c r="C120" t="str">
        <f ca="1">IFERROR(IF(AND($B120&lt;&gt;$A$1,INDEX(Data!$O$2:$O$1000,$A120)=C$1),VLOOKUP($A120+1,INDIRECT("'"&amp;C$1&amp;"'!E7:Q200"),13,FALSE),""),"")</f>
        <v/>
      </c>
      <c r="D120" t="str">
        <f ca="1">IFERROR(IF(AND($B120&lt;&gt;$A$1,INDEX(Data!$O$2:$O$1000,$A120)=D$1),VLOOKUP($A120+1,INDIRECT("'"&amp;D$1&amp;"'!E7:Q200"),13,FALSE),""),"")</f>
        <v/>
      </c>
      <c r="E120" t="str">
        <f ca="1">IFERROR(IF(AND($B120&lt;&gt;$A$1,INDEX(Data!$O$2:$O$1000,$A120)=E$1),VLOOKUP($A120+1,INDIRECT("'"&amp;E$1&amp;"'!E7:Q200"),13,FALSE),""),"")</f>
        <v/>
      </c>
      <c r="F120" t="str">
        <f ca="1">IFERROR(IF(AND($B120&lt;&gt;$A$1,INDEX(Data!$O$2:$O$1000,$A120)=F$1),VLOOKUP($A120+1,INDIRECT("'"&amp;F$1&amp;"'!E7:Q200"),13,FALSE),""),"")</f>
        <v/>
      </c>
      <c r="G120" t="str">
        <f ca="1">IFERROR(IF(AND($B120&lt;&gt;$A$1,INDEX(Data!$O$2:$O$1000,$A120)=G$1),VLOOKUP($A120+1,INDIRECT("'"&amp;G$1&amp;"'!E7:Q200"),13,FALSE),""),"")</f>
        <v/>
      </c>
      <c r="H120" t="str">
        <f ca="1">IFERROR(IF(AND($B120&lt;&gt;$A$1,INDEX(Data!$O$2:$O$1000,$A120)=H$1),VLOOKUP($A120+1,INDIRECT("'"&amp;H$1&amp;"'!E7:Q200"),13,FALSE),""),"")</f>
        <v/>
      </c>
      <c r="I120" t="str">
        <f ca="1">IFERROR(IF(AND($B120&lt;&gt;$A$1,INDEX(Data!$O$2:$O$1000,$A120)=I$1),VLOOKUP($A120+1,INDIRECT("'"&amp;I$1&amp;"'!E7:Q200"),13,FALSE),""),"")</f>
        <v/>
      </c>
      <c r="J120" t="str">
        <f ca="1">IFERROR(IF(AND($B120&lt;&gt;$A$1,INDEX(Data!$O$2:$O$1000,$A120)=J$1),VLOOKUP($A120+1,INDIRECT("'"&amp;J$1&amp;"'!E7:Q200"),13,FALSE),""),"")</f>
        <v/>
      </c>
      <c r="K120" t="str">
        <f ca="1">IFERROR(IF(AND($B120&lt;&gt;$A$1,INDEX(Data!$O$2:$O$1000,$A120)=K$1),VLOOKUP($A120+1,INDIRECT("'"&amp;K$1&amp;"'!E7:Q200"),13,FALSE),""),"")</f>
        <v/>
      </c>
    </row>
    <row r="121" spans="1:11" x14ac:dyDescent="0.3">
      <c r="A121">
        <f t="array" ref="A121">IFERROR(SMALL(IF(Data!$D$2:$D$1000="Done",ROW(Data!$D$2:$D$1000)-1),ROW(120:120)),"")</f>
        <v>139</v>
      </c>
      <c r="B121" s="1">
        <f>IFERROR(IF(INDEX(Data!$T$2:$T$1000,$A121)/INDEX(Data!$J$2:$J$1000,$A121)&gt;$B$1,INDEX(Data!$V$2:$V$1000,$A121),$A$1),"")</f>
        <v>43993</v>
      </c>
      <c r="C121" t="str">
        <f ca="1">IFERROR(IF(AND($B121&lt;&gt;$A$1,INDEX(Data!$O$2:$O$1000,$A121)=C$1),VLOOKUP($A121+1,INDIRECT("'"&amp;C$1&amp;"'!E7:Q200"),13,FALSE),""),"")</f>
        <v/>
      </c>
      <c r="D121" t="str">
        <f ca="1">IFERROR(IF(AND($B121&lt;&gt;$A$1,INDEX(Data!$O$2:$O$1000,$A121)=D$1),VLOOKUP($A121+1,INDIRECT("'"&amp;D$1&amp;"'!E7:Q200"),13,FALSE),""),"")</f>
        <v/>
      </c>
      <c r="E121" t="str">
        <f ca="1">IFERROR(IF(AND($B121&lt;&gt;$A$1,INDEX(Data!$O$2:$O$1000,$A121)=E$1),VLOOKUP($A121+1,INDIRECT("'"&amp;E$1&amp;"'!E7:Q200"),13,FALSE),""),"")</f>
        <v/>
      </c>
      <c r="F121" t="str">
        <f ca="1">IFERROR(IF(AND($B121&lt;&gt;$A$1,INDEX(Data!$O$2:$O$1000,$A121)=F$1),VLOOKUP($A121+1,INDIRECT("'"&amp;F$1&amp;"'!E7:Q200"),13,FALSE),""),"")</f>
        <v/>
      </c>
      <c r="G121" t="str">
        <f ca="1">IFERROR(IF(AND($B121&lt;&gt;$A$1,INDEX(Data!$O$2:$O$1000,$A121)=G$1),VLOOKUP($A121+1,INDIRECT("'"&amp;G$1&amp;"'!E7:Q200"),13,FALSE),""),"")</f>
        <v/>
      </c>
      <c r="H121" t="str">
        <f ca="1">IFERROR(IF(AND($B121&lt;&gt;$A$1,INDEX(Data!$O$2:$O$1000,$A121)=H$1),VLOOKUP($A121+1,INDIRECT("'"&amp;H$1&amp;"'!E7:Q200"),13,FALSE),""),"")</f>
        <v/>
      </c>
      <c r="I121" t="str">
        <f ca="1">IFERROR(IF(AND($B121&lt;&gt;$A$1,INDEX(Data!$O$2:$O$1000,$A121)=I$1),VLOOKUP($A121+1,INDIRECT("'"&amp;I$1&amp;"'!E7:Q200"),13,FALSE),""),"")</f>
        <v/>
      </c>
      <c r="J121" t="str">
        <f ca="1">IFERROR(IF(AND($B121&lt;&gt;$A$1,INDEX(Data!$O$2:$O$1000,$A121)=J$1),VLOOKUP($A121+1,INDIRECT("'"&amp;J$1&amp;"'!E7:Q200"),13,FALSE),""),"")</f>
        <v/>
      </c>
      <c r="K121" t="str">
        <f ca="1">IFERROR(IF(AND($B121&lt;&gt;$A$1,INDEX(Data!$O$2:$O$1000,$A121)=K$1),VLOOKUP($A121+1,INDIRECT("'"&amp;K$1&amp;"'!E7:Q200"),13,FALSE),""),"")</f>
        <v/>
      </c>
    </row>
    <row r="122" spans="1:11" x14ac:dyDescent="0.3">
      <c r="A122">
        <f t="array" ref="A122">IFERROR(SMALL(IF(Data!$D$2:$D$1000="Done",ROW(Data!$D$2:$D$1000)-1),ROW(121:121)),"")</f>
        <v>140</v>
      </c>
      <c r="B122" s="1">
        <f>IFERROR(IF(INDEX(Data!$T$2:$T$1000,$A122)/INDEX(Data!$J$2:$J$1000,$A122)&gt;$B$1,INDEX(Data!$V$2:$V$1000,$A122),$A$1),"")</f>
        <v>44012</v>
      </c>
      <c r="C122" t="str">
        <f ca="1">IFERROR(IF(AND($B122&lt;&gt;$A$1,INDEX(Data!$O$2:$O$1000,$A122)=C$1),VLOOKUP($A122+1,INDIRECT("'"&amp;C$1&amp;"'!E7:Q200"),13,FALSE),""),"")</f>
        <v/>
      </c>
      <c r="D122" t="str">
        <f ca="1">IFERROR(IF(AND($B122&lt;&gt;$A$1,INDEX(Data!$O$2:$O$1000,$A122)=D$1),VLOOKUP($A122+1,INDIRECT("'"&amp;D$1&amp;"'!E7:Q200"),13,FALSE),""),"")</f>
        <v/>
      </c>
      <c r="E122" t="str">
        <f ca="1">IFERROR(IF(AND($B122&lt;&gt;$A$1,INDEX(Data!$O$2:$O$1000,$A122)=E$1),VLOOKUP($A122+1,INDIRECT("'"&amp;E$1&amp;"'!E7:Q200"),13,FALSE),""),"")</f>
        <v/>
      </c>
      <c r="F122" t="str">
        <f ca="1">IFERROR(IF(AND($B122&lt;&gt;$A$1,INDEX(Data!$O$2:$O$1000,$A122)=F$1),VLOOKUP($A122+1,INDIRECT("'"&amp;F$1&amp;"'!E7:Q200"),13,FALSE),""),"")</f>
        <v/>
      </c>
      <c r="G122" t="str">
        <f ca="1">IFERROR(IF(AND($B122&lt;&gt;$A$1,INDEX(Data!$O$2:$O$1000,$A122)=G$1),VLOOKUP($A122+1,INDIRECT("'"&amp;G$1&amp;"'!E7:Q200"),13,FALSE),""),"")</f>
        <v/>
      </c>
      <c r="H122" t="str">
        <f ca="1">IFERROR(IF(AND($B122&lt;&gt;$A$1,INDEX(Data!$O$2:$O$1000,$A122)=H$1),VLOOKUP($A122+1,INDIRECT("'"&amp;H$1&amp;"'!E7:Q200"),13,FALSE),""),"")</f>
        <v/>
      </c>
      <c r="I122" t="str">
        <f ca="1">IFERROR(IF(AND($B122&lt;&gt;$A$1,INDEX(Data!$O$2:$O$1000,$A122)=I$1),VLOOKUP($A122+1,INDIRECT("'"&amp;I$1&amp;"'!E7:Q200"),13,FALSE),""),"")</f>
        <v/>
      </c>
      <c r="J122" t="str">
        <f ca="1">IFERROR(IF(AND($B122&lt;&gt;$A$1,INDEX(Data!$O$2:$O$1000,$A122)=J$1),VLOOKUP($A122+1,INDIRECT("'"&amp;J$1&amp;"'!E7:Q200"),13,FALSE),""),"")</f>
        <v/>
      </c>
      <c r="K122" t="str">
        <f ca="1">IFERROR(IF(AND($B122&lt;&gt;$A$1,INDEX(Data!$O$2:$O$1000,$A122)=K$1),VLOOKUP($A122+1,INDIRECT("'"&amp;K$1&amp;"'!E7:Q200"),13,FALSE),""),"")</f>
        <v/>
      </c>
    </row>
    <row r="123" spans="1:11" x14ac:dyDescent="0.3">
      <c r="A123">
        <f t="array" ref="A123">IFERROR(SMALL(IF(Data!$D$2:$D$1000="Done",ROW(Data!$D$2:$D$1000)-1),ROW(122:122)),"")</f>
        <v>142</v>
      </c>
      <c r="B123" s="1">
        <f>IFERROR(IF(INDEX(Data!$T$2:$T$1000,$A123)/INDEX(Data!$J$2:$J$1000,$A123)&gt;$B$1,INDEX(Data!$V$2:$V$1000,$A123),$A$1),"")</f>
        <v>44012</v>
      </c>
      <c r="C123" t="str">
        <f ca="1">IFERROR(IF(AND($B123&lt;&gt;$A$1,INDEX(Data!$O$2:$O$1000,$A123)=C$1),VLOOKUP($A123+1,INDIRECT("'"&amp;C$1&amp;"'!E7:Q200"),13,FALSE),""),"")</f>
        <v/>
      </c>
      <c r="D123" t="str">
        <f ca="1">IFERROR(IF(AND($B123&lt;&gt;$A$1,INDEX(Data!$O$2:$O$1000,$A123)=D$1),VLOOKUP($A123+1,INDIRECT("'"&amp;D$1&amp;"'!E7:Q200"),13,FALSE),""),"")</f>
        <v/>
      </c>
      <c r="E123" t="str">
        <f ca="1">IFERROR(IF(AND($B123&lt;&gt;$A$1,INDEX(Data!$O$2:$O$1000,$A123)=E$1),VLOOKUP($A123+1,INDIRECT("'"&amp;E$1&amp;"'!E7:Q200"),13,FALSE),""),"")</f>
        <v/>
      </c>
      <c r="F123" t="str">
        <f ca="1">IFERROR(IF(AND($B123&lt;&gt;$A$1,INDEX(Data!$O$2:$O$1000,$A123)=F$1),VLOOKUP($A123+1,INDIRECT("'"&amp;F$1&amp;"'!E7:Q200"),13,FALSE),""),"")</f>
        <v/>
      </c>
      <c r="G123" t="str">
        <f ca="1">IFERROR(IF(AND($B123&lt;&gt;$A$1,INDEX(Data!$O$2:$O$1000,$A123)=G$1),VLOOKUP($A123+1,INDIRECT("'"&amp;G$1&amp;"'!E7:Q200"),13,FALSE),""),"")</f>
        <v/>
      </c>
      <c r="H123" t="str">
        <f ca="1">IFERROR(IF(AND($B123&lt;&gt;$A$1,INDEX(Data!$O$2:$O$1000,$A123)=H$1),VLOOKUP($A123+1,INDIRECT("'"&amp;H$1&amp;"'!E7:Q200"),13,FALSE),""),"")</f>
        <v/>
      </c>
      <c r="I123" t="str">
        <f ca="1">IFERROR(IF(AND($B123&lt;&gt;$A$1,INDEX(Data!$O$2:$O$1000,$A123)=I$1),VLOOKUP($A123+1,INDIRECT("'"&amp;I$1&amp;"'!E7:Q200"),13,FALSE),""),"")</f>
        <v/>
      </c>
      <c r="J123" t="str">
        <f ca="1">IFERROR(IF(AND($B123&lt;&gt;$A$1,INDEX(Data!$O$2:$O$1000,$A123)=J$1),VLOOKUP($A123+1,INDIRECT("'"&amp;J$1&amp;"'!E7:Q200"),13,FALSE),""),"")</f>
        <v/>
      </c>
      <c r="K123" t="str">
        <f ca="1">IFERROR(IF(AND($B123&lt;&gt;$A$1,INDEX(Data!$O$2:$O$1000,$A123)=K$1),VLOOKUP($A123+1,INDIRECT("'"&amp;K$1&amp;"'!E7:Q200"),13,FALSE),""),"")</f>
        <v/>
      </c>
    </row>
    <row r="124" spans="1:11" x14ac:dyDescent="0.3">
      <c r="A124">
        <f t="array" ref="A124">IFERROR(SMALL(IF(Data!$D$2:$D$1000="Done",ROW(Data!$D$2:$D$1000)-1),ROW(123:123)),"")</f>
        <v>143</v>
      </c>
      <c r="B124" s="1">
        <f>IFERROR(IF(INDEX(Data!$T$2:$T$1000,$A124)/INDEX(Data!$J$2:$J$1000,$A124)&gt;$B$1,INDEX(Data!$V$2:$V$1000,$A124),$A$1),"")</f>
        <v>43982</v>
      </c>
      <c r="C124" t="str">
        <f ca="1">IFERROR(IF(AND($B124&lt;&gt;$A$1,INDEX(Data!$O$2:$O$1000,$A124)=C$1),VLOOKUP($A124+1,INDIRECT("'"&amp;C$1&amp;"'!E7:Q200"),13,FALSE),""),"")</f>
        <v/>
      </c>
      <c r="D124" t="str">
        <f ca="1">IFERROR(IF(AND($B124&lt;&gt;$A$1,INDEX(Data!$O$2:$O$1000,$A124)=D$1),VLOOKUP($A124+1,INDIRECT("'"&amp;D$1&amp;"'!E7:Q200"),13,FALSE),""),"")</f>
        <v/>
      </c>
      <c r="E124" t="str">
        <f ca="1">IFERROR(IF(AND($B124&lt;&gt;$A$1,INDEX(Data!$O$2:$O$1000,$A124)=E$1),VLOOKUP($A124+1,INDIRECT("'"&amp;E$1&amp;"'!E7:Q200"),13,FALSE),""),"")</f>
        <v/>
      </c>
      <c r="F124" t="str">
        <f ca="1">IFERROR(IF(AND($B124&lt;&gt;$A$1,INDEX(Data!$O$2:$O$1000,$A124)=F$1),VLOOKUP($A124+1,INDIRECT("'"&amp;F$1&amp;"'!E7:Q200"),13,FALSE),""),"")</f>
        <v/>
      </c>
      <c r="G124" t="str">
        <f ca="1">IFERROR(IF(AND($B124&lt;&gt;$A$1,INDEX(Data!$O$2:$O$1000,$A124)=G$1),VLOOKUP($A124+1,INDIRECT("'"&amp;G$1&amp;"'!E7:Q200"),13,FALSE),""),"")</f>
        <v/>
      </c>
      <c r="H124" t="str">
        <f ca="1">IFERROR(IF(AND($B124&lt;&gt;$A$1,INDEX(Data!$O$2:$O$1000,$A124)=H$1),VLOOKUP($A124+1,INDIRECT("'"&amp;H$1&amp;"'!E7:Q200"),13,FALSE),""),"")</f>
        <v/>
      </c>
      <c r="I124" t="str">
        <f ca="1">IFERROR(IF(AND($B124&lt;&gt;$A$1,INDEX(Data!$O$2:$O$1000,$A124)=I$1),VLOOKUP($A124+1,INDIRECT("'"&amp;I$1&amp;"'!E7:Q200"),13,FALSE),""),"")</f>
        <v/>
      </c>
      <c r="J124" t="str">
        <f ca="1">IFERROR(IF(AND($B124&lt;&gt;$A$1,INDEX(Data!$O$2:$O$1000,$A124)=J$1),VLOOKUP($A124+1,INDIRECT("'"&amp;J$1&amp;"'!E7:Q200"),13,FALSE),""),"")</f>
        <v/>
      </c>
      <c r="K124" t="str">
        <f ca="1">IFERROR(IF(AND($B124&lt;&gt;$A$1,INDEX(Data!$O$2:$O$1000,$A124)=K$1),VLOOKUP($A124+1,INDIRECT("'"&amp;K$1&amp;"'!E7:Q200"),13,FALSE),""),"")</f>
        <v/>
      </c>
    </row>
    <row r="125" spans="1:11" x14ac:dyDescent="0.3">
      <c r="A125">
        <f t="array" ref="A125">IFERROR(SMALL(IF(Data!$D$2:$D$1000="Done",ROW(Data!$D$2:$D$1000)-1),ROW(124:124)),"")</f>
        <v>144</v>
      </c>
      <c r="B125" s="1">
        <f>IFERROR(IF(INDEX(Data!$T$2:$T$1000,$A125)/INDEX(Data!$J$2:$J$1000,$A125)&gt;$B$1,INDEX(Data!$V$2:$V$1000,$A125),$A$1),"")</f>
        <v>44012</v>
      </c>
      <c r="C125" t="str">
        <f ca="1">IFERROR(IF(AND($B125&lt;&gt;$A$1,INDEX(Data!$O$2:$O$1000,$A125)=C$1),VLOOKUP($A125+1,INDIRECT("'"&amp;C$1&amp;"'!E7:Q200"),13,FALSE),""),"")</f>
        <v/>
      </c>
      <c r="D125" t="str">
        <f ca="1">IFERROR(IF(AND($B125&lt;&gt;$A$1,INDEX(Data!$O$2:$O$1000,$A125)=D$1),VLOOKUP($A125+1,INDIRECT("'"&amp;D$1&amp;"'!E7:Q200"),13,FALSE),""),"")</f>
        <v/>
      </c>
      <c r="E125" t="str">
        <f ca="1">IFERROR(IF(AND($B125&lt;&gt;$A$1,INDEX(Data!$O$2:$O$1000,$A125)=E$1),VLOOKUP($A125+1,INDIRECT("'"&amp;E$1&amp;"'!E7:Q200"),13,FALSE),""),"")</f>
        <v/>
      </c>
      <c r="F125" t="str">
        <f ca="1">IFERROR(IF(AND($B125&lt;&gt;$A$1,INDEX(Data!$O$2:$O$1000,$A125)=F$1),VLOOKUP($A125+1,INDIRECT("'"&amp;F$1&amp;"'!E7:Q200"),13,FALSE),""),"")</f>
        <v/>
      </c>
      <c r="G125" t="str">
        <f ca="1">IFERROR(IF(AND($B125&lt;&gt;$A$1,INDEX(Data!$O$2:$O$1000,$A125)=G$1),VLOOKUP($A125+1,INDIRECT("'"&amp;G$1&amp;"'!E7:Q200"),13,FALSE),""),"")</f>
        <v/>
      </c>
      <c r="H125" t="str">
        <f ca="1">IFERROR(IF(AND($B125&lt;&gt;$A$1,INDEX(Data!$O$2:$O$1000,$A125)=H$1),VLOOKUP($A125+1,INDIRECT("'"&amp;H$1&amp;"'!E7:Q200"),13,FALSE),""),"")</f>
        <v/>
      </c>
      <c r="I125" t="str">
        <f ca="1">IFERROR(IF(AND($B125&lt;&gt;$A$1,INDEX(Data!$O$2:$O$1000,$A125)=I$1),VLOOKUP($A125+1,INDIRECT("'"&amp;I$1&amp;"'!E7:Q200"),13,FALSE),""),"")</f>
        <v/>
      </c>
      <c r="J125" t="str">
        <f ca="1">IFERROR(IF(AND($B125&lt;&gt;$A$1,INDEX(Data!$O$2:$O$1000,$A125)=J$1),VLOOKUP($A125+1,INDIRECT("'"&amp;J$1&amp;"'!E7:Q200"),13,FALSE),""),"")</f>
        <v/>
      </c>
      <c r="K125" t="str">
        <f ca="1">IFERROR(IF(AND($B125&lt;&gt;$A$1,INDEX(Data!$O$2:$O$1000,$A125)=K$1),VLOOKUP($A125+1,INDIRECT("'"&amp;K$1&amp;"'!E7:Q200"),13,FALSE),""),"")</f>
        <v/>
      </c>
    </row>
    <row r="126" spans="1:11" x14ac:dyDescent="0.3">
      <c r="A126">
        <f t="array" ref="A126">IFERROR(SMALL(IF(Data!$D$2:$D$1000="Done",ROW(Data!$D$2:$D$1000)-1),ROW(125:125)),"")</f>
        <v>145</v>
      </c>
      <c r="B126" s="1">
        <f>IFERROR(IF(INDEX(Data!$T$2:$T$1000,$A126)/INDEX(Data!$J$2:$J$1000,$A126)&gt;$B$1,INDEX(Data!$V$2:$V$1000,$A126),$A$1),"")</f>
        <v>43972</v>
      </c>
      <c r="C126" t="str">
        <f ca="1">IFERROR(IF(AND($B126&lt;&gt;$A$1,INDEX(Data!$O$2:$O$1000,$A126)=C$1),VLOOKUP($A126+1,INDIRECT("'"&amp;C$1&amp;"'!E7:Q200"),13,FALSE),""),"")</f>
        <v/>
      </c>
      <c r="D126" t="str">
        <f ca="1">IFERROR(IF(AND($B126&lt;&gt;$A$1,INDEX(Data!$O$2:$O$1000,$A126)=D$1),VLOOKUP($A126+1,INDIRECT("'"&amp;D$1&amp;"'!E7:Q200"),13,FALSE),""),"")</f>
        <v/>
      </c>
      <c r="E126" t="str">
        <f ca="1">IFERROR(IF(AND($B126&lt;&gt;$A$1,INDEX(Data!$O$2:$O$1000,$A126)=E$1),VLOOKUP($A126+1,INDIRECT("'"&amp;E$1&amp;"'!E7:Q200"),13,FALSE),""),"")</f>
        <v/>
      </c>
      <c r="F126" t="str">
        <f ca="1">IFERROR(IF(AND($B126&lt;&gt;$A$1,INDEX(Data!$O$2:$O$1000,$A126)=F$1),VLOOKUP($A126+1,INDIRECT("'"&amp;F$1&amp;"'!E7:Q200"),13,FALSE),""),"")</f>
        <v/>
      </c>
      <c r="G126" t="str">
        <f ca="1">IFERROR(IF(AND($B126&lt;&gt;$A$1,INDEX(Data!$O$2:$O$1000,$A126)=G$1),VLOOKUP($A126+1,INDIRECT("'"&amp;G$1&amp;"'!E7:Q200"),13,FALSE),""),"")</f>
        <v/>
      </c>
      <c r="H126" t="str">
        <f ca="1">IFERROR(IF(AND($B126&lt;&gt;$A$1,INDEX(Data!$O$2:$O$1000,$A126)=H$1),VLOOKUP($A126+1,INDIRECT("'"&amp;H$1&amp;"'!E7:Q200"),13,FALSE),""),"")</f>
        <v/>
      </c>
      <c r="I126" t="str">
        <f ca="1">IFERROR(IF(AND($B126&lt;&gt;$A$1,INDEX(Data!$O$2:$O$1000,$A126)=I$1),VLOOKUP($A126+1,INDIRECT("'"&amp;I$1&amp;"'!E7:Q200"),13,FALSE),""),"")</f>
        <v/>
      </c>
      <c r="J126" t="str">
        <f ca="1">IFERROR(IF(AND($B126&lt;&gt;$A$1,INDEX(Data!$O$2:$O$1000,$A126)=J$1),VLOOKUP($A126+1,INDIRECT("'"&amp;J$1&amp;"'!E7:Q200"),13,FALSE),""),"")</f>
        <v/>
      </c>
      <c r="K126" t="str">
        <f ca="1">IFERROR(IF(AND($B126&lt;&gt;$A$1,INDEX(Data!$O$2:$O$1000,$A126)=K$1),VLOOKUP($A126+1,INDIRECT("'"&amp;K$1&amp;"'!E7:Q200"),13,FALSE),""),"")</f>
        <v/>
      </c>
    </row>
    <row r="127" spans="1:11" x14ac:dyDescent="0.3">
      <c r="A127">
        <f t="array" ref="A127">IFERROR(SMALL(IF(Data!$D$2:$D$1000="Done",ROW(Data!$D$2:$D$1000)-1),ROW(126:126)),"")</f>
        <v>150</v>
      </c>
      <c r="B127" s="1">
        <f>IFERROR(IF(INDEX(Data!$T$2:$T$1000,$A127)/INDEX(Data!$J$2:$J$1000,$A127)&gt;$B$1,INDEX(Data!$V$2:$V$1000,$A127),$A$1),"")</f>
        <v>43993</v>
      </c>
      <c r="C127" t="str">
        <f ca="1">IFERROR(IF(AND($B127&lt;&gt;$A$1,INDEX(Data!$O$2:$O$1000,$A127)=C$1),VLOOKUP($A127+1,INDIRECT("'"&amp;C$1&amp;"'!E7:Q200"),13,FALSE),""),"")</f>
        <v/>
      </c>
      <c r="D127" t="str">
        <f ca="1">IFERROR(IF(AND($B127&lt;&gt;$A$1,INDEX(Data!$O$2:$O$1000,$A127)=D$1),VLOOKUP($A127+1,INDIRECT("'"&amp;D$1&amp;"'!E7:Q200"),13,FALSE),""),"")</f>
        <v/>
      </c>
      <c r="E127" t="str">
        <f ca="1">IFERROR(IF(AND($B127&lt;&gt;$A$1,INDEX(Data!$O$2:$O$1000,$A127)=E$1),VLOOKUP($A127+1,INDIRECT("'"&amp;E$1&amp;"'!E7:Q200"),13,FALSE),""),"")</f>
        <v/>
      </c>
      <c r="F127" t="str">
        <f ca="1">IFERROR(IF(AND($B127&lt;&gt;$A$1,INDEX(Data!$O$2:$O$1000,$A127)=F$1),VLOOKUP($A127+1,INDIRECT("'"&amp;F$1&amp;"'!E7:Q200"),13,FALSE),""),"")</f>
        <v/>
      </c>
      <c r="G127" t="str">
        <f ca="1">IFERROR(IF(AND($B127&lt;&gt;$A$1,INDEX(Data!$O$2:$O$1000,$A127)=G$1),VLOOKUP($A127+1,INDIRECT("'"&amp;G$1&amp;"'!E7:Q200"),13,FALSE),""),"")</f>
        <v/>
      </c>
      <c r="H127" t="str">
        <f ca="1">IFERROR(IF(AND($B127&lt;&gt;$A$1,INDEX(Data!$O$2:$O$1000,$A127)=H$1),VLOOKUP($A127+1,INDIRECT("'"&amp;H$1&amp;"'!E7:Q200"),13,FALSE),""),"")</f>
        <v/>
      </c>
      <c r="I127" t="str">
        <f ca="1">IFERROR(IF(AND($B127&lt;&gt;$A$1,INDEX(Data!$O$2:$O$1000,$A127)=I$1),VLOOKUP($A127+1,INDIRECT("'"&amp;I$1&amp;"'!E7:Q200"),13,FALSE),""),"")</f>
        <v/>
      </c>
      <c r="J127" t="str">
        <f ca="1">IFERROR(IF(AND($B127&lt;&gt;$A$1,INDEX(Data!$O$2:$O$1000,$A127)=J$1),VLOOKUP($A127+1,INDIRECT("'"&amp;J$1&amp;"'!E7:Q200"),13,FALSE),""),"")</f>
        <v/>
      </c>
      <c r="K127" t="str">
        <f ca="1">IFERROR(IF(AND($B127&lt;&gt;$A$1,INDEX(Data!$O$2:$O$1000,$A127)=K$1),VLOOKUP($A127+1,INDIRECT("'"&amp;K$1&amp;"'!E7:Q200"),13,FALSE),""),"")</f>
        <v/>
      </c>
    </row>
    <row r="128" spans="1:11" x14ac:dyDescent="0.3">
      <c r="A128">
        <f t="array" ref="A128">IFERROR(SMALL(IF(Data!$D$2:$D$1000="Done",ROW(Data!$D$2:$D$1000)-1),ROW(127:127)),"")</f>
        <v>151</v>
      </c>
      <c r="B128" s="1">
        <f>IFERROR(IF(INDEX(Data!$T$2:$T$1000,$A128)/INDEX(Data!$J$2:$J$1000,$A128)&gt;$B$1,INDEX(Data!$V$2:$V$1000,$A128),$A$1),"")</f>
        <v>44012</v>
      </c>
      <c r="C128" t="str">
        <f ca="1">IFERROR(IF(AND($B128&lt;&gt;$A$1,INDEX(Data!$O$2:$O$1000,$A128)=C$1),VLOOKUP($A128+1,INDIRECT("'"&amp;C$1&amp;"'!E7:Q200"),13,FALSE),""),"")</f>
        <v/>
      </c>
      <c r="D128" t="str">
        <f ca="1">IFERROR(IF(AND($B128&lt;&gt;$A$1,INDEX(Data!$O$2:$O$1000,$A128)=D$1),VLOOKUP($A128+1,INDIRECT("'"&amp;D$1&amp;"'!E7:Q200"),13,FALSE),""),"")</f>
        <v/>
      </c>
      <c r="E128" t="str">
        <f ca="1">IFERROR(IF(AND($B128&lt;&gt;$A$1,INDEX(Data!$O$2:$O$1000,$A128)=E$1),VLOOKUP($A128+1,INDIRECT("'"&amp;E$1&amp;"'!E7:Q200"),13,FALSE),""),"")</f>
        <v/>
      </c>
      <c r="F128" t="str">
        <f ca="1">IFERROR(IF(AND($B128&lt;&gt;$A$1,INDEX(Data!$O$2:$O$1000,$A128)=F$1),VLOOKUP($A128+1,INDIRECT("'"&amp;F$1&amp;"'!E7:Q200"),13,FALSE),""),"")</f>
        <v/>
      </c>
      <c r="G128" t="str">
        <f ca="1">IFERROR(IF(AND($B128&lt;&gt;$A$1,INDEX(Data!$O$2:$O$1000,$A128)=G$1),VLOOKUP($A128+1,INDIRECT("'"&amp;G$1&amp;"'!E7:Q200"),13,FALSE),""),"")</f>
        <v/>
      </c>
      <c r="H128" t="str">
        <f ca="1">IFERROR(IF(AND($B128&lt;&gt;$A$1,INDEX(Data!$O$2:$O$1000,$A128)=H$1),VLOOKUP($A128+1,INDIRECT("'"&amp;H$1&amp;"'!E7:Q200"),13,FALSE),""),"")</f>
        <v/>
      </c>
      <c r="I128" t="str">
        <f ca="1">IFERROR(IF(AND($B128&lt;&gt;$A$1,INDEX(Data!$O$2:$O$1000,$A128)=I$1),VLOOKUP($A128+1,INDIRECT("'"&amp;I$1&amp;"'!E7:Q200"),13,FALSE),""),"")</f>
        <v/>
      </c>
      <c r="J128" t="str">
        <f ca="1">IFERROR(IF(AND($B128&lt;&gt;$A$1,INDEX(Data!$O$2:$O$1000,$A128)=J$1),VLOOKUP($A128+1,INDIRECT("'"&amp;J$1&amp;"'!E7:Q200"),13,FALSE),""),"")</f>
        <v/>
      </c>
      <c r="K128" t="str">
        <f ca="1">IFERROR(IF(AND($B128&lt;&gt;$A$1,INDEX(Data!$O$2:$O$1000,$A128)=K$1),VLOOKUP($A128+1,INDIRECT("'"&amp;K$1&amp;"'!E7:Q200"),13,FALSE),""),"")</f>
        <v/>
      </c>
    </row>
    <row r="129" spans="1:11" x14ac:dyDescent="0.3">
      <c r="A129">
        <f t="array" ref="A129">IFERROR(SMALL(IF(Data!$D$2:$D$1000="Done",ROW(Data!$D$2:$D$1000)-1),ROW(128:128)),"")</f>
        <v>152</v>
      </c>
      <c r="B129" s="1">
        <f>IFERROR(IF(INDEX(Data!$T$2:$T$1000,$A129)/INDEX(Data!$J$2:$J$1000,$A129)&gt;$B$1,INDEX(Data!$V$2:$V$1000,$A129),$A$1),"")</f>
        <v>43972</v>
      </c>
      <c r="C129" t="str">
        <f ca="1">IFERROR(IF(AND($B129&lt;&gt;$A$1,INDEX(Data!$O$2:$O$1000,$A129)=C$1),VLOOKUP($A129+1,INDIRECT("'"&amp;C$1&amp;"'!E7:Q200"),13,FALSE),""),"")</f>
        <v/>
      </c>
      <c r="D129" t="str">
        <f ca="1">IFERROR(IF(AND($B129&lt;&gt;$A$1,INDEX(Data!$O$2:$O$1000,$A129)=D$1),VLOOKUP($A129+1,INDIRECT("'"&amp;D$1&amp;"'!E7:Q200"),13,FALSE),""),"")</f>
        <v/>
      </c>
      <c r="E129" t="str">
        <f ca="1">IFERROR(IF(AND($B129&lt;&gt;$A$1,INDEX(Data!$O$2:$O$1000,$A129)=E$1),VLOOKUP($A129+1,INDIRECT("'"&amp;E$1&amp;"'!E7:Q200"),13,FALSE),""),"")</f>
        <v/>
      </c>
      <c r="F129" t="str">
        <f ca="1">IFERROR(IF(AND($B129&lt;&gt;$A$1,INDEX(Data!$O$2:$O$1000,$A129)=F$1),VLOOKUP($A129+1,INDIRECT("'"&amp;F$1&amp;"'!E7:Q200"),13,FALSE),""),"")</f>
        <v/>
      </c>
      <c r="G129" t="str">
        <f ca="1">IFERROR(IF(AND($B129&lt;&gt;$A$1,INDEX(Data!$O$2:$O$1000,$A129)=G$1),VLOOKUP($A129+1,INDIRECT("'"&amp;G$1&amp;"'!E7:Q200"),13,FALSE),""),"")</f>
        <v/>
      </c>
      <c r="H129" t="str">
        <f ca="1">IFERROR(IF(AND($B129&lt;&gt;$A$1,INDEX(Data!$O$2:$O$1000,$A129)=H$1),VLOOKUP($A129+1,INDIRECT("'"&amp;H$1&amp;"'!E7:Q200"),13,FALSE),""),"")</f>
        <v/>
      </c>
      <c r="I129" t="str">
        <f ca="1">IFERROR(IF(AND($B129&lt;&gt;$A$1,INDEX(Data!$O$2:$O$1000,$A129)=I$1),VLOOKUP($A129+1,INDIRECT("'"&amp;I$1&amp;"'!E7:Q200"),13,FALSE),""),"")</f>
        <v/>
      </c>
      <c r="J129" t="str">
        <f ca="1">IFERROR(IF(AND($B129&lt;&gt;$A$1,INDEX(Data!$O$2:$O$1000,$A129)=J$1),VLOOKUP($A129+1,INDIRECT("'"&amp;J$1&amp;"'!E7:Q200"),13,FALSE),""),"")</f>
        <v/>
      </c>
      <c r="K129" t="str">
        <f ca="1">IFERROR(IF(AND($B129&lt;&gt;$A$1,INDEX(Data!$O$2:$O$1000,$A129)=K$1),VLOOKUP($A129+1,INDIRECT("'"&amp;K$1&amp;"'!E7:Q200"),13,FALSE),""),"")</f>
        <v/>
      </c>
    </row>
    <row r="130" spans="1:11" x14ac:dyDescent="0.3">
      <c r="A130">
        <f t="array" ref="A130">IFERROR(SMALL(IF(Data!$D$2:$D$1000="Done",ROW(Data!$D$2:$D$1000)-1),ROW(129:129)),"")</f>
        <v>153</v>
      </c>
      <c r="B130" s="1">
        <f>IFERROR(IF(INDEX(Data!$T$2:$T$1000,$A130)/INDEX(Data!$J$2:$J$1000,$A130)&gt;$B$1,INDEX(Data!$V$2:$V$1000,$A130),$A$1),"")</f>
        <v>43959</v>
      </c>
      <c r="C130" t="str">
        <f ca="1">IFERROR(IF(AND($B130&lt;&gt;$A$1,INDEX(Data!$O$2:$O$1000,$A130)=C$1),VLOOKUP($A130+1,INDIRECT("'"&amp;C$1&amp;"'!E7:Q200"),13,FALSE),""),"")</f>
        <v/>
      </c>
      <c r="D130" t="str">
        <f ca="1">IFERROR(IF(AND($B130&lt;&gt;$A$1,INDEX(Data!$O$2:$O$1000,$A130)=D$1),VLOOKUP($A130+1,INDIRECT("'"&amp;D$1&amp;"'!E7:Q200"),13,FALSE),""),"")</f>
        <v/>
      </c>
      <c r="E130" t="str">
        <f ca="1">IFERROR(IF(AND($B130&lt;&gt;$A$1,INDEX(Data!$O$2:$O$1000,$A130)=E$1),VLOOKUP($A130+1,INDIRECT("'"&amp;E$1&amp;"'!E7:Q200"),13,FALSE),""),"")</f>
        <v/>
      </c>
      <c r="F130" t="str">
        <f ca="1">IFERROR(IF(AND($B130&lt;&gt;$A$1,INDEX(Data!$O$2:$O$1000,$A130)=F$1),VLOOKUP($A130+1,INDIRECT("'"&amp;F$1&amp;"'!E7:Q200"),13,FALSE),""),"")</f>
        <v/>
      </c>
      <c r="G130" t="str">
        <f ca="1">IFERROR(IF(AND($B130&lt;&gt;$A$1,INDEX(Data!$O$2:$O$1000,$A130)=G$1),VLOOKUP($A130+1,INDIRECT("'"&amp;G$1&amp;"'!E7:Q200"),13,FALSE),""),"")</f>
        <v/>
      </c>
      <c r="H130" t="str">
        <f ca="1">IFERROR(IF(AND($B130&lt;&gt;$A$1,INDEX(Data!$O$2:$O$1000,$A130)=H$1),VLOOKUP($A130+1,INDIRECT("'"&amp;H$1&amp;"'!E7:Q200"),13,FALSE),""),"")</f>
        <v/>
      </c>
      <c r="I130" t="str">
        <f ca="1">IFERROR(IF(AND($B130&lt;&gt;$A$1,INDEX(Data!$O$2:$O$1000,$A130)=I$1),VLOOKUP($A130+1,INDIRECT("'"&amp;I$1&amp;"'!E7:Q200"),13,FALSE),""),"")</f>
        <v/>
      </c>
      <c r="J130" t="str">
        <f ca="1">IFERROR(IF(AND($B130&lt;&gt;$A$1,INDEX(Data!$O$2:$O$1000,$A130)=J$1),VLOOKUP($A130+1,INDIRECT("'"&amp;J$1&amp;"'!E7:Q200"),13,FALSE),""),"")</f>
        <v/>
      </c>
      <c r="K130" t="str">
        <f ca="1">IFERROR(IF(AND($B130&lt;&gt;$A$1,INDEX(Data!$O$2:$O$1000,$A130)=K$1),VLOOKUP($A130+1,INDIRECT("'"&amp;K$1&amp;"'!E7:Q200"),13,FALSE),""),"")</f>
        <v/>
      </c>
    </row>
    <row r="131" spans="1:11" x14ac:dyDescent="0.3">
      <c r="A131">
        <f t="array" ref="A131">IFERROR(SMALL(IF(Data!$D$2:$D$1000="Done",ROW(Data!$D$2:$D$1000)-1),ROW(130:130)),"")</f>
        <v>166</v>
      </c>
      <c r="B131" s="1">
        <f>IFERROR(IF(INDEX(Data!$T$2:$T$1000,$A131)/INDEX(Data!$J$2:$J$1000,$A131)&gt;$B$1,INDEX(Data!$V$2:$V$1000,$A131),$A$1),"")</f>
        <v>44000</v>
      </c>
      <c r="C131" t="str">
        <f ca="1">IFERROR(IF(AND($B131&lt;&gt;$A$1,INDEX(Data!$O$2:$O$1000,$A131)=C$1),VLOOKUP($A131+1,INDIRECT("'"&amp;C$1&amp;"'!E7:Q200"),13,FALSE),""),"")</f>
        <v/>
      </c>
      <c r="D131" t="str">
        <f ca="1">IFERROR(IF(AND($B131&lt;&gt;$A$1,INDEX(Data!$O$2:$O$1000,$A131)=D$1),VLOOKUP($A131+1,INDIRECT("'"&amp;D$1&amp;"'!E7:Q200"),13,FALSE),""),"")</f>
        <v/>
      </c>
      <c r="E131" t="str">
        <f ca="1">IFERROR(IF(AND($B131&lt;&gt;$A$1,INDEX(Data!$O$2:$O$1000,$A131)=E$1),VLOOKUP($A131+1,INDIRECT("'"&amp;E$1&amp;"'!E7:Q200"),13,FALSE),""),"")</f>
        <v/>
      </c>
      <c r="F131">
        <f ca="1">IFERROR(IF(AND($B131&lt;&gt;$A$1,INDEX(Data!$O$2:$O$1000,$A131)=F$1),VLOOKUP($A131+1,INDIRECT("'"&amp;F$1&amp;"'!E7:Q200"),13,FALSE),""),"")</f>
        <v>104.17</v>
      </c>
      <c r="G131" t="str">
        <f ca="1">IFERROR(IF(AND($B131&lt;&gt;$A$1,INDEX(Data!$O$2:$O$1000,$A131)=G$1),VLOOKUP($A131+1,INDIRECT("'"&amp;G$1&amp;"'!E7:Q200"),13,FALSE),""),"")</f>
        <v/>
      </c>
      <c r="H131" t="str">
        <f ca="1">IFERROR(IF(AND($B131&lt;&gt;$A$1,INDEX(Data!$O$2:$O$1000,$A131)=H$1),VLOOKUP($A131+1,INDIRECT("'"&amp;H$1&amp;"'!E7:Q200"),13,FALSE),""),"")</f>
        <v/>
      </c>
      <c r="I131" t="str">
        <f ca="1">IFERROR(IF(AND($B131&lt;&gt;$A$1,INDEX(Data!$O$2:$O$1000,$A131)=I$1),VLOOKUP($A131+1,INDIRECT("'"&amp;I$1&amp;"'!E7:Q200"),13,FALSE),""),"")</f>
        <v/>
      </c>
      <c r="J131" t="str">
        <f ca="1">IFERROR(IF(AND($B131&lt;&gt;$A$1,INDEX(Data!$O$2:$O$1000,$A131)=J$1),VLOOKUP($A131+1,INDIRECT("'"&amp;J$1&amp;"'!E7:Q200"),13,FALSE),""),"")</f>
        <v/>
      </c>
      <c r="K131" t="str">
        <f ca="1">IFERROR(IF(AND($B131&lt;&gt;$A$1,INDEX(Data!$O$2:$O$1000,$A131)=K$1),VLOOKUP($A131+1,INDIRECT("'"&amp;K$1&amp;"'!E7:Q200"),13,FALSE),""),"")</f>
        <v/>
      </c>
    </row>
    <row r="132" spans="1:11" x14ac:dyDescent="0.3">
      <c r="A132">
        <f t="array" ref="A132">IFERROR(SMALL(IF(Data!$D$2:$D$1000="Done",ROW(Data!$D$2:$D$1000)-1),ROW(131:131)),"")</f>
        <v>168</v>
      </c>
      <c r="B132" s="1">
        <f>IFERROR(IF(INDEX(Data!$T$2:$T$1000,$A132)/INDEX(Data!$J$2:$J$1000,$A132)&gt;$B$1,INDEX(Data!$V$2:$V$1000,$A132),$A$1),"")</f>
        <v>43993</v>
      </c>
      <c r="C132" t="str">
        <f ca="1">IFERROR(IF(AND($B132&lt;&gt;$A$1,INDEX(Data!$O$2:$O$1000,$A132)=C$1),VLOOKUP($A132+1,INDIRECT("'"&amp;C$1&amp;"'!E7:Q200"),13,FALSE),""),"")</f>
        <v/>
      </c>
      <c r="D132" t="str">
        <f ca="1">IFERROR(IF(AND($B132&lt;&gt;$A$1,INDEX(Data!$O$2:$O$1000,$A132)=D$1),VLOOKUP($A132+1,INDIRECT("'"&amp;D$1&amp;"'!E7:Q200"),13,FALSE),""),"")</f>
        <v/>
      </c>
      <c r="E132" t="str">
        <f ca="1">IFERROR(IF(AND($B132&lt;&gt;$A$1,INDEX(Data!$O$2:$O$1000,$A132)=E$1),VLOOKUP($A132+1,INDIRECT("'"&amp;E$1&amp;"'!E7:Q200"),13,FALSE),""),"")</f>
        <v/>
      </c>
      <c r="F132" t="str">
        <f ca="1">IFERROR(IF(AND($B132&lt;&gt;$A$1,INDEX(Data!$O$2:$O$1000,$A132)=F$1),VLOOKUP($A132+1,INDIRECT("'"&amp;F$1&amp;"'!E7:Q200"),13,FALSE),""),"")</f>
        <v/>
      </c>
      <c r="G132" t="str">
        <f ca="1">IFERROR(IF(AND($B132&lt;&gt;$A$1,INDEX(Data!$O$2:$O$1000,$A132)=G$1),VLOOKUP($A132+1,INDIRECT("'"&amp;G$1&amp;"'!E7:Q200"),13,FALSE),""),"")</f>
        <v/>
      </c>
      <c r="H132" t="str">
        <f ca="1">IFERROR(IF(AND($B132&lt;&gt;$A$1,INDEX(Data!$O$2:$O$1000,$A132)=H$1),VLOOKUP($A132+1,INDIRECT("'"&amp;H$1&amp;"'!E7:Q200"),13,FALSE),""),"")</f>
        <v/>
      </c>
      <c r="I132" t="str">
        <f ca="1">IFERROR(IF(AND($B132&lt;&gt;$A$1,INDEX(Data!$O$2:$O$1000,$A132)=I$1),VLOOKUP($A132+1,INDIRECT("'"&amp;I$1&amp;"'!E7:Q200"),13,FALSE),""),"")</f>
        <v/>
      </c>
      <c r="J132" t="str">
        <f ca="1">IFERROR(IF(AND($B132&lt;&gt;$A$1,INDEX(Data!$O$2:$O$1000,$A132)=J$1),VLOOKUP($A132+1,INDIRECT("'"&amp;J$1&amp;"'!E7:Q200"),13,FALSE),""),"")</f>
        <v/>
      </c>
      <c r="K132" t="str">
        <f ca="1">IFERROR(IF(AND($B132&lt;&gt;$A$1,INDEX(Data!$O$2:$O$1000,$A132)=K$1),VLOOKUP($A132+1,INDIRECT("'"&amp;K$1&amp;"'!E7:Q200"),13,FALSE),""),"")</f>
        <v/>
      </c>
    </row>
    <row r="133" spans="1:11" x14ac:dyDescent="0.3">
      <c r="A133">
        <f t="array" ref="A133">IFERROR(SMALL(IF(Data!$D$2:$D$1000="Done",ROW(Data!$D$2:$D$1000)-1),ROW(132:132)),"")</f>
        <v>169</v>
      </c>
      <c r="B133" s="1">
        <f>IFERROR(IF(INDEX(Data!$T$2:$T$1000,$A133)/INDEX(Data!$J$2:$J$1000,$A133)&gt;$B$1,INDEX(Data!$V$2:$V$1000,$A133),$A$1),"")</f>
        <v>44012</v>
      </c>
      <c r="C133" t="str">
        <f ca="1">IFERROR(IF(AND($B133&lt;&gt;$A$1,INDEX(Data!$O$2:$O$1000,$A133)=C$1),VLOOKUP($A133+1,INDIRECT("'"&amp;C$1&amp;"'!E7:Q200"),13,FALSE),""),"")</f>
        <v/>
      </c>
      <c r="D133" t="str">
        <f ca="1">IFERROR(IF(AND($B133&lt;&gt;$A$1,INDEX(Data!$O$2:$O$1000,$A133)=D$1),VLOOKUP($A133+1,INDIRECT("'"&amp;D$1&amp;"'!E7:Q200"),13,FALSE),""),"")</f>
        <v/>
      </c>
      <c r="E133" t="str">
        <f ca="1">IFERROR(IF(AND($B133&lt;&gt;$A$1,INDEX(Data!$O$2:$O$1000,$A133)=E$1),VLOOKUP($A133+1,INDIRECT("'"&amp;E$1&amp;"'!E7:Q200"),13,FALSE),""),"")</f>
        <v/>
      </c>
      <c r="F133" t="str">
        <f ca="1">IFERROR(IF(AND($B133&lt;&gt;$A$1,INDEX(Data!$O$2:$O$1000,$A133)=F$1),VLOOKUP($A133+1,INDIRECT("'"&amp;F$1&amp;"'!E7:Q200"),13,FALSE),""),"")</f>
        <v/>
      </c>
      <c r="G133" t="str">
        <f ca="1">IFERROR(IF(AND($B133&lt;&gt;$A$1,INDEX(Data!$O$2:$O$1000,$A133)=G$1),VLOOKUP($A133+1,INDIRECT("'"&amp;G$1&amp;"'!E7:Q200"),13,FALSE),""),"")</f>
        <v/>
      </c>
      <c r="H133" t="str">
        <f ca="1">IFERROR(IF(AND($B133&lt;&gt;$A$1,INDEX(Data!$O$2:$O$1000,$A133)=H$1),VLOOKUP($A133+1,INDIRECT("'"&amp;H$1&amp;"'!E7:Q200"),13,FALSE),""),"")</f>
        <v/>
      </c>
      <c r="I133" t="str">
        <f ca="1">IFERROR(IF(AND($B133&lt;&gt;$A$1,INDEX(Data!$O$2:$O$1000,$A133)=I$1),VLOOKUP($A133+1,INDIRECT("'"&amp;I$1&amp;"'!E7:Q200"),13,FALSE),""),"")</f>
        <v/>
      </c>
      <c r="J133" t="str">
        <f ca="1">IFERROR(IF(AND($B133&lt;&gt;$A$1,INDEX(Data!$O$2:$O$1000,$A133)=J$1),VLOOKUP($A133+1,INDIRECT("'"&amp;J$1&amp;"'!E7:Q200"),13,FALSE),""),"")</f>
        <v/>
      </c>
      <c r="K133" t="str">
        <f ca="1">IFERROR(IF(AND($B133&lt;&gt;$A$1,INDEX(Data!$O$2:$O$1000,$A133)=K$1),VLOOKUP($A133+1,INDIRECT("'"&amp;K$1&amp;"'!E7:Q200"),13,FALSE),""),"")</f>
        <v/>
      </c>
    </row>
    <row r="134" spans="1:11" x14ac:dyDescent="0.3">
      <c r="A134">
        <f t="array" ref="A134">IFERROR(SMALL(IF(Data!$D$2:$D$1000="Done",ROW(Data!$D$2:$D$1000)-1),ROW(133:133)),"")</f>
        <v>170</v>
      </c>
      <c r="B134" s="1">
        <f>IFERROR(IF(INDEX(Data!$T$2:$T$1000,$A134)/INDEX(Data!$J$2:$J$1000,$A134)&gt;$B$1,INDEX(Data!$V$2:$V$1000,$A134),$A$1),"")</f>
        <v>43973</v>
      </c>
      <c r="C134" t="str">
        <f ca="1">IFERROR(IF(AND($B134&lt;&gt;$A$1,INDEX(Data!$O$2:$O$1000,$A134)=C$1),VLOOKUP($A134+1,INDIRECT("'"&amp;C$1&amp;"'!E7:Q200"),13,FALSE),""),"")</f>
        <v/>
      </c>
      <c r="D134" t="str">
        <f ca="1">IFERROR(IF(AND($B134&lt;&gt;$A$1,INDEX(Data!$O$2:$O$1000,$A134)=D$1),VLOOKUP($A134+1,INDIRECT("'"&amp;D$1&amp;"'!E7:Q200"),13,FALSE),""),"")</f>
        <v/>
      </c>
      <c r="E134" t="str">
        <f ca="1">IFERROR(IF(AND($B134&lt;&gt;$A$1,INDEX(Data!$O$2:$O$1000,$A134)=E$1),VLOOKUP($A134+1,INDIRECT("'"&amp;E$1&amp;"'!E7:Q200"),13,FALSE),""),"")</f>
        <v/>
      </c>
      <c r="F134" t="str">
        <f ca="1">IFERROR(IF(AND($B134&lt;&gt;$A$1,INDEX(Data!$O$2:$O$1000,$A134)=F$1),VLOOKUP($A134+1,INDIRECT("'"&amp;F$1&amp;"'!E7:Q200"),13,FALSE),""),"")</f>
        <v/>
      </c>
      <c r="G134" t="str">
        <f ca="1">IFERROR(IF(AND($B134&lt;&gt;$A$1,INDEX(Data!$O$2:$O$1000,$A134)=G$1),VLOOKUP($A134+1,INDIRECT("'"&amp;G$1&amp;"'!E7:Q200"),13,FALSE),""),"")</f>
        <v/>
      </c>
      <c r="H134" t="str">
        <f ca="1">IFERROR(IF(AND($B134&lt;&gt;$A$1,INDEX(Data!$O$2:$O$1000,$A134)=H$1),VLOOKUP($A134+1,INDIRECT("'"&amp;H$1&amp;"'!E7:Q200"),13,FALSE),""),"")</f>
        <v/>
      </c>
      <c r="I134" t="str">
        <f ca="1">IFERROR(IF(AND($B134&lt;&gt;$A$1,INDEX(Data!$O$2:$O$1000,$A134)=I$1),VLOOKUP($A134+1,INDIRECT("'"&amp;I$1&amp;"'!E7:Q200"),13,FALSE),""),"")</f>
        <v/>
      </c>
      <c r="J134" t="str">
        <f ca="1">IFERROR(IF(AND($B134&lt;&gt;$A$1,INDEX(Data!$O$2:$O$1000,$A134)=J$1),VLOOKUP($A134+1,INDIRECT("'"&amp;J$1&amp;"'!E7:Q200"),13,FALSE),""),"")</f>
        <v/>
      </c>
      <c r="K134" t="str">
        <f ca="1">IFERROR(IF(AND($B134&lt;&gt;$A$1,INDEX(Data!$O$2:$O$1000,$A134)=K$1),VLOOKUP($A134+1,INDIRECT("'"&amp;K$1&amp;"'!E7:Q200"),13,FALSE),""),"")</f>
        <v/>
      </c>
    </row>
    <row r="135" spans="1:11" x14ac:dyDescent="0.3">
      <c r="A135">
        <f t="array" ref="A135">IFERROR(SMALL(IF(Data!$D$2:$D$1000="Done",ROW(Data!$D$2:$D$1000)-1),ROW(134:134)),"")</f>
        <v>181</v>
      </c>
      <c r="B135" s="1">
        <f>IFERROR(IF(INDEX(Data!$T$2:$T$1000,$A135)/INDEX(Data!$J$2:$J$1000,$A135)&gt;$B$1,INDEX(Data!$V$2:$V$1000,$A135),$A$1),"")</f>
        <v>44000</v>
      </c>
      <c r="C135" t="str">
        <f ca="1">IFERROR(IF(AND($B135&lt;&gt;$A$1,INDEX(Data!$O$2:$O$1000,$A135)=C$1),VLOOKUP($A135+1,INDIRECT("'"&amp;C$1&amp;"'!E7:Q200"),13,FALSE),""),"")</f>
        <v/>
      </c>
      <c r="D135" t="str">
        <f ca="1">IFERROR(IF(AND($B135&lt;&gt;$A$1,INDEX(Data!$O$2:$O$1000,$A135)=D$1),VLOOKUP($A135+1,INDIRECT("'"&amp;D$1&amp;"'!E7:Q200"),13,FALSE),""),"")</f>
        <v/>
      </c>
      <c r="E135" t="str">
        <f ca="1">IFERROR(IF(AND($B135&lt;&gt;$A$1,INDEX(Data!$O$2:$O$1000,$A135)=E$1),VLOOKUP($A135+1,INDIRECT("'"&amp;E$1&amp;"'!E7:Q200"),13,FALSE),""),"")</f>
        <v/>
      </c>
      <c r="F135" t="str">
        <f ca="1">IFERROR(IF(AND($B135&lt;&gt;$A$1,INDEX(Data!$O$2:$O$1000,$A135)=F$1),VLOOKUP($A135+1,INDIRECT("'"&amp;F$1&amp;"'!E7:Q200"),13,FALSE),""),"")</f>
        <v/>
      </c>
      <c r="G135" t="str">
        <f ca="1">IFERROR(IF(AND($B135&lt;&gt;$A$1,INDEX(Data!$O$2:$O$1000,$A135)=G$1),VLOOKUP($A135+1,INDIRECT("'"&amp;G$1&amp;"'!E7:Q200"),13,FALSE),""),"")</f>
        <v/>
      </c>
      <c r="H135" t="str">
        <f ca="1">IFERROR(IF(AND($B135&lt;&gt;$A$1,INDEX(Data!$O$2:$O$1000,$A135)=H$1),VLOOKUP($A135+1,INDIRECT("'"&amp;H$1&amp;"'!E7:Q200"),13,FALSE),""),"")</f>
        <v/>
      </c>
      <c r="I135" t="str">
        <f ca="1">IFERROR(IF(AND($B135&lt;&gt;$A$1,INDEX(Data!$O$2:$O$1000,$A135)=I$1),VLOOKUP($A135+1,INDIRECT("'"&amp;I$1&amp;"'!E7:Q200"),13,FALSE),""),"")</f>
        <v/>
      </c>
      <c r="J135" t="str">
        <f ca="1">IFERROR(IF(AND($B135&lt;&gt;$A$1,INDEX(Data!$O$2:$O$1000,$A135)=J$1),VLOOKUP($A135+1,INDIRECT("'"&amp;J$1&amp;"'!E7:Q200"),13,FALSE),""),"")</f>
        <v/>
      </c>
      <c r="K135" t="str">
        <f ca="1">IFERROR(IF(AND($B135&lt;&gt;$A$1,INDEX(Data!$O$2:$O$1000,$A135)=K$1),VLOOKUP($A135+1,INDIRECT("'"&amp;K$1&amp;"'!E7:Q200"),13,FALSE),""),"")</f>
        <v/>
      </c>
    </row>
    <row r="136" spans="1:11" x14ac:dyDescent="0.3">
      <c r="A136" t="str">
        <f t="array" ref="A136">IFERROR(SMALL(IF(Data!$D$2:$D$1000="Done",ROW(Data!$D$2:$D$1000)-1),ROW(135:135)),"")</f>
        <v/>
      </c>
      <c r="B136" s="1" t="str">
        <f>IFERROR(IF(INDEX(Data!$T$2:$T$1000,$A136)/INDEX(Data!$J$2:$J$1000,$A136)&gt;$B$1,INDEX(Data!$V$2:$V$1000,$A136),$A$1),"")</f>
        <v/>
      </c>
      <c r="C136" t="str">
        <f ca="1">IFERROR(IF(AND($B136&lt;&gt;$A$1,INDEX(Data!$O$2:$O$1000,$A136)=C$1),VLOOKUP($A136+1,INDIRECT("'"&amp;C$1&amp;"'!E7:Q200"),13,FALSE),""),"")</f>
        <v/>
      </c>
      <c r="D136" t="str">
        <f ca="1">IFERROR(IF(AND($B136&lt;&gt;$A$1,INDEX(Data!$O$2:$O$1000,$A136)=D$1),VLOOKUP($A136+1,INDIRECT("'"&amp;D$1&amp;"'!E7:Q200"),13,FALSE),""),"")</f>
        <v/>
      </c>
      <c r="E136" t="str">
        <f ca="1">IFERROR(IF(AND($B136&lt;&gt;$A$1,INDEX(Data!$O$2:$O$1000,$A136)=E$1),VLOOKUP($A136+1,INDIRECT("'"&amp;E$1&amp;"'!E7:Q200"),13,FALSE),""),"")</f>
        <v/>
      </c>
      <c r="F136" t="str">
        <f ca="1">IFERROR(IF(AND($B136&lt;&gt;$A$1,INDEX(Data!$O$2:$O$1000,$A136)=F$1),VLOOKUP($A136+1,INDIRECT("'"&amp;F$1&amp;"'!E7:Q200"),13,FALSE),""),"")</f>
        <v/>
      </c>
      <c r="G136" t="str">
        <f ca="1">IFERROR(IF(AND($B136&lt;&gt;$A$1,INDEX(Data!$O$2:$O$1000,$A136)=G$1),VLOOKUP($A136+1,INDIRECT("'"&amp;G$1&amp;"'!E7:Q200"),13,FALSE),""),"")</f>
        <v/>
      </c>
      <c r="H136" t="str">
        <f ca="1">IFERROR(IF(AND($B136&lt;&gt;$A$1,INDEX(Data!$O$2:$O$1000,$A136)=H$1),VLOOKUP($A136+1,INDIRECT("'"&amp;H$1&amp;"'!E7:Q200"),13,FALSE),""),"")</f>
        <v/>
      </c>
      <c r="I136" t="str">
        <f ca="1">IFERROR(IF(AND($B136&lt;&gt;$A$1,INDEX(Data!$O$2:$O$1000,$A136)=I$1),VLOOKUP($A136+1,INDIRECT("'"&amp;I$1&amp;"'!E7:Q200"),13,FALSE),""),"")</f>
        <v/>
      </c>
      <c r="J136" t="str">
        <f ca="1">IFERROR(IF(AND($B136&lt;&gt;$A$1,INDEX(Data!$O$2:$O$1000,$A136)=J$1),VLOOKUP($A136+1,INDIRECT("'"&amp;J$1&amp;"'!E7:Q200"),13,FALSE),""),"")</f>
        <v/>
      </c>
      <c r="K136" t="str">
        <f ca="1">IFERROR(IF(AND($B136&lt;&gt;$A$1,INDEX(Data!$O$2:$O$1000,$A136)=K$1),VLOOKUP($A136+1,INDIRECT("'"&amp;K$1&amp;"'!E7:Q200"),13,FALSE),""),"")</f>
        <v/>
      </c>
    </row>
    <row r="137" spans="1:11" x14ac:dyDescent="0.3">
      <c r="A137" t="str">
        <f t="array" ref="A137">IFERROR(SMALL(IF(Data!$D$2:$D$1000="Done",ROW(Data!$D$2:$D$1000)-1),ROW(136:136)),"")</f>
        <v/>
      </c>
      <c r="B137" s="1" t="str">
        <f>IFERROR(IF(INDEX(Data!$T$2:$T$1000,$A137)/INDEX(Data!$J$2:$J$1000,$A137)&gt;$B$1,INDEX(Data!$V$2:$V$1000,$A137),$A$1),"")</f>
        <v/>
      </c>
      <c r="C137" t="str">
        <f ca="1">IFERROR(IF(AND($B137&lt;&gt;$A$1,INDEX(Data!$O$2:$O$1000,$A137)=C$1),VLOOKUP($A137+1,INDIRECT("'"&amp;C$1&amp;"'!E7:Q200"),13,FALSE),""),"")</f>
        <v/>
      </c>
      <c r="D137" t="str">
        <f ca="1">IFERROR(IF(AND($B137&lt;&gt;$A$1,INDEX(Data!$O$2:$O$1000,$A137)=D$1),VLOOKUP($A137+1,INDIRECT("'"&amp;D$1&amp;"'!E7:Q200"),13,FALSE),""),"")</f>
        <v/>
      </c>
      <c r="E137" t="str">
        <f ca="1">IFERROR(IF(AND($B137&lt;&gt;$A$1,INDEX(Data!$O$2:$O$1000,$A137)=E$1),VLOOKUP($A137+1,INDIRECT("'"&amp;E$1&amp;"'!E7:Q200"),13,FALSE),""),"")</f>
        <v/>
      </c>
      <c r="F137" t="str">
        <f ca="1">IFERROR(IF(AND($B137&lt;&gt;$A$1,INDEX(Data!$O$2:$O$1000,$A137)=F$1),VLOOKUP($A137+1,INDIRECT("'"&amp;F$1&amp;"'!E7:Q200"),13,FALSE),""),"")</f>
        <v/>
      </c>
      <c r="G137" t="str">
        <f ca="1">IFERROR(IF(AND($B137&lt;&gt;$A$1,INDEX(Data!$O$2:$O$1000,$A137)=G$1),VLOOKUP($A137+1,INDIRECT("'"&amp;G$1&amp;"'!E7:Q200"),13,FALSE),""),"")</f>
        <v/>
      </c>
      <c r="H137" t="str">
        <f ca="1">IFERROR(IF(AND($B137&lt;&gt;$A$1,INDEX(Data!$O$2:$O$1000,$A137)=H$1),VLOOKUP($A137+1,INDIRECT("'"&amp;H$1&amp;"'!E7:Q200"),13,FALSE),""),"")</f>
        <v/>
      </c>
      <c r="I137" t="str">
        <f ca="1">IFERROR(IF(AND($B137&lt;&gt;$A$1,INDEX(Data!$O$2:$O$1000,$A137)=I$1),VLOOKUP($A137+1,INDIRECT("'"&amp;I$1&amp;"'!E7:Q200"),13,FALSE),""),"")</f>
        <v/>
      </c>
      <c r="J137" t="str">
        <f ca="1">IFERROR(IF(AND($B137&lt;&gt;$A$1,INDEX(Data!$O$2:$O$1000,$A137)=J$1),VLOOKUP($A137+1,INDIRECT("'"&amp;J$1&amp;"'!E7:Q200"),13,FALSE),""),"")</f>
        <v/>
      </c>
      <c r="K137" t="str">
        <f ca="1">IFERROR(IF(AND($B137&lt;&gt;$A$1,INDEX(Data!$O$2:$O$1000,$A137)=K$1),VLOOKUP($A137+1,INDIRECT("'"&amp;K$1&amp;"'!E7:Q200"),13,FALSE),""),"")</f>
        <v/>
      </c>
    </row>
    <row r="138" spans="1:11" x14ac:dyDescent="0.3">
      <c r="A138" t="str">
        <f t="array" ref="A138">IFERROR(SMALL(IF(Data!$D$2:$D$1000="Done",ROW(Data!$D$2:$D$1000)-1),ROW(137:137)),"")</f>
        <v/>
      </c>
      <c r="B138" s="1" t="str">
        <f>IFERROR(IF(INDEX(Data!$T$2:$T$1000,$A138)/INDEX(Data!$J$2:$J$1000,$A138)&gt;$B$1,INDEX(Data!$V$2:$V$1000,$A138),$A$1),"")</f>
        <v/>
      </c>
      <c r="C138" t="str">
        <f ca="1">IFERROR(IF(AND($B138&lt;&gt;$A$1,INDEX(Data!$O$2:$O$1000,$A138)=C$1),VLOOKUP($A138+1,INDIRECT("'"&amp;C$1&amp;"'!E7:Q200"),13,FALSE),""),"")</f>
        <v/>
      </c>
      <c r="D138" t="str">
        <f ca="1">IFERROR(IF(AND($B138&lt;&gt;$A$1,INDEX(Data!$O$2:$O$1000,$A138)=D$1),VLOOKUP($A138+1,INDIRECT("'"&amp;D$1&amp;"'!E7:Q200"),13,FALSE),""),"")</f>
        <v/>
      </c>
      <c r="E138" t="str">
        <f ca="1">IFERROR(IF(AND($B138&lt;&gt;$A$1,INDEX(Data!$O$2:$O$1000,$A138)=E$1),VLOOKUP($A138+1,INDIRECT("'"&amp;E$1&amp;"'!E7:Q200"),13,FALSE),""),"")</f>
        <v/>
      </c>
      <c r="F138" t="str">
        <f ca="1">IFERROR(IF(AND($B138&lt;&gt;$A$1,INDEX(Data!$O$2:$O$1000,$A138)=F$1),VLOOKUP($A138+1,INDIRECT("'"&amp;F$1&amp;"'!E7:Q200"),13,FALSE),""),"")</f>
        <v/>
      </c>
      <c r="G138" t="str">
        <f ca="1">IFERROR(IF(AND($B138&lt;&gt;$A$1,INDEX(Data!$O$2:$O$1000,$A138)=G$1),VLOOKUP($A138+1,INDIRECT("'"&amp;G$1&amp;"'!E7:Q200"),13,FALSE),""),"")</f>
        <v/>
      </c>
      <c r="H138" t="str">
        <f ca="1">IFERROR(IF(AND($B138&lt;&gt;$A$1,INDEX(Data!$O$2:$O$1000,$A138)=H$1),VLOOKUP($A138+1,INDIRECT("'"&amp;H$1&amp;"'!E7:Q200"),13,FALSE),""),"")</f>
        <v/>
      </c>
      <c r="I138" t="str">
        <f ca="1">IFERROR(IF(AND($B138&lt;&gt;$A$1,INDEX(Data!$O$2:$O$1000,$A138)=I$1),VLOOKUP($A138+1,INDIRECT("'"&amp;I$1&amp;"'!E7:Q200"),13,FALSE),""),"")</f>
        <v/>
      </c>
      <c r="J138" t="str">
        <f ca="1">IFERROR(IF(AND($B138&lt;&gt;$A$1,INDEX(Data!$O$2:$O$1000,$A138)=J$1),VLOOKUP($A138+1,INDIRECT("'"&amp;J$1&amp;"'!E7:Q200"),13,FALSE),""),"")</f>
        <v/>
      </c>
      <c r="K138" t="str">
        <f ca="1">IFERROR(IF(AND($B138&lt;&gt;$A$1,INDEX(Data!$O$2:$O$1000,$A138)=K$1),VLOOKUP($A138+1,INDIRECT("'"&amp;K$1&amp;"'!E7:Q200"),13,FALSE),""),"")</f>
        <v/>
      </c>
    </row>
    <row r="139" spans="1:11" x14ac:dyDescent="0.3">
      <c r="A139" t="str">
        <f t="array" ref="A139">IFERROR(SMALL(IF(Data!$D$2:$D$1000="Done",ROW(Data!$D$2:$D$1000)-1),ROW(138:138)),"")</f>
        <v/>
      </c>
      <c r="B139" s="1" t="str">
        <f>IFERROR(IF(INDEX(Data!$T$2:$T$1000,$A139)/INDEX(Data!$J$2:$J$1000,$A139)&gt;$B$1,INDEX(Data!$V$2:$V$1000,$A139),$A$1),"")</f>
        <v/>
      </c>
      <c r="C139" t="str">
        <f ca="1">IFERROR(IF(AND($B139&lt;&gt;$A$1,INDEX(Data!$O$2:$O$1000,$A139)=C$1),VLOOKUP($A139+1,INDIRECT("'"&amp;C$1&amp;"'!E7:Q200"),13,FALSE),""),"")</f>
        <v/>
      </c>
      <c r="D139" t="str">
        <f ca="1">IFERROR(IF(AND($B139&lt;&gt;$A$1,INDEX(Data!$O$2:$O$1000,$A139)=D$1),VLOOKUP($A139+1,INDIRECT("'"&amp;D$1&amp;"'!E7:Q200"),13,FALSE),""),"")</f>
        <v/>
      </c>
      <c r="E139" t="str">
        <f ca="1">IFERROR(IF(AND($B139&lt;&gt;$A$1,INDEX(Data!$O$2:$O$1000,$A139)=E$1),VLOOKUP($A139+1,INDIRECT("'"&amp;E$1&amp;"'!E7:Q200"),13,FALSE),""),"")</f>
        <v/>
      </c>
      <c r="F139" t="str">
        <f ca="1">IFERROR(IF(AND($B139&lt;&gt;$A$1,INDEX(Data!$O$2:$O$1000,$A139)=F$1),VLOOKUP($A139+1,INDIRECT("'"&amp;F$1&amp;"'!E7:Q200"),13,FALSE),""),"")</f>
        <v/>
      </c>
      <c r="G139" t="str">
        <f ca="1">IFERROR(IF(AND($B139&lt;&gt;$A$1,INDEX(Data!$O$2:$O$1000,$A139)=G$1),VLOOKUP($A139+1,INDIRECT("'"&amp;G$1&amp;"'!E7:Q200"),13,FALSE),""),"")</f>
        <v/>
      </c>
      <c r="H139" t="str">
        <f ca="1">IFERROR(IF(AND($B139&lt;&gt;$A$1,INDEX(Data!$O$2:$O$1000,$A139)=H$1),VLOOKUP($A139+1,INDIRECT("'"&amp;H$1&amp;"'!E7:Q200"),13,FALSE),""),"")</f>
        <v/>
      </c>
      <c r="I139" t="str">
        <f ca="1">IFERROR(IF(AND($B139&lt;&gt;$A$1,INDEX(Data!$O$2:$O$1000,$A139)=I$1),VLOOKUP($A139+1,INDIRECT("'"&amp;I$1&amp;"'!E7:Q200"),13,FALSE),""),"")</f>
        <v/>
      </c>
      <c r="J139" t="str">
        <f ca="1">IFERROR(IF(AND($B139&lt;&gt;$A$1,INDEX(Data!$O$2:$O$1000,$A139)=J$1),VLOOKUP($A139+1,INDIRECT("'"&amp;J$1&amp;"'!E7:Q200"),13,FALSE),""),"")</f>
        <v/>
      </c>
      <c r="K139" t="str">
        <f ca="1">IFERROR(IF(AND($B139&lt;&gt;$A$1,INDEX(Data!$O$2:$O$1000,$A139)=K$1),VLOOKUP($A139+1,INDIRECT("'"&amp;K$1&amp;"'!E7:Q200"),13,FALSE),""),"")</f>
        <v/>
      </c>
    </row>
    <row r="140" spans="1:11" x14ac:dyDescent="0.3">
      <c r="A140" t="str">
        <f t="array" ref="A140">IFERROR(SMALL(IF(Data!$D$2:$D$1000="Done",ROW(Data!$D$2:$D$1000)-1),ROW(139:139)),"")</f>
        <v/>
      </c>
      <c r="B140" s="1" t="str">
        <f>IFERROR(IF(INDEX(Data!$T$2:$T$1000,$A140)/INDEX(Data!$J$2:$J$1000,$A140)&gt;$B$1,INDEX(Data!$V$2:$V$1000,$A140),$A$1),"")</f>
        <v/>
      </c>
      <c r="C140" t="str">
        <f ca="1">IFERROR(IF(AND($B140&lt;&gt;$A$1,INDEX(Data!$O$2:$O$1000,$A140)=C$1),VLOOKUP($A140+1,INDIRECT("'"&amp;C$1&amp;"'!E7:Q200"),13,FALSE),""),"")</f>
        <v/>
      </c>
      <c r="D140" t="str">
        <f ca="1">IFERROR(IF(AND($B140&lt;&gt;$A$1,INDEX(Data!$O$2:$O$1000,$A140)=D$1),VLOOKUP($A140+1,INDIRECT("'"&amp;D$1&amp;"'!E7:Q200"),13,FALSE),""),"")</f>
        <v/>
      </c>
      <c r="E140" t="str">
        <f ca="1">IFERROR(IF(AND($B140&lt;&gt;$A$1,INDEX(Data!$O$2:$O$1000,$A140)=E$1),VLOOKUP($A140+1,INDIRECT("'"&amp;E$1&amp;"'!E7:Q200"),13,FALSE),""),"")</f>
        <v/>
      </c>
      <c r="F140" t="str">
        <f ca="1">IFERROR(IF(AND($B140&lt;&gt;$A$1,INDEX(Data!$O$2:$O$1000,$A140)=F$1),VLOOKUP($A140+1,INDIRECT("'"&amp;F$1&amp;"'!E7:Q200"),13,FALSE),""),"")</f>
        <v/>
      </c>
      <c r="G140" t="str">
        <f ca="1">IFERROR(IF(AND($B140&lt;&gt;$A$1,INDEX(Data!$O$2:$O$1000,$A140)=G$1),VLOOKUP($A140+1,INDIRECT("'"&amp;G$1&amp;"'!E7:Q200"),13,FALSE),""),"")</f>
        <v/>
      </c>
      <c r="H140" t="str">
        <f ca="1">IFERROR(IF(AND($B140&lt;&gt;$A$1,INDEX(Data!$O$2:$O$1000,$A140)=H$1),VLOOKUP($A140+1,INDIRECT("'"&amp;H$1&amp;"'!E7:Q200"),13,FALSE),""),"")</f>
        <v/>
      </c>
      <c r="I140" t="str">
        <f ca="1">IFERROR(IF(AND($B140&lt;&gt;$A$1,INDEX(Data!$O$2:$O$1000,$A140)=I$1),VLOOKUP($A140+1,INDIRECT("'"&amp;I$1&amp;"'!E7:Q200"),13,FALSE),""),"")</f>
        <v/>
      </c>
      <c r="J140" t="str">
        <f ca="1">IFERROR(IF(AND($B140&lt;&gt;$A$1,INDEX(Data!$O$2:$O$1000,$A140)=J$1),VLOOKUP($A140+1,INDIRECT("'"&amp;J$1&amp;"'!E7:Q200"),13,FALSE),""),"")</f>
        <v/>
      </c>
      <c r="K140" t="str">
        <f ca="1">IFERROR(IF(AND($B140&lt;&gt;$A$1,INDEX(Data!$O$2:$O$1000,$A140)=K$1),VLOOKUP($A140+1,INDIRECT("'"&amp;K$1&amp;"'!E7:Q200"),13,FALSE),""),"")</f>
        <v/>
      </c>
    </row>
    <row r="141" spans="1:11" x14ac:dyDescent="0.3">
      <c r="A141" t="str">
        <f t="array" ref="A141">IFERROR(SMALL(IF(Data!$D$2:$D$1000="Done",ROW(Data!$D$2:$D$1000)-1),ROW(140:140)),"")</f>
        <v/>
      </c>
      <c r="B141" s="1" t="str">
        <f>IFERROR(IF(INDEX(Data!$T$2:$T$1000,$A141)/INDEX(Data!$J$2:$J$1000,$A141)&gt;$B$1,INDEX(Data!$V$2:$V$1000,$A141),$A$1),"")</f>
        <v/>
      </c>
      <c r="C141" t="str">
        <f ca="1">IFERROR(IF(AND($B141&lt;&gt;$A$1,INDEX(Data!$O$2:$O$1000,$A141)=C$1),VLOOKUP($A141+1,INDIRECT("'"&amp;C$1&amp;"'!E7:Q200"),13,FALSE),""),"")</f>
        <v/>
      </c>
      <c r="D141" t="str">
        <f ca="1">IFERROR(IF(AND($B141&lt;&gt;$A$1,INDEX(Data!$O$2:$O$1000,$A141)=D$1),VLOOKUP($A141+1,INDIRECT("'"&amp;D$1&amp;"'!E7:Q200"),13,FALSE),""),"")</f>
        <v/>
      </c>
      <c r="E141" t="str">
        <f ca="1">IFERROR(IF(AND($B141&lt;&gt;$A$1,INDEX(Data!$O$2:$O$1000,$A141)=E$1),VLOOKUP($A141+1,INDIRECT("'"&amp;E$1&amp;"'!E7:Q200"),13,FALSE),""),"")</f>
        <v/>
      </c>
      <c r="F141" t="str">
        <f ca="1">IFERROR(IF(AND($B141&lt;&gt;$A$1,INDEX(Data!$O$2:$O$1000,$A141)=F$1),VLOOKUP($A141+1,INDIRECT("'"&amp;F$1&amp;"'!E7:Q200"),13,FALSE),""),"")</f>
        <v/>
      </c>
      <c r="G141" t="str">
        <f ca="1">IFERROR(IF(AND($B141&lt;&gt;$A$1,INDEX(Data!$O$2:$O$1000,$A141)=G$1),VLOOKUP($A141+1,INDIRECT("'"&amp;G$1&amp;"'!E7:Q200"),13,FALSE),""),"")</f>
        <v/>
      </c>
      <c r="H141" t="str">
        <f ca="1">IFERROR(IF(AND($B141&lt;&gt;$A$1,INDEX(Data!$O$2:$O$1000,$A141)=H$1),VLOOKUP($A141+1,INDIRECT("'"&amp;H$1&amp;"'!E7:Q200"),13,FALSE),""),"")</f>
        <v/>
      </c>
      <c r="I141" t="str">
        <f ca="1">IFERROR(IF(AND($B141&lt;&gt;$A$1,INDEX(Data!$O$2:$O$1000,$A141)=I$1),VLOOKUP($A141+1,INDIRECT("'"&amp;I$1&amp;"'!E7:Q200"),13,FALSE),""),"")</f>
        <v/>
      </c>
      <c r="J141" t="str">
        <f ca="1">IFERROR(IF(AND($B141&lt;&gt;$A$1,INDEX(Data!$O$2:$O$1000,$A141)=J$1),VLOOKUP($A141+1,INDIRECT("'"&amp;J$1&amp;"'!E7:Q200"),13,FALSE),""),"")</f>
        <v/>
      </c>
      <c r="K141" t="str">
        <f ca="1">IFERROR(IF(AND($B141&lt;&gt;$A$1,INDEX(Data!$O$2:$O$1000,$A141)=K$1),VLOOKUP($A141+1,INDIRECT("'"&amp;K$1&amp;"'!E7:Q200"),13,FALSE),""),"")</f>
        <v/>
      </c>
    </row>
    <row r="142" spans="1:11" x14ac:dyDescent="0.3">
      <c r="A142" t="str">
        <f t="array" ref="A142">IFERROR(SMALL(IF(Data!$D$2:$D$1000="Done",ROW(Data!$D$2:$D$1000)-1),ROW(141:141)),"")</f>
        <v/>
      </c>
      <c r="B142" s="1" t="str">
        <f>IFERROR(IF(INDEX(Data!$T$2:$T$1000,$A142)/INDEX(Data!$J$2:$J$1000,$A142)&gt;$B$1,INDEX(Data!$V$2:$V$1000,$A142),$A$1),"")</f>
        <v/>
      </c>
      <c r="C142" t="str">
        <f ca="1">IFERROR(IF(AND($B142&lt;&gt;$A$1,INDEX(Data!$O$2:$O$1000,$A142)=C$1),VLOOKUP($A142+1,INDIRECT("'"&amp;C$1&amp;"'!E7:Q200"),13,FALSE),""),"")</f>
        <v/>
      </c>
      <c r="D142" t="str">
        <f ca="1">IFERROR(IF(AND($B142&lt;&gt;$A$1,INDEX(Data!$O$2:$O$1000,$A142)=D$1),VLOOKUP($A142+1,INDIRECT("'"&amp;D$1&amp;"'!E7:Q200"),13,FALSE),""),"")</f>
        <v/>
      </c>
      <c r="E142" t="str">
        <f ca="1">IFERROR(IF(AND($B142&lt;&gt;$A$1,INDEX(Data!$O$2:$O$1000,$A142)=E$1),VLOOKUP($A142+1,INDIRECT("'"&amp;E$1&amp;"'!E7:Q200"),13,FALSE),""),"")</f>
        <v/>
      </c>
      <c r="F142" t="str">
        <f ca="1">IFERROR(IF(AND($B142&lt;&gt;$A$1,INDEX(Data!$O$2:$O$1000,$A142)=F$1),VLOOKUP($A142+1,INDIRECT("'"&amp;F$1&amp;"'!E7:Q200"),13,FALSE),""),"")</f>
        <v/>
      </c>
      <c r="G142" t="str">
        <f ca="1">IFERROR(IF(AND($B142&lt;&gt;$A$1,INDEX(Data!$O$2:$O$1000,$A142)=G$1),VLOOKUP($A142+1,INDIRECT("'"&amp;G$1&amp;"'!E7:Q200"),13,FALSE),""),"")</f>
        <v/>
      </c>
      <c r="H142" t="str">
        <f ca="1">IFERROR(IF(AND($B142&lt;&gt;$A$1,INDEX(Data!$O$2:$O$1000,$A142)=H$1),VLOOKUP($A142+1,INDIRECT("'"&amp;H$1&amp;"'!E7:Q200"),13,FALSE),""),"")</f>
        <v/>
      </c>
      <c r="I142" t="str">
        <f ca="1">IFERROR(IF(AND($B142&lt;&gt;$A$1,INDEX(Data!$O$2:$O$1000,$A142)=I$1),VLOOKUP($A142+1,INDIRECT("'"&amp;I$1&amp;"'!E7:Q200"),13,FALSE),""),"")</f>
        <v/>
      </c>
      <c r="J142" t="str">
        <f ca="1">IFERROR(IF(AND($B142&lt;&gt;$A$1,INDEX(Data!$O$2:$O$1000,$A142)=J$1),VLOOKUP($A142+1,INDIRECT("'"&amp;J$1&amp;"'!E7:Q200"),13,FALSE),""),"")</f>
        <v/>
      </c>
      <c r="K142" t="str">
        <f ca="1">IFERROR(IF(AND($B142&lt;&gt;$A$1,INDEX(Data!$O$2:$O$1000,$A142)=K$1),VLOOKUP($A142+1,INDIRECT("'"&amp;K$1&amp;"'!E7:Q200"),13,FALSE),""),"")</f>
        <v/>
      </c>
    </row>
    <row r="143" spans="1:11" x14ac:dyDescent="0.3">
      <c r="A143" t="str">
        <f t="array" ref="A143">IFERROR(SMALL(IF(Data!$D$2:$D$1000="Done",ROW(Data!$D$2:$D$1000)-1),ROW(142:142)),"")</f>
        <v/>
      </c>
      <c r="B143" s="1" t="str">
        <f>IFERROR(IF(INDEX(Data!$T$2:$T$1000,$A143)/INDEX(Data!$J$2:$J$1000,$A143)&gt;$B$1,INDEX(Data!$V$2:$V$1000,$A143),$A$1),"")</f>
        <v/>
      </c>
      <c r="C143" t="str">
        <f ca="1">IFERROR(IF(AND($B143&lt;&gt;$A$1,INDEX(Data!$O$2:$O$1000,$A143)=C$1),VLOOKUP($A143+1,INDIRECT("'"&amp;C$1&amp;"'!E7:Q200"),13,FALSE),""),"")</f>
        <v/>
      </c>
      <c r="D143" t="str">
        <f ca="1">IFERROR(IF(AND($B143&lt;&gt;$A$1,INDEX(Data!$O$2:$O$1000,$A143)=D$1),VLOOKUP($A143+1,INDIRECT("'"&amp;D$1&amp;"'!E7:Q200"),13,FALSE),""),"")</f>
        <v/>
      </c>
      <c r="E143" t="str">
        <f ca="1">IFERROR(IF(AND($B143&lt;&gt;$A$1,INDEX(Data!$O$2:$O$1000,$A143)=E$1),VLOOKUP($A143+1,INDIRECT("'"&amp;E$1&amp;"'!E7:Q200"),13,FALSE),""),"")</f>
        <v/>
      </c>
      <c r="F143" t="str">
        <f ca="1">IFERROR(IF(AND($B143&lt;&gt;$A$1,INDEX(Data!$O$2:$O$1000,$A143)=F$1),VLOOKUP($A143+1,INDIRECT("'"&amp;F$1&amp;"'!E7:Q200"),13,FALSE),""),"")</f>
        <v/>
      </c>
      <c r="G143" t="str">
        <f ca="1">IFERROR(IF(AND($B143&lt;&gt;$A$1,INDEX(Data!$O$2:$O$1000,$A143)=G$1),VLOOKUP($A143+1,INDIRECT("'"&amp;G$1&amp;"'!E7:Q200"),13,FALSE),""),"")</f>
        <v/>
      </c>
      <c r="H143" t="str">
        <f ca="1">IFERROR(IF(AND($B143&lt;&gt;$A$1,INDEX(Data!$O$2:$O$1000,$A143)=H$1),VLOOKUP($A143+1,INDIRECT("'"&amp;H$1&amp;"'!E7:Q200"),13,FALSE),""),"")</f>
        <v/>
      </c>
      <c r="I143" t="str">
        <f ca="1">IFERROR(IF(AND($B143&lt;&gt;$A$1,INDEX(Data!$O$2:$O$1000,$A143)=I$1),VLOOKUP($A143+1,INDIRECT("'"&amp;I$1&amp;"'!E7:Q200"),13,FALSE),""),"")</f>
        <v/>
      </c>
      <c r="J143" t="str">
        <f ca="1">IFERROR(IF(AND($B143&lt;&gt;$A$1,INDEX(Data!$O$2:$O$1000,$A143)=J$1),VLOOKUP($A143+1,INDIRECT("'"&amp;J$1&amp;"'!E7:Q200"),13,FALSE),""),"")</f>
        <v/>
      </c>
      <c r="K143" t="str">
        <f ca="1">IFERROR(IF(AND($B143&lt;&gt;$A$1,INDEX(Data!$O$2:$O$1000,$A143)=K$1),VLOOKUP($A143+1,INDIRECT("'"&amp;K$1&amp;"'!E7:Q200"),13,FALSE),""),"")</f>
        <v/>
      </c>
    </row>
    <row r="144" spans="1:11" x14ac:dyDescent="0.3">
      <c r="A144" t="str">
        <f t="array" ref="A144">IFERROR(SMALL(IF(Data!$D$2:$D$1000="Done",ROW(Data!$D$2:$D$1000)-1),ROW(143:143)),"")</f>
        <v/>
      </c>
      <c r="B144" s="1" t="str">
        <f>IFERROR(IF(INDEX(Data!$T$2:$T$1000,$A144)/INDEX(Data!$J$2:$J$1000,$A144)&gt;$B$1,INDEX(Data!$V$2:$V$1000,$A144),$A$1),"")</f>
        <v/>
      </c>
      <c r="C144" t="str">
        <f ca="1">IFERROR(IF(AND($B144&lt;&gt;$A$1,INDEX(Data!$O$2:$O$1000,$A144)=C$1),VLOOKUP($A144+1,INDIRECT("'"&amp;C$1&amp;"'!E7:Q200"),13,FALSE),""),"")</f>
        <v/>
      </c>
      <c r="D144" t="str">
        <f ca="1">IFERROR(IF(AND($B144&lt;&gt;$A$1,INDEX(Data!$O$2:$O$1000,$A144)=D$1),VLOOKUP($A144+1,INDIRECT("'"&amp;D$1&amp;"'!E7:Q200"),13,FALSE),""),"")</f>
        <v/>
      </c>
      <c r="E144" t="str">
        <f ca="1">IFERROR(IF(AND($B144&lt;&gt;$A$1,INDEX(Data!$O$2:$O$1000,$A144)=E$1),VLOOKUP($A144+1,INDIRECT("'"&amp;E$1&amp;"'!E7:Q200"),13,FALSE),""),"")</f>
        <v/>
      </c>
      <c r="F144" t="str">
        <f ca="1">IFERROR(IF(AND($B144&lt;&gt;$A$1,INDEX(Data!$O$2:$O$1000,$A144)=F$1),VLOOKUP($A144+1,INDIRECT("'"&amp;F$1&amp;"'!E7:Q200"),13,FALSE),""),"")</f>
        <v/>
      </c>
      <c r="G144" t="str">
        <f ca="1">IFERROR(IF(AND($B144&lt;&gt;$A$1,INDEX(Data!$O$2:$O$1000,$A144)=G$1),VLOOKUP($A144+1,INDIRECT("'"&amp;G$1&amp;"'!E7:Q200"),13,FALSE),""),"")</f>
        <v/>
      </c>
      <c r="H144" t="str">
        <f ca="1">IFERROR(IF(AND($B144&lt;&gt;$A$1,INDEX(Data!$O$2:$O$1000,$A144)=H$1),VLOOKUP($A144+1,INDIRECT("'"&amp;H$1&amp;"'!E7:Q200"),13,FALSE),""),"")</f>
        <v/>
      </c>
      <c r="I144" t="str">
        <f ca="1">IFERROR(IF(AND($B144&lt;&gt;$A$1,INDEX(Data!$O$2:$O$1000,$A144)=I$1),VLOOKUP($A144+1,INDIRECT("'"&amp;I$1&amp;"'!E7:Q200"),13,FALSE),""),"")</f>
        <v/>
      </c>
      <c r="J144" t="str">
        <f ca="1">IFERROR(IF(AND($B144&lt;&gt;$A$1,INDEX(Data!$O$2:$O$1000,$A144)=J$1),VLOOKUP($A144+1,INDIRECT("'"&amp;J$1&amp;"'!E7:Q200"),13,FALSE),""),"")</f>
        <v/>
      </c>
      <c r="K144" t="str">
        <f ca="1">IFERROR(IF(AND($B144&lt;&gt;$A$1,INDEX(Data!$O$2:$O$1000,$A144)=K$1),VLOOKUP($A144+1,INDIRECT("'"&amp;K$1&amp;"'!E7:Q200"),13,FALSE),""),"")</f>
        <v/>
      </c>
    </row>
    <row r="145" spans="1:11" x14ac:dyDescent="0.3">
      <c r="A145" t="str">
        <f t="array" ref="A145">IFERROR(SMALL(IF(Data!$D$2:$D$1000="Done",ROW(Data!$D$2:$D$1000)-1),ROW(144:144)),"")</f>
        <v/>
      </c>
      <c r="B145" s="1" t="str">
        <f>IFERROR(IF(INDEX(Data!$T$2:$T$1000,$A145)/INDEX(Data!$J$2:$J$1000,$A145)&gt;$B$1,INDEX(Data!$V$2:$V$1000,$A145),$A$1),"")</f>
        <v/>
      </c>
      <c r="C145" t="str">
        <f ca="1">IFERROR(IF(AND($B145&lt;&gt;$A$1,INDEX(Data!$O$2:$O$1000,$A145)=C$1),VLOOKUP($A145+1,INDIRECT("'"&amp;C$1&amp;"'!E7:Q200"),13,FALSE),""),"")</f>
        <v/>
      </c>
      <c r="D145" t="str">
        <f ca="1">IFERROR(IF(AND($B145&lt;&gt;$A$1,INDEX(Data!$O$2:$O$1000,$A145)=D$1),VLOOKUP($A145+1,INDIRECT("'"&amp;D$1&amp;"'!E7:Q200"),13,FALSE),""),"")</f>
        <v/>
      </c>
      <c r="E145" t="str">
        <f ca="1">IFERROR(IF(AND($B145&lt;&gt;$A$1,INDEX(Data!$O$2:$O$1000,$A145)=E$1),VLOOKUP($A145+1,INDIRECT("'"&amp;E$1&amp;"'!E7:Q200"),13,FALSE),""),"")</f>
        <v/>
      </c>
      <c r="F145" t="str">
        <f ca="1">IFERROR(IF(AND($B145&lt;&gt;$A$1,INDEX(Data!$O$2:$O$1000,$A145)=F$1),VLOOKUP($A145+1,INDIRECT("'"&amp;F$1&amp;"'!E7:Q200"),13,FALSE),""),"")</f>
        <v/>
      </c>
      <c r="G145" t="str">
        <f ca="1">IFERROR(IF(AND($B145&lt;&gt;$A$1,INDEX(Data!$O$2:$O$1000,$A145)=G$1),VLOOKUP($A145+1,INDIRECT("'"&amp;G$1&amp;"'!E7:Q200"),13,FALSE),""),"")</f>
        <v/>
      </c>
      <c r="H145" t="str">
        <f ca="1">IFERROR(IF(AND($B145&lt;&gt;$A$1,INDEX(Data!$O$2:$O$1000,$A145)=H$1),VLOOKUP($A145+1,INDIRECT("'"&amp;H$1&amp;"'!E7:Q200"),13,FALSE),""),"")</f>
        <v/>
      </c>
      <c r="I145" t="str">
        <f ca="1">IFERROR(IF(AND($B145&lt;&gt;$A$1,INDEX(Data!$O$2:$O$1000,$A145)=I$1),VLOOKUP($A145+1,INDIRECT("'"&amp;I$1&amp;"'!E7:Q200"),13,FALSE),""),"")</f>
        <v/>
      </c>
      <c r="J145" t="str">
        <f ca="1">IFERROR(IF(AND($B145&lt;&gt;$A$1,INDEX(Data!$O$2:$O$1000,$A145)=J$1),VLOOKUP($A145+1,INDIRECT("'"&amp;J$1&amp;"'!E7:Q200"),13,FALSE),""),"")</f>
        <v/>
      </c>
      <c r="K145" t="str">
        <f ca="1">IFERROR(IF(AND($B145&lt;&gt;$A$1,INDEX(Data!$O$2:$O$1000,$A145)=K$1),VLOOKUP($A145+1,INDIRECT("'"&amp;K$1&amp;"'!E7:Q200"),13,FALSE),""),"")</f>
        <v/>
      </c>
    </row>
    <row r="146" spans="1:11" x14ac:dyDescent="0.3">
      <c r="A146" t="str">
        <f t="array" ref="A146">IFERROR(SMALL(IF(Data!$D$2:$D$1000="Done",ROW(Data!$D$2:$D$1000)-1),ROW(145:145)),"")</f>
        <v/>
      </c>
      <c r="B146" s="1" t="str">
        <f>IFERROR(IF(INDEX(Data!$T$2:$T$1000,$A146)/INDEX(Data!$J$2:$J$1000,$A146)&gt;$B$1,INDEX(Data!$V$2:$V$1000,$A146),$A$1),"")</f>
        <v/>
      </c>
      <c r="C146" t="str">
        <f ca="1">IFERROR(IF(AND($B146&lt;&gt;$A$1,INDEX(Data!$O$2:$O$1000,$A146)=C$1),VLOOKUP($A146+1,INDIRECT("'"&amp;C$1&amp;"'!E7:Q200"),13,FALSE),""),"")</f>
        <v/>
      </c>
      <c r="D146" t="str">
        <f ca="1">IFERROR(IF(AND($B146&lt;&gt;$A$1,INDEX(Data!$O$2:$O$1000,$A146)=D$1),VLOOKUP($A146+1,INDIRECT("'"&amp;D$1&amp;"'!E7:Q200"),13,FALSE),""),"")</f>
        <v/>
      </c>
      <c r="E146" t="str">
        <f ca="1">IFERROR(IF(AND($B146&lt;&gt;$A$1,INDEX(Data!$O$2:$O$1000,$A146)=E$1),VLOOKUP($A146+1,INDIRECT("'"&amp;E$1&amp;"'!E7:Q200"),13,FALSE),""),"")</f>
        <v/>
      </c>
      <c r="F146" t="str">
        <f ca="1">IFERROR(IF(AND($B146&lt;&gt;$A$1,INDEX(Data!$O$2:$O$1000,$A146)=F$1),VLOOKUP($A146+1,INDIRECT("'"&amp;F$1&amp;"'!E7:Q200"),13,FALSE),""),"")</f>
        <v/>
      </c>
      <c r="G146" t="str">
        <f ca="1">IFERROR(IF(AND($B146&lt;&gt;$A$1,INDEX(Data!$O$2:$O$1000,$A146)=G$1),VLOOKUP($A146+1,INDIRECT("'"&amp;G$1&amp;"'!E7:Q200"),13,FALSE),""),"")</f>
        <v/>
      </c>
      <c r="H146" t="str">
        <f ca="1">IFERROR(IF(AND($B146&lt;&gt;$A$1,INDEX(Data!$O$2:$O$1000,$A146)=H$1),VLOOKUP($A146+1,INDIRECT("'"&amp;H$1&amp;"'!E7:Q200"),13,FALSE),""),"")</f>
        <v/>
      </c>
      <c r="I146" t="str">
        <f ca="1">IFERROR(IF(AND($B146&lt;&gt;$A$1,INDEX(Data!$O$2:$O$1000,$A146)=I$1),VLOOKUP($A146+1,INDIRECT("'"&amp;I$1&amp;"'!E7:Q200"),13,FALSE),""),"")</f>
        <v/>
      </c>
      <c r="J146" t="str">
        <f ca="1">IFERROR(IF(AND($B146&lt;&gt;$A$1,INDEX(Data!$O$2:$O$1000,$A146)=J$1),VLOOKUP($A146+1,INDIRECT("'"&amp;J$1&amp;"'!E7:Q200"),13,FALSE),""),"")</f>
        <v/>
      </c>
      <c r="K146" t="str">
        <f ca="1">IFERROR(IF(AND($B146&lt;&gt;$A$1,INDEX(Data!$O$2:$O$1000,$A146)=K$1),VLOOKUP($A146+1,INDIRECT("'"&amp;K$1&amp;"'!E7:Q200"),13,FALSE),""),"")</f>
        <v/>
      </c>
    </row>
    <row r="147" spans="1:11" x14ac:dyDescent="0.3">
      <c r="A147" t="str">
        <f t="array" ref="A147">IFERROR(SMALL(IF(Data!$D$2:$D$1000="Done",ROW(Data!$D$2:$D$1000)-1),ROW(146:146)),"")</f>
        <v/>
      </c>
      <c r="B147" s="1" t="str">
        <f>IFERROR(IF(INDEX(Data!$T$2:$T$1000,$A147)/INDEX(Data!$J$2:$J$1000,$A147)&gt;$B$1,INDEX(Data!$V$2:$V$1000,$A147),$A$1),"")</f>
        <v/>
      </c>
      <c r="C147" t="str">
        <f ca="1">IFERROR(IF(AND($B147&lt;&gt;$A$1,INDEX(Data!$O$2:$O$1000,$A147)=C$1),VLOOKUP($A147+1,INDIRECT("'"&amp;C$1&amp;"'!E7:Q200"),13,FALSE),""),"")</f>
        <v/>
      </c>
      <c r="D147" t="str">
        <f ca="1">IFERROR(IF(AND($B147&lt;&gt;$A$1,INDEX(Data!$O$2:$O$1000,$A147)=D$1),VLOOKUP($A147+1,INDIRECT("'"&amp;D$1&amp;"'!E7:Q200"),13,FALSE),""),"")</f>
        <v/>
      </c>
      <c r="E147" t="str">
        <f ca="1">IFERROR(IF(AND($B147&lt;&gt;$A$1,INDEX(Data!$O$2:$O$1000,$A147)=E$1),VLOOKUP($A147+1,INDIRECT("'"&amp;E$1&amp;"'!E7:Q200"),13,FALSE),""),"")</f>
        <v/>
      </c>
      <c r="F147" t="str">
        <f ca="1">IFERROR(IF(AND($B147&lt;&gt;$A$1,INDEX(Data!$O$2:$O$1000,$A147)=F$1),VLOOKUP($A147+1,INDIRECT("'"&amp;F$1&amp;"'!E7:Q200"),13,FALSE),""),"")</f>
        <v/>
      </c>
      <c r="G147" t="str">
        <f ca="1">IFERROR(IF(AND($B147&lt;&gt;$A$1,INDEX(Data!$O$2:$O$1000,$A147)=G$1),VLOOKUP($A147+1,INDIRECT("'"&amp;G$1&amp;"'!E7:Q200"),13,FALSE),""),"")</f>
        <v/>
      </c>
      <c r="H147" t="str">
        <f ca="1">IFERROR(IF(AND($B147&lt;&gt;$A$1,INDEX(Data!$O$2:$O$1000,$A147)=H$1),VLOOKUP($A147+1,INDIRECT("'"&amp;H$1&amp;"'!E7:Q200"),13,FALSE),""),"")</f>
        <v/>
      </c>
      <c r="I147" t="str">
        <f ca="1">IFERROR(IF(AND($B147&lt;&gt;$A$1,INDEX(Data!$O$2:$O$1000,$A147)=I$1),VLOOKUP($A147+1,INDIRECT("'"&amp;I$1&amp;"'!E7:Q200"),13,FALSE),""),"")</f>
        <v/>
      </c>
      <c r="J147" t="str">
        <f ca="1">IFERROR(IF(AND($B147&lt;&gt;$A$1,INDEX(Data!$O$2:$O$1000,$A147)=J$1),VLOOKUP($A147+1,INDIRECT("'"&amp;J$1&amp;"'!E7:Q200"),13,FALSE),""),"")</f>
        <v/>
      </c>
      <c r="K147" t="str">
        <f ca="1">IFERROR(IF(AND($B147&lt;&gt;$A$1,INDEX(Data!$O$2:$O$1000,$A147)=K$1),VLOOKUP($A147+1,INDIRECT("'"&amp;K$1&amp;"'!E7:Q200"),13,FALSE),""),"")</f>
        <v/>
      </c>
    </row>
    <row r="148" spans="1:11" x14ac:dyDescent="0.3">
      <c r="A148" t="str">
        <f t="array" ref="A148">IFERROR(SMALL(IF(Data!$D$2:$D$1000="Done",ROW(Data!$D$2:$D$1000)-1),ROW(147:147)),"")</f>
        <v/>
      </c>
      <c r="B148" s="1" t="str">
        <f>IFERROR(IF(INDEX(Data!$T$2:$T$1000,$A148)/INDEX(Data!$J$2:$J$1000,$A148)&gt;$B$1,INDEX(Data!$V$2:$V$1000,$A148),$A$1),"")</f>
        <v/>
      </c>
      <c r="C148" t="str">
        <f ca="1">IFERROR(IF(AND($B148&lt;&gt;$A$1,INDEX(Data!$O$2:$O$1000,$A148)=C$1),VLOOKUP($A148+1,INDIRECT("'"&amp;C$1&amp;"'!E7:Q200"),13,FALSE),""),"")</f>
        <v/>
      </c>
      <c r="D148" t="str">
        <f ca="1">IFERROR(IF(AND($B148&lt;&gt;$A$1,INDEX(Data!$O$2:$O$1000,$A148)=D$1),VLOOKUP($A148+1,INDIRECT("'"&amp;D$1&amp;"'!E7:Q200"),13,FALSE),""),"")</f>
        <v/>
      </c>
      <c r="E148" t="str">
        <f ca="1">IFERROR(IF(AND($B148&lt;&gt;$A$1,INDEX(Data!$O$2:$O$1000,$A148)=E$1),VLOOKUP($A148+1,INDIRECT("'"&amp;E$1&amp;"'!E7:Q200"),13,FALSE),""),"")</f>
        <v/>
      </c>
      <c r="F148" t="str">
        <f ca="1">IFERROR(IF(AND($B148&lt;&gt;$A$1,INDEX(Data!$O$2:$O$1000,$A148)=F$1),VLOOKUP($A148+1,INDIRECT("'"&amp;F$1&amp;"'!E7:Q200"),13,FALSE),""),"")</f>
        <v/>
      </c>
      <c r="G148" t="str">
        <f ca="1">IFERROR(IF(AND($B148&lt;&gt;$A$1,INDEX(Data!$O$2:$O$1000,$A148)=G$1),VLOOKUP($A148+1,INDIRECT("'"&amp;G$1&amp;"'!E7:Q200"),13,FALSE),""),"")</f>
        <v/>
      </c>
      <c r="H148" t="str">
        <f ca="1">IFERROR(IF(AND($B148&lt;&gt;$A$1,INDEX(Data!$O$2:$O$1000,$A148)=H$1),VLOOKUP($A148+1,INDIRECT("'"&amp;H$1&amp;"'!E7:Q200"),13,FALSE),""),"")</f>
        <v/>
      </c>
      <c r="I148" t="str">
        <f ca="1">IFERROR(IF(AND($B148&lt;&gt;$A$1,INDEX(Data!$O$2:$O$1000,$A148)=I$1),VLOOKUP($A148+1,INDIRECT("'"&amp;I$1&amp;"'!E7:Q200"),13,FALSE),""),"")</f>
        <v/>
      </c>
      <c r="J148" t="str">
        <f ca="1">IFERROR(IF(AND($B148&lt;&gt;$A$1,INDEX(Data!$O$2:$O$1000,$A148)=J$1),VLOOKUP($A148+1,INDIRECT("'"&amp;J$1&amp;"'!E7:Q200"),13,FALSE),""),"")</f>
        <v/>
      </c>
      <c r="K148" t="str">
        <f ca="1">IFERROR(IF(AND($B148&lt;&gt;$A$1,INDEX(Data!$O$2:$O$1000,$A148)=K$1),VLOOKUP($A148+1,INDIRECT("'"&amp;K$1&amp;"'!E7:Q200"),13,FALSE),""),"")</f>
        <v/>
      </c>
    </row>
    <row r="149" spans="1:11" x14ac:dyDescent="0.3">
      <c r="A149" t="str">
        <f t="array" ref="A149">IFERROR(SMALL(IF(Data!$D$2:$D$1000="Done",ROW(Data!$D$2:$D$1000)-1),ROW(148:148)),"")</f>
        <v/>
      </c>
      <c r="B149" s="1" t="str">
        <f>IFERROR(IF(INDEX(Data!$T$2:$T$1000,$A149)/INDEX(Data!$J$2:$J$1000,$A149)&gt;$B$1,INDEX(Data!$V$2:$V$1000,$A149),$A$1),"")</f>
        <v/>
      </c>
      <c r="C149" t="str">
        <f ca="1">IFERROR(IF(AND($B149&lt;&gt;$A$1,INDEX(Data!$O$2:$O$1000,$A149)=C$1),VLOOKUP($A149+1,INDIRECT("'"&amp;C$1&amp;"'!E7:Q200"),13,FALSE),""),"")</f>
        <v/>
      </c>
      <c r="D149" t="str">
        <f ca="1">IFERROR(IF(AND($B149&lt;&gt;$A$1,INDEX(Data!$O$2:$O$1000,$A149)=D$1),VLOOKUP($A149+1,INDIRECT("'"&amp;D$1&amp;"'!E7:Q200"),13,FALSE),""),"")</f>
        <v/>
      </c>
      <c r="E149" t="str">
        <f ca="1">IFERROR(IF(AND($B149&lt;&gt;$A$1,INDEX(Data!$O$2:$O$1000,$A149)=E$1),VLOOKUP($A149+1,INDIRECT("'"&amp;E$1&amp;"'!E7:Q200"),13,FALSE),""),"")</f>
        <v/>
      </c>
      <c r="F149" t="str">
        <f ca="1">IFERROR(IF(AND($B149&lt;&gt;$A$1,INDEX(Data!$O$2:$O$1000,$A149)=F$1),VLOOKUP($A149+1,INDIRECT("'"&amp;F$1&amp;"'!E7:Q200"),13,FALSE),""),"")</f>
        <v/>
      </c>
      <c r="G149" t="str">
        <f ca="1">IFERROR(IF(AND($B149&lt;&gt;$A$1,INDEX(Data!$O$2:$O$1000,$A149)=G$1),VLOOKUP($A149+1,INDIRECT("'"&amp;G$1&amp;"'!E7:Q200"),13,FALSE),""),"")</f>
        <v/>
      </c>
      <c r="H149" t="str">
        <f ca="1">IFERROR(IF(AND($B149&lt;&gt;$A$1,INDEX(Data!$O$2:$O$1000,$A149)=H$1),VLOOKUP($A149+1,INDIRECT("'"&amp;H$1&amp;"'!E7:Q200"),13,FALSE),""),"")</f>
        <v/>
      </c>
      <c r="I149" t="str">
        <f ca="1">IFERROR(IF(AND($B149&lt;&gt;$A$1,INDEX(Data!$O$2:$O$1000,$A149)=I$1),VLOOKUP($A149+1,INDIRECT("'"&amp;I$1&amp;"'!E7:Q200"),13,FALSE),""),"")</f>
        <v/>
      </c>
      <c r="J149" t="str">
        <f ca="1">IFERROR(IF(AND($B149&lt;&gt;$A$1,INDEX(Data!$O$2:$O$1000,$A149)=J$1),VLOOKUP($A149+1,INDIRECT("'"&amp;J$1&amp;"'!E7:Q200"),13,FALSE),""),"")</f>
        <v/>
      </c>
      <c r="K149" t="str">
        <f ca="1">IFERROR(IF(AND($B149&lt;&gt;$A$1,INDEX(Data!$O$2:$O$1000,$A149)=K$1),VLOOKUP($A149+1,INDIRECT("'"&amp;K$1&amp;"'!E7:Q200"),13,FALSE),""),"")</f>
        <v/>
      </c>
    </row>
    <row r="150" spans="1:11" x14ac:dyDescent="0.3">
      <c r="A150" t="str">
        <f t="array" ref="A150">IFERROR(SMALL(IF(Data!$D$2:$D$1000="Done",ROW(Data!$D$2:$D$1000)-1),ROW(149:149)),"")</f>
        <v/>
      </c>
      <c r="B150" s="1" t="str">
        <f>IFERROR(IF(INDEX(Data!$T$2:$T$1000,$A150)/INDEX(Data!$J$2:$J$1000,$A150)&gt;$B$1,INDEX(Data!$V$2:$V$1000,$A150),$A$1),"")</f>
        <v/>
      </c>
      <c r="C150" t="str">
        <f ca="1">IFERROR(IF(AND($B150&lt;&gt;$A$1,INDEX(Data!$O$2:$O$1000,$A150)=C$1),VLOOKUP($A150+1,INDIRECT("'"&amp;C$1&amp;"'!E7:Q200"),13,FALSE),""),"")</f>
        <v/>
      </c>
      <c r="D150" t="str">
        <f ca="1">IFERROR(IF(AND($B150&lt;&gt;$A$1,INDEX(Data!$O$2:$O$1000,$A150)=D$1),VLOOKUP($A150+1,INDIRECT("'"&amp;D$1&amp;"'!E7:Q200"),13,FALSE),""),"")</f>
        <v/>
      </c>
      <c r="E150" t="str">
        <f ca="1">IFERROR(IF(AND($B150&lt;&gt;$A$1,INDEX(Data!$O$2:$O$1000,$A150)=E$1),VLOOKUP($A150+1,INDIRECT("'"&amp;E$1&amp;"'!E7:Q200"),13,FALSE),""),"")</f>
        <v/>
      </c>
      <c r="F150" t="str">
        <f ca="1">IFERROR(IF(AND($B150&lt;&gt;$A$1,INDEX(Data!$O$2:$O$1000,$A150)=F$1),VLOOKUP($A150+1,INDIRECT("'"&amp;F$1&amp;"'!E7:Q200"),13,FALSE),""),"")</f>
        <v/>
      </c>
      <c r="G150" t="str">
        <f ca="1">IFERROR(IF(AND($B150&lt;&gt;$A$1,INDEX(Data!$O$2:$O$1000,$A150)=G$1),VLOOKUP($A150+1,INDIRECT("'"&amp;G$1&amp;"'!E7:Q200"),13,FALSE),""),"")</f>
        <v/>
      </c>
      <c r="H150" t="str">
        <f ca="1">IFERROR(IF(AND($B150&lt;&gt;$A$1,INDEX(Data!$O$2:$O$1000,$A150)=H$1),VLOOKUP($A150+1,INDIRECT("'"&amp;H$1&amp;"'!E7:Q200"),13,FALSE),""),"")</f>
        <v/>
      </c>
      <c r="I150" t="str">
        <f ca="1">IFERROR(IF(AND($B150&lt;&gt;$A$1,INDEX(Data!$O$2:$O$1000,$A150)=I$1),VLOOKUP($A150+1,INDIRECT("'"&amp;I$1&amp;"'!E7:Q200"),13,FALSE),""),"")</f>
        <v/>
      </c>
      <c r="J150" t="str">
        <f ca="1">IFERROR(IF(AND($B150&lt;&gt;$A$1,INDEX(Data!$O$2:$O$1000,$A150)=J$1),VLOOKUP($A150+1,INDIRECT("'"&amp;J$1&amp;"'!E7:Q200"),13,FALSE),""),"")</f>
        <v/>
      </c>
      <c r="K150" t="str">
        <f ca="1">IFERROR(IF(AND($B150&lt;&gt;$A$1,INDEX(Data!$O$2:$O$1000,$A150)=K$1),VLOOKUP($A150+1,INDIRECT("'"&amp;K$1&amp;"'!E7:Q200"),13,FALSE),""),"")</f>
        <v/>
      </c>
    </row>
    <row r="151" spans="1:11" x14ac:dyDescent="0.3">
      <c r="A151" t="str">
        <f t="array" ref="A151">IFERROR(SMALL(IF(Data!$D$2:$D$1000="Done",ROW(Data!$D$2:$D$1000)-1),ROW(150:150)),"")</f>
        <v/>
      </c>
      <c r="B151" s="1" t="str">
        <f>IFERROR(IF(INDEX(Data!$T$2:$T$1000,$A151)/INDEX(Data!$J$2:$J$1000,$A151)&gt;$B$1,INDEX(Data!$V$2:$V$1000,$A151),$A$1),"")</f>
        <v/>
      </c>
      <c r="C151" t="str">
        <f ca="1">IFERROR(IF(AND($B151&lt;&gt;$A$1,INDEX(Data!$O$2:$O$1000,$A151)=C$1),VLOOKUP($A151+1,INDIRECT("'"&amp;C$1&amp;"'!E7:Q200"),13,FALSE),""),"")</f>
        <v/>
      </c>
      <c r="D151" t="str">
        <f ca="1">IFERROR(IF(AND($B151&lt;&gt;$A$1,INDEX(Data!$O$2:$O$1000,$A151)=D$1),VLOOKUP($A151+1,INDIRECT("'"&amp;D$1&amp;"'!E7:Q200"),13,FALSE),""),"")</f>
        <v/>
      </c>
      <c r="E151" t="str">
        <f ca="1">IFERROR(IF(AND($B151&lt;&gt;$A$1,INDEX(Data!$O$2:$O$1000,$A151)=E$1),VLOOKUP($A151+1,INDIRECT("'"&amp;E$1&amp;"'!E7:Q200"),13,FALSE),""),"")</f>
        <v/>
      </c>
      <c r="F151" t="str">
        <f ca="1">IFERROR(IF(AND($B151&lt;&gt;$A$1,INDEX(Data!$O$2:$O$1000,$A151)=F$1),VLOOKUP($A151+1,INDIRECT("'"&amp;F$1&amp;"'!E7:Q200"),13,FALSE),""),"")</f>
        <v/>
      </c>
      <c r="G151" t="str">
        <f ca="1">IFERROR(IF(AND($B151&lt;&gt;$A$1,INDEX(Data!$O$2:$O$1000,$A151)=G$1),VLOOKUP($A151+1,INDIRECT("'"&amp;G$1&amp;"'!E7:Q200"),13,FALSE),""),"")</f>
        <v/>
      </c>
      <c r="H151" t="str">
        <f ca="1">IFERROR(IF(AND($B151&lt;&gt;$A$1,INDEX(Data!$O$2:$O$1000,$A151)=H$1),VLOOKUP($A151+1,INDIRECT("'"&amp;H$1&amp;"'!E7:Q200"),13,FALSE),""),"")</f>
        <v/>
      </c>
      <c r="I151" t="str">
        <f ca="1">IFERROR(IF(AND($B151&lt;&gt;$A$1,INDEX(Data!$O$2:$O$1000,$A151)=I$1),VLOOKUP($A151+1,INDIRECT("'"&amp;I$1&amp;"'!E7:Q200"),13,FALSE),""),"")</f>
        <v/>
      </c>
      <c r="J151" t="str">
        <f ca="1">IFERROR(IF(AND($B151&lt;&gt;$A$1,INDEX(Data!$O$2:$O$1000,$A151)=J$1),VLOOKUP($A151+1,INDIRECT("'"&amp;J$1&amp;"'!E7:Q200"),13,FALSE),""),"")</f>
        <v/>
      </c>
      <c r="K151" t="str">
        <f ca="1">IFERROR(IF(AND($B151&lt;&gt;$A$1,INDEX(Data!$O$2:$O$1000,$A151)=K$1),VLOOKUP($A151+1,INDIRECT("'"&amp;K$1&amp;"'!E7:Q200"),13,FALSE),""),"")</f>
        <v/>
      </c>
    </row>
    <row r="152" spans="1:11" x14ac:dyDescent="0.3">
      <c r="A152" t="str">
        <f t="array" ref="A152">IFERROR(SMALL(IF(Data!$D$2:$D$1000="Done",ROW(Data!$D$2:$D$1000)-1),ROW(151:151)),"")</f>
        <v/>
      </c>
      <c r="B152" s="1" t="str">
        <f>IFERROR(IF(INDEX(Data!$T$2:$T$1000,$A152)/INDEX(Data!$J$2:$J$1000,$A152)&gt;$B$1,INDEX(Data!$V$2:$V$1000,$A152),$A$1),"")</f>
        <v/>
      </c>
      <c r="C152" t="str">
        <f ca="1">IFERROR(IF(AND($B152&lt;&gt;$A$1,INDEX(Data!$O$2:$O$1000,$A152)=C$1),VLOOKUP($A152+1,INDIRECT("'"&amp;C$1&amp;"'!E7:Q200"),13,FALSE),""),"")</f>
        <v/>
      </c>
      <c r="D152" t="str">
        <f ca="1">IFERROR(IF(AND($B152&lt;&gt;$A$1,INDEX(Data!$O$2:$O$1000,$A152)=D$1),VLOOKUP($A152+1,INDIRECT("'"&amp;D$1&amp;"'!E7:Q200"),13,FALSE),""),"")</f>
        <v/>
      </c>
      <c r="E152" t="str">
        <f ca="1">IFERROR(IF(AND($B152&lt;&gt;$A$1,INDEX(Data!$O$2:$O$1000,$A152)=E$1),VLOOKUP($A152+1,INDIRECT("'"&amp;E$1&amp;"'!E7:Q200"),13,FALSE),""),"")</f>
        <v/>
      </c>
      <c r="F152" t="str">
        <f ca="1">IFERROR(IF(AND($B152&lt;&gt;$A$1,INDEX(Data!$O$2:$O$1000,$A152)=F$1),VLOOKUP($A152+1,INDIRECT("'"&amp;F$1&amp;"'!E7:Q200"),13,FALSE),""),"")</f>
        <v/>
      </c>
      <c r="G152" t="str">
        <f ca="1">IFERROR(IF(AND($B152&lt;&gt;$A$1,INDEX(Data!$O$2:$O$1000,$A152)=G$1),VLOOKUP($A152+1,INDIRECT("'"&amp;G$1&amp;"'!E7:Q200"),13,FALSE),""),"")</f>
        <v/>
      </c>
      <c r="H152" t="str">
        <f ca="1">IFERROR(IF(AND($B152&lt;&gt;$A$1,INDEX(Data!$O$2:$O$1000,$A152)=H$1),VLOOKUP($A152+1,INDIRECT("'"&amp;H$1&amp;"'!E7:Q200"),13,FALSE),""),"")</f>
        <v/>
      </c>
      <c r="I152" t="str">
        <f ca="1">IFERROR(IF(AND($B152&lt;&gt;$A$1,INDEX(Data!$O$2:$O$1000,$A152)=I$1),VLOOKUP($A152+1,INDIRECT("'"&amp;I$1&amp;"'!E7:Q200"),13,FALSE),""),"")</f>
        <v/>
      </c>
      <c r="J152" t="str">
        <f ca="1">IFERROR(IF(AND($B152&lt;&gt;$A$1,INDEX(Data!$O$2:$O$1000,$A152)=J$1),VLOOKUP($A152+1,INDIRECT("'"&amp;J$1&amp;"'!E7:Q200"),13,FALSE),""),"")</f>
        <v/>
      </c>
      <c r="K152" t="str">
        <f ca="1">IFERROR(IF(AND($B152&lt;&gt;$A$1,INDEX(Data!$O$2:$O$1000,$A152)=K$1),VLOOKUP($A152+1,INDIRECT("'"&amp;K$1&amp;"'!E7:Q200"),13,FALSE),""),"")</f>
        <v/>
      </c>
    </row>
    <row r="153" spans="1:11" x14ac:dyDescent="0.3">
      <c r="A153" t="str">
        <f t="array" ref="A153">IFERROR(SMALL(IF(Data!$D$2:$D$1000="Done",ROW(Data!$D$2:$D$1000)-1),ROW(152:152)),"")</f>
        <v/>
      </c>
      <c r="B153" s="1" t="str">
        <f>IFERROR(IF(INDEX(Data!$T$2:$T$1000,$A153)/INDEX(Data!$J$2:$J$1000,$A153)&gt;$B$1,INDEX(Data!$V$2:$V$1000,$A153),$A$1),"")</f>
        <v/>
      </c>
      <c r="C153" t="str">
        <f ca="1">IFERROR(IF(AND($B153&lt;&gt;$A$1,INDEX(Data!$O$2:$O$1000,$A153)=C$1),VLOOKUP($A153+1,INDIRECT("'"&amp;C$1&amp;"'!E7:Q200"),13,FALSE),""),"")</f>
        <v/>
      </c>
      <c r="D153" t="str">
        <f ca="1">IFERROR(IF(AND($B153&lt;&gt;$A$1,INDEX(Data!$O$2:$O$1000,$A153)=D$1),VLOOKUP($A153+1,INDIRECT("'"&amp;D$1&amp;"'!E7:Q200"),13,FALSE),""),"")</f>
        <v/>
      </c>
      <c r="E153" t="str">
        <f ca="1">IFERROR(IF(AND($B153&lt;&gt;$A$1,INDEX(Data!$O$2:$O$1000,$A153)=E$1),VLOOKUP($A153+1,INDIRECT("'"&amp;E$1&amp;"'!E7:Q200"),13,FALSE),""),"")</f>
        <v/>
      </c>
      <c r="F153" t="str">
        <f ca="1">IFERROR(IF(AND($B153&lt;&gt;$A$1,INDEX(Data!$O$2:$O$1000,$A153)=F$1),VLOOKUP($A153+1,INDIRECT("'"&amp;F$1&amp;"'!E7:Q200"),13,FALSE),""),"")</f>
        <v/>
      </c>
      <c r="G153" t="str">
        <f ca="1">IFERROR(IF(AND($B153&lt;&gt;$A$1,INDEX(Data!$O$2:$O$1000,$A153)=G$1),VLOOKUP($A153+1,INDIRECT("'"&amp;G$1&amp;"'!E7:Q200"),13,FALSE),""),"")</f>
        <v/>
      </c>
      <c r="H153" t="str">
        <f ca="1">IFERROR(IF(AND($B153&lt;&gt;$A$1,INDEX(Data!$O$2:$O$1000,$A153)=H$1),VLOOKUP($A153+1,INDIRECT("'"&amp;H$1&amp;"'!E7:Q200"),13,FALSE),""),"")</f>
        <v/>
      </c>
      <c r="I153" t="str">
        <f ca="1">IFERROR(IF(AND($B153&lt;&gt;$A$1,INDEX(Data!$O$2:$O$1000,$A153)=I$1),VLOOKUP($A153+1,INDIRECT("'"&amp;I$1&amp;"'!E7:Q200"),13,FALSE),""),"")</f>
        <v/>
      </c>
      <c r="J153" t="str">
        <f ca="1">IFERROR(IF(AND($B153&lt;&gt;$A$1,INDEX(Data!$O$2:$O$1000,$A153)=J$1),VLOOKUP($A153+1,INDIRECT("'"&amp;J$1&amp;"'!E7:Q200"),13,FALSE),""),"")</f>
        <v/>
      </c>
      <c r="K153" t="str">
        <f ca="1">IFERROR(IF(AND($B153&lt;&gt;$A$1,INDEX(Data!$O$2:$O$1000,$A153)=K$1),VLOOKUP($A153+1,INDIRECT("'"&amp;K$1&amp;"'!E7:Q200"),13,FALSE),""),"")</f>
        <v/>
      </c>
    </row>
    <row r="154" spans="1:11" x14ac:dyDescent="0.3">
      <c r="A154" t="str">
        <f t="array" ref="A154">IFERROR(SMALL(IF(Data!$D$2:$D$1000="Done",ROW(Data!$D$2:$D$1000)-1),ROW(153:153)),"")</f>
        <v/>
      </c>
      <c r="B154" s="1" t="str">
        <f>IFERROR(IF(INDEX(Data!$T$2:$T$1000,$A154)/INDEX(Data!$J$2:$J$1000,$A154)&gt;$B$1,INDEX(Data!$V$2:$V$1000,$A154),$A$1),"")</f>
        <v/>
      </c>
      <c r="C154" t="str">
        <f ca="1">IFERROR(IF(AND($B154&lt;&gt;$A$1,INDEX(Data!$O$2:$O$1000,$A154)=C$1),VLOOKUP($A154+1,INDIRECT("'"&amp;C$1&amp;"'!E7:Q200"),13,FALSE),""),"")</f>
        <v/>
      </c>
      <c r="D154" t="str">
        <f ca="1">IFERROR(IF(AND($B154&lt;&gt;$A$1,INDEX(Data!$O$2:$O$1000,$A154)=D$1),VLOOKUP($A154+1,INDIRECT("'"&amp;D$1&amp;"'!E7:Q200"),13,FALSE),""),"")</f>
        <v/>
      </c>
      <c r="E154" t="str">
        <f ca="1">IFERROR(IF(AND($B154&lt;&gt;$A$1,INDEX(Data!$O$2:$O$1000,$A154)=E$1),VLOOKUP($A154+1,INDIRECT("'"&amp;E$1&amp;"'!E7:Q200"),13,FALSE),""),"")</f>
        <v/>
      </c>
      <c r="F154" t="str">
        <f ca="1">IFERROR(IF(AND($B154&lt;&gt;$A$1,INDEX(Data!$O$2:$O$1000,$A154)=F$1),VLOOKUP($A154+1,INDIRECT("'"&amp;F$1&amp;"'!E7:Q200"),13,FALSE),""),"")</f>
        <v/>
      </c>
      <c r="G154" t="str">
        <f ca="1">IFERROR(IF(AND($B154&lt;&gt;$A$1,INDEX(Data!$O$2:$O$1000,$A154)=G$1),VLOOKUP($A154+1,INDIRECT("'"&amp;G$1&amp;"'!E7:Q200"),13,FALSE),""),"")</f>
        <v/>
      </c>
      <c r="H154" t="str">
        <f ca="1">IFERROR(IF(AND($B154&lt;&gt;$A$1,INDEX(Data!$O$2:$O$1000,$A154)=H$1),VLOOKUP($A154+1,INDIRECT("'"&amp;H$1&amp;"'!E7:Q200"),13,FALSE),""),"")</f>
        <v/>
      </c>
      <c r="I154" t="str">
        <f ca="1">IFERROR(IF(AND($B154&lt;&gt;$A$1,INDEX(Data!$O$2:$O$1000,$A154)=I$1),VLOOKUP($A154+1,INDIRECT("'"&amp;I$1&amp;"'!E7:Q200"),13,FALSE),""),"")</f>
        <v/>
      </c>
      <c r="J154" t="str">
        <f ca="1">IFERROR(IF(AND($B154&lt;&gt;$A$1,INDEX(Data!$O$2:$O$1000,$A154)=J$1),VLOOKUP($A154+1,INDIRECT("'"&amp;J$1&amp;"'!E7:Q200"),13,FALSE),""),"")</f>
        <v/>
      </c>
      <c r="K154" t="str">
        <f ca="1">IFERROR(IF(AND($B154&lt;&gt;$A$1,INDEX(Data!$O$2:$O$1000,$A154)=K$1),VLOOKUP($A154+1,INDIRECT("'"&amp;K$1&amp;"'!E7:Q200"),13,FALSE),""),"")</f>
        <v/>
      </c>
    </row>
    <row r="155" spans="1:11" x14ac:dyDescent="0.3">
      <c r="A155" t="str">
        <f t="array" ref="A155">IFERROR(SMALL(IF(Data!$D$2:$D$1000="Done",ROW(Data!$D$2:$D$1000)-1),ROW(154:154)),"")</f>
        <v/>
      </c>
      <c r="B155" s="1" t="str">
        <f>IFERROR(IF(INDEX(Data!$T$2:$T$1000,$A155)/INDEX(Data!$J$2:$J$1000,$A155)&gt;$B$1,INDEX(Data!$V$2:$V$1000,$A155),$A$1),"")</f>
        <v/>
      </c>
      <c r="C155" t="str">
        <f ca="1">IFERROR(IF(AND($B155&lt;&gt;$A$1,INDEX(Data!$O$2:$O$1000,$A155)=C$1),VLOOKUP($A155+1,INDIRECT("'"&amp;C$1&amp;"'!E7:Q200"),13,FALSE),""),"")</f>
        <v/>
      </c>
      <c r="D155" t="str">
        <f ca="1">IFERROR(IF(AND($B155&lt;&gt;$A$1,INDEX(Data!$O$2:$O$1000,$A155)=D$1),VLOOKUP($A155+1,INDIRECT("'"&amp;D$1&amp;"'!E7:Q200"),13,FALSE),""),"")</f>
        <v/>
      </c>
      <c r="E155" t="str">
        <f ca="1">IFERROR(IF(AND($B155&lt;&gt;$A$1,INDEX(Data!$O$2:$O$1000,$A155)=E$1),VLOOKUP($A155+1,INDIRECT("'"&amp;E$1&amp;"'!E7:Q200"),13,FALSE),""),"")</f>
        <v/>
      </c>
      <c r="F155" t="str">
        <f ca="1">IFERROR(IF(AND($B155&lt;&gt;$A$1,INDEX(Data!$O$2:$O$1000,$A155)=F$1),VLOOKUP($A155+1,INDIRECT("'"&amp;F$1&amp;"'!E7:Q200"),13,FALSE),""),"")</f>
        <v/>
      </c>
      <c r="G155" t="str">
        <f ca="1">IFERROR(IF(AND($B155&lt;&gt;$A$1,INDEX(Data!$O$2:$O$1000,$A155)=G$1),VLOOKUP($A155+1,INDIRECT("'"&amp;G$1&amp;"'!E7:Q200"),13,FALSE),""),"")</f>
        <v/>
      </c>
      <c r="H155" t="str">
        <f ca="1">IFERROR(IF(AND($B155&lt;&gt;$A$1,INDEX(Data!$O$2:$O$1000,$A155)=H$1),VLOOKUP($A155+1,INDIRECT("'"&amp;H$1&amp;"'!E7:Q200"),13,FALSE),""),"")</f>
        <v/>
      </c>
      <c r="I155" t="str">
        <f ca="1">IFERROR(IF(AND($B155&lt;&gt;$A$1,INDEX(Data!$O$2:$O$1000,$A155)=I$1),VLOOKUP($A155+1,INDIRECT("'"&amp;I$1&amp;"'!E7:Q200"),13,FALSE),""),"")</f>
        <v/>
      </c>
      <c r="J155" t="str">
        <f ca="1">IFERROR(IF(AND($B155&lt;&gt;$A$1,INDEX(Data!$O$2:$O$1000,$A155)=J$1),VLOOKUP($A155+1,INDIRECT("'"&amp;J$1&amp;"'!E7:Q200"),13,FALSE),""),"")</f>
        <v/>
      </c>
      <c r="K155" t="str">
        <f ca="1">IFERROR(IF(AND($B155&lt;&gt;$A$1,INDEX(Data!$O$2:$O$1000,$A155)=K$1),VLOOKUP($A155+1,INDIRECT("'"&amp;K$1&amp;"'!E7:Q200"),13,FALSE),""),"")</f>
        <v/>
      </c>
    </row>
    <row r="156" spans="1:11" x14ac:dyDescent="0.3">
      <c r="A156" t="str">
        <f t="array" ref="A156">IFERROR(SMALL(IF(Data!$D$2:$D$1000="Done",ROW(Data!$D$2:$D$1000)-1),ROW(155:155)),"")</f>
        <v/>
      </c>
      <c r="B156" s="1" t="str">
        <f>IFERROR(IF(INDEX(Data!$T$2:$T$1000,$A156)/INDEX(Data!$J$2:$J$1000,$A156)&gt;$B$1,INDEX(Data!$V$2:$V$1000,$A156),$A$1),"")</f>
        <v/>
      </c>
      <c r="C156" t="str">
        <f ca="1">IFERROR(IF(AND($B156&lt;&gt;$A$1,INDEX(Data!$O$2:$O$1000,$A156)=C$1),VLOOKUP($A156+1,INDIRECT("'"&amp;C$1&amp;"'!E7:Q200"),13,FALSE),""),"")</f>
        <v/>
      </c>
      <c r="D156" t="str">
        <f ca="1">IFERROR(IF(AND($B156&lt;&gt;$A$1,INDEX(Data!$O$2:$O$1000,$A156)=D$1),VLOOKUP($A156+1,INDIRECT("'"&amp;D$1&amp;"'!E7:Q200"),13,FALSE),""),"")</f>
        <v/>
      </c>
      <c r="E156" t="str">
        <f ca="1">IFERROR(IF(AND($B156&lt;&gt;$A$1,INDEX(Data!$O$2:$O$1000,$A156)=E$1),VLOOKUP($A156+1,INDIRECT("'"&amp;E$1&amp;"'!E7:Q200"),13,FALSE),""),"")</f>
        <v/>
      </c>
      <c r="F156" t="str">
        <f ca="1">IFERROR(IF(AND($B156&lt;&gt;$A$1,INDEX(Data!$O$2:$O$1000,$A156)=F$1),VLOOKUP($A156+1,INDIRECT("'"&amp;F$1&amp;"'!E7:Q200"),13,FALSE),""),"")</f>
        <v/>
      </c>
      <c r="G156" t="str">
        <f ca="1">IFERROR(IF(AND($B156&lt;&gt;$A$1,INDEX(Data!$O$2:$O$1000,$A156)=G$1),VLOOKUP($A156+1,INDIRECT("'"&amp;G$1&amp;"'!E7:Q200"),13,FALSE),""),"")</f>
        <v/>
      </c>
      <c r="H156" t="str">
        <f ca="1">IFERROR(IF(AND($B156&lt;&gt;$A$1,INDEX(Data!$O$2:$O$1000,$A156)=H$1),VLOOKUP($A156+1,INDIRECT("'"&amp;H$1&amp;"'!E7:Q200"),13,FALSE),""),"")</f>
        <v/>
      </c>
      <c r="I156" t="str">
        <f ca="1">IFERROR(IF(AND($B156&lt;&gt;$A$1,INDEX(Data!$O$2:$O$1000,$A156)=I$1),VLOOKUP($A156+1,INDIRECT("'"&amp;I$1&amp;"'!E7:Q200"),13,FALSE),""),"")</f>
        <v/>
      </c>
      <c r="J156" t="str">
        <f ca="1">IFERROR(IF(AND($B156&lt;&gt;$A$1,INDEX(Data!$O$2:$O$1000,$A156)=J$1),VLOOKUP($A156+1,INDIRECT("'"&amp;J$1&amp;"'!E7:Q200"),13,FALSE),""),"")</f>
        <v/>
      </c>
      <c r="K156" t="str">
        <f ca="1">IFERROR(IF(AND($B156&lt;&gt;$A$1,INDEX(Data!$O$2:$O$1000,$A156)=K$1),VLOOKUP($A156+1,INDIRECT("'"&amp;K$1&amp;"'!E7:Q200"),13,FALSE),""),"")</f>
        <v/>
      </c>
    </row>
    <row r="157" spans="1:11" x14ac:dyDescent="0.3">
      <c r="A157" t="str">
        <f t="array" ref="A157">IFERROR(SMALL(IF(Data!$D$2:$D$1000="Done",ROW(Data!$D$2:$D$1000)-1),ROW(156:156)),"")</f>
        <v/>
      </c>
      <c r="B157" s="1" t="str">
        <f>IFERROR(IF(INDEX(Data!$T$2:$T$1000,$A157)/INDEX(Data!$J$2:$J$1000,$A157)&gt;$B$1,INDEX(Data!$V$2:$V$1000,$A157),$A$1),"")</f>
        <v/>
      </c>
      <c r="C157" t="str">
        <f ca="1">IFERROR(IF(AND($B157&lt;&gt;$A$1,INDEX(Data!$O$2:$O$1000,$A157)=C$1),VLOOKUP($A157+1,INDIRECT("'"&amp;C$1&amp;"'!E7:Q200"),13,FALSE),""),"")</f>
        <v/>
      </c>
      <c r="D157" t="str">
        <f ca="1">IFERROR(IF(AND($B157&lt;&gt;$A$1,INDEX(Data!$O$2:$O$1000,$A157)=D$1),VLOOKUP($A157+1,INDIRECT("'"&amp;D$1&amp;"'!E7:Q200"),13,FALSE),""),"")</f>
        <v/>
      </c>
      <c r="E157" t="str">
        <f ca="1">IFERROR(IF(AND($B157&lt;&gt;$A$1,INDEX(Data!$O$2:$O$1000,$A157)=E$1),VLOOKUP($A157+1,INDIRECT("'"&amp;E$1&amp;"'!E7:Q200"),13,FALSE),""),"")</f>
        <v/>
      </c>
      <c r="F157" t="str">
        <f ca="1">IFERROR(IF(AND($B157&lt;&gt;$A$1,INDEX(Data!$O$2:$O$1000,$A157)=F$1),VLOOKUP($A157+1,INDIRECT("'"&amp;F$1&amp;"'!E7:Q200"),13,FALSE),""),"")</f>
        <v/>
      </c>
      <c r="G157" t="str">
        <f ca="1">IFERROR(IF(AND($B157&lt;&gt;$A$1,INDEX(Data!$O$2:$O$1000,$A157)=G$1),VLOOKUP($A157+1,INDIRECT("'"&amp;G$1&amp;"'!E7:Q200"),13,FALSE),""),"")</f>
        <v/>
      </c>
      <c r="H157" t="str">
        <f ca="1">IFERROR(IF(AND($B157&lt;&gt;$A$1,INDEX(Data!$O$2:$O$1000,$A157)=H$1),VLOOKUP($A157+1,INDIRECT("'"&amp;H$1&amp;"'!E7:Q200"),13,FALSE),""),"")</f>
        <v/>
      </c>
      <c r="I157" t="str">
        <f ca="1">IFERROR(IF(AND($B157&lt;&gt;$A$1,INDEX(Data!$O$2:$O$1000,$A157)=I$1),VLOOKUP($A157+1,INDIRECT("'"&amp;I$1&amp;"'!E7:Q200"),13,FALSE),""),"")</f>
        <v/>
      </c>
      <c r="J157" t="str">
        <f ca="1">IFERROR(IF(AND($B157&lt;&gt;$A$1,INDEX(Data!$O$2:$O$1000,$A157)=J$1),VLOOKUP($A157+1,INDIRECT("'"&amp;J$1&amp;"'!E7:Q200"),13,FALSE),""),"")</f>
        <v/>
      </c>
      <c r="K157" t="str">
        <f ca="1">IFERROR(IF(AND($B157&lt;&gt;$A$1,INDEX(Data!$O$2:$O$1000,$A157)=K$1),VLOOKUP($A157+1,INDIRECT("'"&amp;K$1&amp;"'!E7:Q200"),13,FALSE),""),"")</f>
        <v/>
      </c>
    </row>
    <row r="158" spans="1:11" x14ac:dyDescent="0.3">
      <c r="A158" t="str">
        <f t="array" ref="A158">IFERROR(SMALL(IF(Data!$D$2:$D$1000="Done",ROW(Data!$D$2:$D$1000)-1),ROW(157:157)),"")</f>
        <v/>
      </c>
      <c r="B158" s="1" t="str">
        <f>IFERROR(IF(INDEX(Data!$T$2:$T$1000,$A158)/INDEX(Data!$J$2:$J$1000,$A158)&gt;$B$1,INDEX(Data!$V$2:$V$1000,$A158),$A$1),"")</f>
        <v/>
      </c>
      <c r="C158" t="str">
        <f ca="1">IFERROR(IF(AND($B158&lt;&gt;$A$1,INDEX(Data!$O$2:$O$1000,$A158)=C$1),VLOOKUP($A158+1,INDIRECT("'"&amp;C$1&amp;"'!E7:Q200"),13,FALSE),""),"")</f>
        <v/>
      </c>
      <c r="D158" t="str">
        <f ca="1">IFERROR(IF(AND($B158&lt;&gt;$A$1,INDEX(Data!$O$2:$O$1000,$A158)=D$1),VLOOKUP($A158+1,INDIRECT("'"&amp;D$1&amp;"'!E7:Q200"),13,FALSE),""),"")</f>
        <v/>
      </c>
      <c r="E158" t="str">
        <f ca="1">IFERROR(IF(AND($B158&lt;&gt;$A$1,INDEX(Data!$O$2:$O$1000,$A158)=E$1),VLOOKUP($A158+1,INDIRECT("'"&amp;E$1&amp;"'!E7:Q200"),13,FALSE),""),"")</f>
        <v/>
      </c>
      <c r="F158" t="str">
        <f ca="1">IFERROR(IF(AND($B158&lt;&gt;$A$1,INDEX(Data!$O$2:$O$1000,$A158)=F$1),VLOOKUP($A158+1,INDIRECT("'"&amp;F$1&amp;"'!E7:Q200"),13,FALSE),""),"")</f>
        <v/>
      </c>
      <c r="G158" t="str">
        <f ca="1">IFERROR(IF(AND($B158&lt;&gt;$A$1,INDEX(Data!$O$2:$O$1000,$A158)=G$1),VLOOKUP($A158+1,INDIRECT("'"&amp;G$1&amp;"'!E7:Q200"),13,FALSE),""),"")</f>
        <v/>
      </c>
      <c r="H158" t="str">
        <f ca="1">IFERROR(IF(AND($B158&lt;&gt;$A$1,INDEX(Data!$O$2:$O$1000,$A158)=H$1),VLOOKUP($A158+1,INDIRECT("'"&amp;H$1&amp;"'!E7:Q200"),13,FALSE),""),"")</f>
        <v/>
      </c>
      <c r="I158" t="str">
        <f ca="1">IFERROR(IF(AND($B158&lt;&gt;$A$1,INDEX(Data!$O$2:$O$1000,$A158)=I$1),VLOOKUP($A158+1,INDIRECT("'"&amp;I$1&amp;"'!E7:Q200"),13,FALSE),""),"")</f>
        <v/>
      </c>
      <c r="J158" t="str">
        <f ca="1">IFERROR(IF(AND($B158&lt;&gt;$A$1,INDEX(Data!$O$2:$O$1000,$A158)=J$1),VLOOKUP($A158+1,INDIRECT("'"&amp;J$1&amp;"'!E7:Q200"),13,FALSE),""),"")</f>
        <v/>
      </c>
      <c r="K158" t="str">
        <f ca="1">IFERROR(IF(AND($B158&lt;&gt;$A$1,INDEX(Data!$O$2:$O$1000,$A158)=K$1),VLOOKUP($A158+1,INDIRECT("'"&amp;K$1&amp;"'!E7:Q200"),13,FALSE),""),"")</f>
        <v/>
      </c>
    </row>
    <row r="159" spans="1:11" x14ac:dyDescent="0.3">
      <c r="A159" t="str">
        <f t="array" ref="A159">IFERROR(SMALL(IF(Data!$D$2:$D$1000="Done",ROW(Data!$D$2:$D$1000)-1),ROW(158:158)),"")</f>
        <v/>
      </c>
      <c r="B159" s="1" t="str">
        <f>IFERROR(IF(INDEX(Data!$T$2:$T$1000,$A159)/INDEX(Data!$J$2:$J$1000,$A159)&gt;$B$1,INDEX(Data!$V$2:$V$1000,$A159),$A$1),"")</f>
        <v/>
      </c>
      <c r="C159" t="str">
        <f ca="1">IFERROR(IF(AND($B159&lt;&gt;$A$1,INDEX(Data!$O$2:$O$1000,$A159)=C$1),VLOOKUP($A159+1,INDIRECT("'"&amp;C$1&amp;"'!E7:Q200"),13,FALSE),""),"")</f>
        <v/>
      </c>
      <c r="D159" t="str">
        <f ca="1">IFERROR(IF(AND($B159&lt;&gt;$A$1,INDEX(Data!$O$2:$O$1000,$A159)=D$1),VLOOKUP($A159+1,INDIRECT("'"&amp;D$1&amp;"'!E7:Q200"),13,FALSE),""),"")</f>
        <v/>
      </c>
      <c r="E159" t="str">
        <f ca="1">IFERROR(IF(AND($B159&lt;&gt;$A$1,INDEX(Data!$O$2:$O$1000,$A159)=E$1),VLOOKUP($A159+1,INDIRECT("'"&amp;E$1&amp;"'!E7:Q200"),13,FALSE),""),"")</f>
        <v/>
      </c>
      <c r="F159" t="str">
        <f ca="1">IFERROR(IF(AND($B159&lt;&gt;$A$1,INDEX(Data!$O$2:$O$1000,$A159)=F$1),VLOOKUP($A159+1,INDIRECT("'"&amp;F$1&amp;"'!E7:Q200"),13,FALSE),""),"")</f>
        <v/>
      </c>
      <c r="G159" t="str">
        <f ca="1">IFERROR(IF(AND($B159&lt;&gt;$A$1,INDEX(Data!$O$2:$O$1000,$A159)=G$1),VLOOKUP($A159+1,INDIRECT("'"&amp;G$1&amp;"'!E7:Q200"),13,FALSE),""),"")</f>
        <v/>
      </c>
      <c r="H159" t="str">
        <f ca="1">IFERROR(IF(AND($B159&lt;&gt;$A$1,INDEX(Data!$O$2:$O$1000,$A159)=H$1),VLOOKUP($A159+1,INDIRECT("'"&amp;H$1&amp;"'!E7:Q200"),13,FALSE),""),"")</f>
        <v/>
      </c>
      <c r="I159" t="str">
        <f ca="1">IFERROR(IF(AND($B159&lt;&gt;$A$1,INDEX(Data!$O$2:$O$1000,$A159)=I$1),VLOOKUP($A159+1,INDIRECT("'"&amp;I$1&amp;"'!E7:Q200"),13,FALSE),""),"")</f>
        <v/>
      </c>
      <c r="J159" t="str">
        <f ca="1">IFERROR(IF(AND($B159&lt;&gt;$A$1,INDEX(Data!$O$2:$O$1000,$A159)=J$1),VLOOKUP($A159+1,INDIRECT("'"&amp;J$1&amp;"'!E7:Q200"),13,FALSE),""),"")</f>
        <v/>
      </c>
      <c r="K159" t="str">
        <f ca="1">IFERROR(IF(AND($B159&lt;&gt;$A$1,INDEX(Data!$O$2:$O$1000,$A159)=K$1),VLOOKUP($A159+1,INDIRECT("'"&amp;K$1&amp;"'!E7:Q200"),13,FALSE),""),"")</f>
        <v/>
      </c>
    </row>
    <row r="160" spans="1:11" x14ac:dyDescent="0.3">
      <c r="A160" t="str">
        <f t="array" ref="A160">IFERROR(SMALL(IF(Data!$D$2:$D$1000="Done",ROW(Data!$D$2:$D$1000)-1),ROW(159:159)),"")</f>
        <v/>
      </c>
      <c r="B160" s="1" t="str">
        <f>IFERROR(IF(INDEX(Data!$T$2:$T$1000,$A160)/INDEX(Data!$J$2:$J$1000,$A160)&gt;$B$1,INDEX(Data!$V$2:$V$1000,$A160),$A$1),"")</f>
        <v/>
      </c>
      <c r="C160" t="str">
        <f ca="1">IFERROR(IF(AND($B160&lt;&gt;$A$1,INDEX(Data!$O$2:$O$1000,$A160)=C$1),VLOOKUP($A160+1,INDIRECT("'"&amp;C$1&amp;"'!E7:Q200"),13,FALSE),""),"")</f>
        <v/>
      </c>
      <c r="D160" t="str">
        <f ca="1">IFERROR(IF(AND($B160&lt;&gt;$A$1,INDEX(Data!$O$2:$O$1000,$A160)=D$1),VLOOKUP($A160+1,INDIRECT("'"&amp;D$1&amp;"'!E7:Q200"),13,FALSE),""),"")</f>
        <v/>
      </c>
      <c r="E160" t="str">
        <f ca="1">IFERROR(IF(AND($B160&lt;&gt;$A$1,INDEX(Data!$O$2:$O$1000,$A160)=E$1),VLOOKUP($A160+1,INDIRECT("'"&amp;E$1&amp;"'!E7:Q200"),13,FALSE),""),"")</f>
        <v/>
      </c>
      <c r="F160" t="str">
        <f ca="1">IFERROR(IF(AND($B160&lt;&gt;$A$1,INDEX(Data!$O$2:$O$1000,$A160)=F$1),VLOOKUP($A160+1,INDIRECT("'"&amp;F$1&amp;"'!E7:Q200"),13,FALSE),""),"")</f>
        <v/>
      </c>
      <c r="G160" t="str">
        <f ca="1">IFERROR(IF(AND($B160&lt;&gt;$A$1,INDEX(Data!$O$2:$O$1000,$A160)=G$1),VLOOKUP($A160+1,INDIRECT("'"&amp;G$1&amp;"'!E7:Q200"),13,FALSE),""),"")</f>
        <v/>
      </c>
      <c r="H160" t="str">
        <f ca="1">IFERROR(IF(AND($B160&lt;&gt;$A$1,INDEX(Data!$O$2:$O$1000,$A160)=H$1),VLOOKUP($A160+1,INDIRECT("'"&amp;H$1&amp;"'!E7:Q200"),13,FALSE),""),"")</f>
        <v/>
      </c>
      <c r="I160" t="str">
        <f ca="1">IFERROR(IF(AND($B160&lt;&gt;$A$1,INDEX(Data!$O$2:$O$1000,$A160)=I$1),VLOOKUP($A160+1,INDIRECT("'"&amp;I$1&amp;"'!E7:Q200"),13,FALSE),""),"")</f>
        <v/>
      </c>
      <c r="J160" t="str">
        <f ca="1">IFERROR(IF(AND($B160&lt;&gt;$A$1,INDEX(Data!$O$2:$O$1000,$A160)=J$1),VLOOKUP($A160+1,INDIRECT("'"&amp;J$1&amp;"'!E7:Q200"),13,FALSE),""),"")</f>
        <v/>
      </c>
      <c r="K160" t="str">
        <f ca="1">IFERROR(IF(AND($B160&lt;&gt;$A$1,INDEX(Data!$O$2:$O$1000,$A160)=K$1),VLOOKUP($A160+1,INDIRECT("'"&amp;K$1&amp;"'!E7:Q200"),13,FALSE),""),"")</f>
        <v/>
      </c>
    </row>
    <row r="161" spans="1:11" x14ac:dyDescent="0.3">
      <c r="A161" t="str">
        <f t="array" ref="A161">IFERROR(SMALL(IF(Data!$D$2:$D$1000="Done",ROW(Data!$D$2:$D$1000)-1),ROW(160:160)),"")</f>
        <v/>
      </c>
      <c r="B161" s="1" t="str">
        <f>IFERROR(IF(INDEX(Data!$T$2:$T$1000,$A161)/INDEX(Data!$J$2:$J$1000,$A161)&gt;$B$1,INDEX(Data!$V$2:$V$1000,$A161),$A$1),"")</f>
        <v/>
      </c>
      <c r="C161" t="str">
        <f ca="1">IFERROR(IF(AND($B161&lt;&gt;$A$1,INDEX(Data!$O$2:$O$1000,$A161)=C$1),VLOOKUP($A161+1,INDIRECT("'"&amp;C$1&amp;"'!E7:Q200"),13,FALSE),""),"")</f>
        <v/>
      </c>
      <c r="D161" t="str">
        <f ca="1">IFERROR(IF(AND($B161&lt;&gt;$A$1,INDEX(Data!$O$2:$O$1000,$A161)=D$1),VLOOKUP($A161+1,INDIRECT("'"&amp;D$1&amp;"'!E7:Q200"),13,FALSE),""),"")</f>
        <v/>
      </c>
      <c r="E161" t="str">
        <f ca="1">IFERROR(IF(AND($B161&lt;&gt;$A$1,INDEX(Data!$O$2:$O$1000,$A161)=E$1),VLOOKUP($A161+1,INDIRECT("'"&amp;E$1&amp;"'!E7:Q200"),13,FALSE),""),"")</f>
        <v/>
      </c>
      <c r="F161" t="str">
        <f ca="1">IFERROR(IF(AND($B161&lt;&gt;$A$1,INDEX(Data!$O$2:$O$1000,$A161)=F$1),VLOOKUP($A161+1,INDIRECT("'"&amp;F$1&amp;"'!E7:Q200"),13,FALSE),""),"")</f>
        <v/>
      </c>
      <c r="G161" t="str">
        <f ca="1">IFERROR(IF(AND($B161&lt;&gt;$A$1,INDEX(Data!$O$2:$O$1000,$A161)=G$1),VLOOKUP($A161+1,INDIRECT("'"&amp;G$1&amp;"'!E7:Q200"),13,FALSE),""),"")</f>
        <v/>
      </c>
      <c r="H161" t="str">
        <f ca="1">IFERROR(IF(AND($B161&lt;&gt;$A$1,INDEX(Data!$O$2:$O$1000,$A161)=H$1),VLOOKUP($A161+1,INDIRECT("'"&amp;H$1&amp;"'!E7:Q200"),13,FALSE),""),"")</f>
        <v/>
      </c>
      <c r="I161" t="str">
        <f ca="1">IFERROR(IF(AND($B161&lt;&gt;$A$1,INDEX(Data!$O$2:$O$1000,$A161)=I$1),VLOOKUP($A161+1,INDIRECT("'"&amp;I$1&amp;"'!E7:Q200"),13,FALSE),""),"")</f>
        <v/>
      </c>
      <c r="J161" t="str">
        <f ca="1">IFERROR(IF(AND($B161&lt;&gt;$A$1,INDEX(Data!$O$2:$O$1000,$A161)=J$1),VLOOKUP($A161+1,INDIRECT("'"&amp;J$1&amp;"'!E7:Q200"),13,FALSE),""),"")</f>
        <v/>
      </c>
      <c r="K161" t="str">
        <f ca="1">IFERROR(IF(AND($B161&lt;&gt;$A$1,INDEX(Data!$O$2:$O$1000,$A161)=K$1),VLOOKUP($A161+1,INDIRECT("'"&amp;K$1&amp;"'!E7:Q200"),13,FALSE),""),"")</f>
        <v/>
      </c>
    </row>
    <row r="162" spans="1:11" x14ac:dyDescent="0.3">
      <c r="A162" t="str">
        <f t="array" ref="A162">IFERROR(SMALL(IF(Data!$D$2:$D$1000="Done",ROW(Data!$D$2:$D$1000)-1),ROW(161:161)),"")</f>
        <v/>
      </c>
      <c r="B162" s="1" t="str">
        <f>IFERROR(IF(INDEX(Data!$T$2:$T$1000,$A162)/INDEX(Data!$J$2:$J$1000,$A162)&gt;$B$1,INDEX(Data!$V$2:$V$1000,$A162),$A$1),"")</f>
        <v/>
      </c>
      <c r="C162" t="str">
        <f ca="1">IFERROR(IF(AND($B162&lt;&gt;$A$1,INDEX(Data!$O$2:$O$1000,$A162)=C$1),VLOOKUP($A162+1,INDIRECT("'"&amp;C$1&amp;"'!E7:Q200"),13,FALSE),""),"")</f>
        <v/>
      </c>
      <c r="D162" t="str">
        <f ca="1">IFERROR(IF(AND($B162&lt;&gt;$A$1,INDEX(Data!$O$2:$O$1000,$A162)=D$1),VLOOKUP($A162+1,INDIRECT("'"&amp;D$1&amp;"'!E7:Q200"),13,FALSE),""),"")</f>
        <v/>
      </c>
      <c r="E162" t="str">
        <f ca="1">IFERROR(IF(AND($B162&lt;&gt;$A$1,INDEX(Data!$O$2:$O$1000,$A162)=E$1),VLOOKUP($A162+1,INDIRECT("'"&amp;E$1&amp;"'!E7:Q200"),13,FALSE),""),"")</f>
        <v/>
      </c>
      <c r="F162" t="str">
        <f ca="1">IFERROR(IF(AND($B162&lt;&gt;$A$1,INDEX(Data!$O$2:$O$1000,$A162)=F$1),VLOOKUP($A162+1,INDIRECT("'"&amp;F$1&amp;"'!E7:Q200"),13,FALSE),""),"")</f>
        <v/>
      </c>
      <c r="G162" t="str">
        <f ca="1">IFERROR(IF(AND($B162&lt;&gt;$A$1,INDEX(Data!$O$2:$O$1000,$A162)=G$1),VLOOKUP($A162+1,INDIRECT("'"&amp;G$1&amp;"'!E7:Q200"),13,FALSE),""),"")</f>
        <v/>
      </c>
      <c r="H162" t="str">
        <f ca="1">IFERROR(IF(AND($B162&lt;&gt;$A$1,INDEX(Data!$O$2:$O$1000,$A162)=H$1),VLOOKUP($A162+1,INDIRECT("'"&amp;H$1&amp;"'!E7:Q200"),13,FALSE),""),"")</f>
        <v/>
      </c>
      <c r="I162" t="str">
        <f ca="1">IFERROR(IF(AND($B162&lt;&gt;$A$1,INDEX(Data!$O$2:$O$1000,$A162)=I$1),VLOOKUP($A162+1,INDIRECT("'"&amp;I$1&amp;"'!E7:Q200"),13,FALSE),""),"")</f>
        <v/>
      </c>
      <c r="J162" t="str">
        <f ca="1">IFERROR(IF(AND($B162&lt;&gt;$A$1,INDEX(Data!$O$2:$O$1000,$A162)=J$1),VLOOKUP($A162+1,INDIRECT("'"&amp;J$1&amp;"'!E7:Q200"),13,FALSE),""),"")</f>
        <v/>
      </c>
      <c r="K162" t="str">
        <f ca="1">IFERROR(IF(AND($B162&lt;&gt;$A$1,INDEX(Data!$O$2:$O$1000,$A162)=K$1),VLOOKUP($A162+1,INDIRECT("'"&amp;K$1&amp;"'!E7:Q200"),13,FALSE),""),"")</f>
        <v/>
      </c>
    </row>
    <row r="163" spans="1:11" x14ac:dyDescent="0.3">
      <c r="A163" t="str">
        <f t="array" ref="A163">IFERROR(SMALL(IF(Data!$D$2:$D$1000="Done",ROW(Data!$D$2:$D$1000)-1),ROW(162:162)),"")</f>
        <v/>
      </c>
      <c r="B163" s="1" t="str">
        <f>IFERROR(IF(INDEX(Data!$T$2:$T$1000,$A163)/INDEX(Data!$J$2:$J$1000,$A163)&gt;$B$1,INDEX(Data!$V$2:$V$1000,$A163),$A$1),"")</f>
        <v/>
      </c>
      <c r="C163" t="str">
        <f ca="1">IFERROR(IF(AND($B163&lt;&gt;$A$1,INDEX(Data!$O$2:$O$1000,$A163)=C$1),VLOOKUP($A163+1,INDIRECT("'"&amp;C$1&amp;"'!E7:Q200"),13,FALSE),""),"")</f>
        <v/>
      </c>
      <c r="D163" t="str">
        <f ca="1">IFERROR(IF(AND($B163&lt;&gt;$A$1,INDEX(Data!$O$2:$O$1000,$A163)=D$1),VLOOKUP($A163+1,INDIRECT("'"&amp;D$1&amp;"'!E7:Q200"),13,FALSE),""),"")</f>
        <v/>
      </c>
      <c r="E163" t="str">
        <f ca="1">IFERROR(IF(AND($B163&lt;&gt;$A$1,INDEX(Data!$O$2:$O$1000,$A163)=E$1),VLOOKUP($A163+1,INDIRECT("'"&amp;E$1&amp;"'!E7:Q200"),13,FALSE),""),"")</f>
        <v/>
      </c>
      <c r="F163" t="str">
        <f ca="1">IFERROR(IF(AND($B163&lt;&gt;$A$1,INDEX(Data!$O$2:$O$1000,$A163)=F$1),VLOOKUP($A163+1,INDIRECT("'"&amp;F$1&amp;"'!E7:Q200"),13,FALSE),""),"")</f>
        <v/>
      </c>
      <c r="G163" t="str">
        <f ca="1">IFERROR(IF(AND($B163&lt;&gt;$A$1,INDEX(Data!$O$2:$O$1000,$A163)=G$1),VLOOKUP($A163+1,INDIRECT("'"&amp;G$1&amp;"'!E7:Q200"),13,FALSE),""),"")</f>
        <v/>
      </c>
      <c r="H163" t="str">
        <f ca="1">IFERROR(IF(AND($B163&lt;&gt;$A$1,INDEX(Data!$O$2:$O$1000,$A163)=H$1),VLOOKUP($A163+1,INDIRECT("'"&amp;H$1&amp;"'!E7:Q200"),13,FALSE),""),"")</f>
        <v/>
      </c>
      <c r="I163" t="str">
        <f ca="1">IFERROR(IF(AND($B163&lt;&gt;$A$1,INDEX(Data!$O$2:$O$1000,$A163)=I$1),VLOOKUP($A163+1,INDIRECT("'"&amp;I$1&amp;"'!E7:Q200"),13,FALSE),""),"")</f>
        <v/>
      </c>
      <c r="J163" t="str">
        <f ca="1">IFERROR(IF(AND($B163&lt;&gt;$A$1,INDEX(Data!$O$2:$O$1000,$A163)=J$1),VLOOKUP($A163+1,INDIRECT("'"&amp;J$1&amp;"'!E7:Q200"),13,FALSE),""),"")</f>
        <v/>
      </c>
      <c r="K163" t="str">
        <f ca="1">IFERROR(IF(AND($B163&lt;&gt;$A$1,INDEX(Data!$O$2:$O$1000,$A163)=K$1),VLOOKUP($A163+1,INDIRECT("'"&amp;K$1&amp;"'!E7:Q200"),13,FALSE),""),"")</f>
        <v/>
      </c>
    </row>
    <row r="164" spans="1:11" x14ac:dyDescent="0.3">
      <c r="A164" t="str">
        <f t="array" ref="A164">IFERROR(SMALL(IF(Data!$D$2:$D$1000="Done",ROW(Data!$D$2:$D$1000)-1),ROW(163:163)),"")</f>
        <v/>
      </c>
      <c r="B164" s="1" t="str">
        <f>IFERROR(IF(INDEX(Data!$T$2:$T$1000,$A164)/INDEX(Data!$J$2:$J$1000,$A164)&gt;$B$1,INDEX(Data!$V$2:$V$1000,$A164),$A$1),"")</f>
        <v/>
      </c>
      <c r="C164" t="str">
        <f ca="1">IFERROR(IF(AND($B164&lt;&gt;$A$1,INDEX(Data!$O$2:$O$1000,$A164)=C$1),VLOOKUP($A164+1,INDIRECT("'"&amp;C$1&amp;"'!E7:Q200"),13,FALSE),""),"")</f>
        <v/>
      </c>
      <c r="D164" t="str">
        <f ca="1">IFERROR(IF(AND($B164&lt;&gt;$A$1,INDEX(Data!$O$2:$O$1000,$A164)=D$1),VLOOKUP($A164+1,INDIRECT("'"&amp;D$1&amp;"'!E7:Q200"),13,FALSE),""),"")</f>
        <v/>
      </c>
      <c r="E164" t="str">
        <f ca="1">IFERROR(IF(AND($B164&lt;&gt;$A$1,INDEX(Data!$O$2:$O$1000,$A164)=E$1),VLOOKUP($A164+1,INDIRECT("'"&amp;E$1&amp;"'!E7:Q200"),13,FALSE),""),"")</f>
        <v/>
      </c>
      <c r="F164" t="str">
        <f ca="1">IFERROR(IF(AND($B164&lt;&gt;$A$1,INDEX(Data!$O$2:$O$1000,$A164)=F$1),VLOOKUP($A164+1,INDIRECT("'"&amp;F$1&amp;"'!E7:Q200"),13,FALSE),""),"")</f>
        <v/>
      </c>
      <c r="G164" t="str">
        <f ca="1">IFERROR(IF(AND($B164&lt;&gt;$A$1,INDEX(Data!$O$2:$O$1000,$A164)=G$1),VLOOKUP($A164+1,INDIRECT("'"&amp;G$1&amp;"'!E7:Q200"),13,FALSE),""),"")</f>
        <v/>
      </c>
      <c r="H164" t="str">
        <f ca="1">IFERROR(IF(AND($B164&lt;&gt;$A$1,INDEX(Data!$O$2:$O$1000,$A164)=H$1),VLOOKUP($A164+1,INDIRECT("'"&amp;H$1&amp;"'!E7:Q200"),13,FALSE),""),"")</f>
        <v/>
      </c>
      <c r="I164" t="str">
        <f ca="1">IFERROR(IF(AND($B164&lt;&gt;$A$1,INDEX(Data!$O$2:$O$1000,$A164)=I$1),VLOOKUP($A164+1,INDIRECT("'"&amp;I$1&amp;"'!E7:Q200"),13,FALSE),""),"")</f>
        <v/>
      </c>
      <c r="J164" t="str">
        <f ca="1">IFERROR(IF(AND($B164&lt;&gt;$A$1,INDEX(Data!$O$2:$O$1000,$A164)=J$1),VLOOKUP($A164+1,INDIRECT("'"&amp;J$1&amp;"'!E7:Q200"),13,FALSE),""),"")</f>
        <v/>
      </c>
      <c r="K164" t="str">
        <f ca="1">IFERROR(IF(AND($B164&lt;&gt;$A$1,INDEX(Data!$O$2:$O$1000,$A164)=K$1),VLOOKUP($A164+1,INDIRECT("'"&amp;K$1&amp;"'!E7:Q200"),13,FALSE),""),"")</f>
        <v/>
      </c>
    </row>
    <row r="165" spans="1:11" x14ac:dyDescent="0.3">
      <c r="A165" t="str">
        <f t="array" ref="A165">IFERROR(SMALL(IF(Data!$D$2:$D$1000="Done",ROW(Data!$D$2:$D$1000)-1),ROW(164:164)),"")</f>
        <v/>
      </c>
      <c r="B165" s="1" t="str">
        <f>IFERROR(IF(INDEX(Data!$T$2:$T$1000,$A165)/INDEX(Data!$J$2:$J$1000,$A165)&gt;$B$1,INDEX(Data!$V$2:$V$1000,$A165),$A$1),"")</f>
        <v/>
      </c>
      <c r="C165" t="str">
        <f ca="1">IFERROR(IF(AND($B165&lt;&gt;$A$1,INDEX(Data!$O$2:$O$1000,$A165)=C$1),VLOOKUP($A165+1,INDIRECT("'"&amp;C$1&amp;"'!E7:Q200"),13,FALSE),""),"")</f>
        <v/>
      </c>
      <c r="D165" t="str">
        <f ca="1">IFERROR(IF(AND($B165&lt;&gt;$A$1,INDEX(Data!$O$2:$O$1000,$A165)=D$1),VLOOKUP($A165+1,INDIRECT("'"&amp;D$1&amp;"'!E7:Q200"),13,FALSE),""),"")</f>
        <v/>
      </c>
      <c r="E165" t="str">
        <f ca="1">IFERROR(IF(AND($B165&lt;&gt;$A$1,INDEX(Data!$O$2:$O$1000,$A165)=E$1),VLOOKUP($A165+1,INDIRECT("'"&amp;E$1&amp;"'!E7:Q200"),13,FALSE),""),"")</f>
        <v/>
      </c>
      <c r="F165" t="str">
        <f ca="1">IFERROR(IF(AND($B165&lt;&gt;$A$1,INDEX(Data!$O$2:$O$1000,$A165)=F$1),VLOOKUP($A165+1,INDIRECT("'"&amp;F$1&amp;"'!E7:Q200"),13,FALSE),""),"")</f>
        <v/>
      </c>
      <c r="G165" t="str">
        <f ca="1">IFERROR(IF(AND($B165&lt;&gt;$A$1,INDEX(Data!$O$2:$O$1000,$A165)=G$1),VLOOKUP($A165+1,INDIRECT("'"&amp;G$1&amp;"'!E7:Q200"),13,FALSE),""),"")</f>
        <v/>
      </c>
      <c r="H165" t="str">
        <f ca="1">IFERROR(IF(AND($B165&lt;&gt;$A$1,INDEX(Data!$O$2:$O$1000,$A165)=H$1),VLOOKUP($A165+1,INDIRECT("'"&amp;H$1&amp;"'!E7:Q200"),13,FALSE),""),"")</f>
        <v/>
      </c>
      <c r="I165" t="str">
        <f ca="1">IFERROR(IF(AND($B165&lt;&gt;$A$1,INDEX(Data!$O$2:$O$1000,$A165)=I$1),VLOOKUP($A165+1,INDIRECT("'"&amp;I$1&amp;"'!E7:Q200"),13,FALSE),""),"")</f>
        <v/>
      </c>
      <c r="J165" t="str">
        <f ca="1">IFERROR(IF(AND($B165&lt;&gt;$A$1,INDEX(Data!$O$2:$O$1000,$A165)=J$1),VLOOKUP($A165+1,INDIRECT("'"&amp;J$1&amp;"'!E7:Q200"),13,FALSE),""),"")</f>
        <v/>
      </c>
      <c r="K165" t="str">
        <f ca="1">IFERROR(IF(AND($B165&lt;&gt;$A$1,INDEX(Data!$O$2:$O$1000,$A165)=K$1),VLOOKUP($A165+1,INDIRECT("'"&amp;K$1&amp;"'!E7:Q200"),13,FALSE),""),"")</f>
        <v/>
      </c>
    </row>
    <row r="166" spans="1:11" x14ac:dyDescent="0.3">
      <c r="A166" t="str">
        <f t="array" ref="A166">IFERROR(SMALL(IF(Data!$D$2:$D$1000="Done",ROW(Data!$D$2:$D$1000)-1),ROW(165:165)),"")</f>
        <v/>
      </c>
      <c r="B166" s="1" t="str">
        <f>IFERROR(IF(INDEX(Data!$T$2:$T$1000,$A166)/INDEX(Data!$J$2:$J$1000,$A166)&gt;$B$1,INDEX(Data!$V$2:$V$1000,$A166),$A$1),"")</f>
        <v/>
      </c>
      <c r="C166" t="str">
        <f ca="1">IFERROR(IF(AND($B166&lt;&gt;$A$1,INDEX(Data!$O$2:$O$1000,$A166)=C$1),VLOOKUP($A166+1,INDIRECT("'"&amp;C$1&amp;"'!E7:Q200"),13,FALSE),""),"")</f>
        <v/>
      </c>
      <c r="D166" t="str">
        <f ca="1">IFERROR(IF(AND($B166&lt;&gt;$A$1,INDEX(Data!$O$2:$O$1000,$A166)=D$1),VLOOKUP($A166+1,INDIRECT("'"&amp;D$1&amp;"'!E7:Q200"),13,FALSE),""),"")</f>
        <v/>
      </c>
      <c r="E166" t="str">
        <f ca="1">IFERROR(IF(AND($B166&lt;&gt;$A$1,INDEX(Data!$O$2:$O$1000,$A166)=E$1),VLOOKUP($A166+1,INDIRECT("'"&amp;E$1&amp;"'!E7:Q200"),13,FALSE),""),"")</f>
        <v/>
      </c>
      <c r="F166" t="str">
        <f ca="1">IFERROR(IF(AND($B166&lt;&gt;$A$1,INDEX(Data!$O$2:$O$1000,$A166)=F$1),VLOOKUP($A166+1,INDIRECT("'"&amp;F$1&amp;"'!E7:Q200"),13,FALSE),""),"")</f>
        <v/>
      </c>
      <c r="G166" t="str">
        <f ca="1">IFERROR(IF(AND($B166&lt;&gt;$A$1,INDEX(Data!$O$2:$O$1000,$A166)=G$1),VLOOKUP($A166+1,INDIRECT("'"&amp;G$1&amp;"'!E7:Q200"),13,FALSE),""),"")</f>
        <v/>
      </c>
      <c r="H166" t="str">
        <f ca="1">IFERROR(IF(AND($B166&lt;&gt;$A$1,INDEX(Data!$O$2:$O$1000,$A166)=H$1),VLOOKUP($A166+1,INDIRECT("'"&amp;H$1&amp;"'!E7:Q200"),13,FALSE),""),"")</f>
        <v/>
      </c>
      <c r="I166" t="str">
        <f ca="1">IFERROR(IF(AND($B166&lt;&gt;$A$1,INDEX(Data!$O$2:$O$1000,$A166)=I$1),VLOOKUP($A166+1,INDIRECT("'"&amp;I$1&amp;"'!E7:Q200"),13,FALSE),""),"")</f>
        <v/>
      </c>
      <c r="J166" t="str">
        <f ca="1">IFERROR(IF(AND($B166&lt;&gt;$A$1,INDEX(Data!$O$2:$O$1000,$A166)=J$1),VLOOKUP($A166+1,INDIRECT("'"&amp;J$1&amp;"'!E7:Q200"),13,FALSE),""),"")</f>
        <v/>
      </c>
      <c r="K166" t="str">
        <f ca="1">IFERROR(IF(AND($B166&lt;&gt;$A$1,INDEX(Data!$O$2:$O$1000,$A166)=K$1),VLOOKUP($A166+1,INDIRECT("'"&amp;K$1&amp;"'!E7:Q200"),13,FALSE),""),"")</f>
        <v/>
      </c>
    </row>
    <row r="167" spans="1:11" x14ac:dyDescent="0.3">
      <c r="A167" t="str">
        <f t="array" ref="A167">IFERROR(SMALL(IF(Data!$D$2:$D$1000="Done",ROW(Data!$D$2:$D$1000)-1),ROW(166:166)),"")</f>
        <v/>
      </c>
      <c r="B167" s="1" t="str">
        <f>IFERROR(IF(INDEX(Data!$T$2:$T$1000,$A167)/INDEX(Data!$J$2:$J$1000,$A167)&gt;$B$1,INDEX(Data!$V$2:$V$1000,$A167),$A$1),"")</f>
        <v/>
      </c>
      <c r="C167" t="str">
        <f ca="1">IFERROR(IF(AND($B167&lt;&gt;$A$1,INDEX(Data!$O$2:$O$1000,$A167)=C$1),VLOOKUP($A167+1,INDIRECT("'"&amp;C$1&amp;"'!E7:Q200"),13,FALSE),""),"")</f>
        <v/>
      </c>
      <c r="D167" t="str">
        <f ca="1">IFERROR(IF(AND($B167&lt;&gt;$A$1,INDEX(Data!$O$2:$O$1000,$A167)=D$1),VLOOKUP($A167+1,INDIRECT("'"&amp;D$1&amp;"'!E7:Q200"),13,FALSE),""),"")</f>
        <v/>
      </c>
      <c r="E167" t="str">
        <f ca="1">IFERROR(IF(AND($B167&lt;&gt;$A$1,INDEX(Data!$O$2:$O$1000,$A167)=E$1),VLOOKUP($A167+1,INDIRECT("'"&amp;E$1&amp;"'!E7:Q200"),13,FALSE),""),"")</f>
        <v/>
      </c>
      <c r="F167" t="str">
        <f ca="1">IFERROR(IF(AND($B167&lt;&gt;$A$1,INDEX(Data!$O$2:$O$1000,$A167)=F$1),VLOOKUP($A167+1,INDIRECT("'"&amp;F$1&amp;"'!E7:Q200"),13,FALSE),""),"")</f>
        <v/>
      </c>
      <c r="G167" t="str">
        <f ca="1">IFERROR(IF(AND($B167&lt;&gt;$A$1,INDEX(Data!$O$2:$O$1000,$A167)=G$1),VLOOKUP($A167+1,INDIRECT("'"&amp;G$1&amp;"'!E7:Q200"),13,FALSE),""),"")</f>
        <v/>
      </c>
      <c r="H167" t="str">
        <f ca="1">IFERROR(IF(AND($B167&lt;&gt;$A$1,INDEX(Data!$O$2:$O$1000,$A167)=H$1),VLOOKUP($A167+1,INDIRECT("'"&amp;H$1&amp;"'!E7:Q200"),13,FALSE),""),"")</f>
        <v/>
      </c>
      <c r="I167" t="str">
        <f ca="1">IFERROR(IF(AND($B167&lt;&gt;$A$1,INDEX(Data!$O$2:$O$1000,$A167)=I$1),VLOOKUP($A167+1,INDIRECT("'"&amp;I$1&amp;"'!E7:Q200"),13,FALSE),""),"")</f>
        <v/>
      </c>
      <c r="J167" t="str">
        <f ca="1">IFERROR(IF(AND($B167&lt;&gt;$A$1,INDEX(Data!$O$2:$O$1000,$A167)=J$1),VLOOKUP($A167+1,INDIRECT("'"&amp;J$1&amp;"'!E7:Q200"),13,FALSE),""),"")</f>
        <v/>
      </c>
      <c r="K167" t="str">
        <f ca="1">IFERROR(IF(AND($B167&lt;&gt;$A$1,INDEX(Data!$O$2:$O$1000,$A167)=K$1),VLOOKUP($A167+1,INDIRECT("'"&amp;K$1&amp;"'!E7:Q200"),13,FALSE),""),"")</f>
        <v/>
      </c>
    </row>
    <row r="168" spans="1:11" x14ac:dyDescent="0.3">
      <c r="A168" t="str">
        <f t="array" ref="A168">IFERROR(SMALL(IF(Data!$D$2:$D$1000="Done",ROW(Data!$D$2:$D$1000)-1),ROW(167:167)),"")</f>
        <v/>
      </c>
      <c r="B168" s="1" t="str">
        <f>IFERROR(IF(INDEX(Data!$T$2:$T$1000,$A168)/INDEX(Data!$J$2:$J$1000,$A168)&gt;$B$1,INDEX(Data!$V$2:$V$1000,$A168),$A$1),"")</f>
        <v/>
      </c>
      <c r="C168" t="str">
        <f ca="1">IFERROR(IF(AND($B168&lt;&gt;$A$1,INDEX(Data!$O$2:$O$1000,$A168)=C$1),VLOOKUP($A168+1,INDIRECT("'"&amp;C$1&amp;"'!E7:Q200"),13,FALSE),""),"")</f>
        <v/>
      </c>
      <c r="D168" t="str">
        <f ca="1">IFERROR(IF(AND($B168&lt;&gt;$A$1,INDEX(Data!$O$2:$O$1000,$A168)=D$1),VLOOKUP($A168+1,INDIRECT("'"&amp;D$1&amp;"'!E7:Q200"),13,FALSE),""),"")</f>
        <v/>
      </c>
      <c r="E168" t="str">
        <f ca="1">IFERROR(IF(AND($B168&lt;&gt;$A$1,INDEX(Data!$O$2:$O$1000,$A168)=E$1),VLOOKUP($A168+1,INDIRECT("'"&amp;E$1&amp;"'!E7:Q200"),13,FALSE),""),"")</f>
        <v/>
      </c>
      <c r="F168" t="str">
        <f ca="1">IFERROR(IF(AND($B168&lt;&gt;$A$1,INDEX(Data!$O$2:$O$1000,$A168)=F$1),VLOOKUP($A168+1,INDIRECT("'"&amp;F$1&amp;"'!E7:Q200"),13,FALSE),""),"")</f>
        <v/>
      </c>
      <c r="G168" t="str">
        <f ca="1">IFERROR(IF(AND($B168&lt;&gt;$A$1,INDEX(Data!$O$2:$O$1000,$A168)=G$1),VLOOKUP($A168+1,INDIRECT("'"&amp;G$1&amp;"'!E7:Q200"),13,FALSE),""),"")</f>
        <v/>
      </c>
      <c r="H168" t="str">
        <f ca="1">IFERROR(IF(AND($B168&lt;&gt;$A$1,INDEX(Data!$O$2:$O$1000,$A168)=H$1),VLOOKUP($A168+1,INDIRECT("'"&amp;H$1&amp;"'!E7:Q200"),13,FALSE),""),"")</f>
        <v/>
      </c>
      <c r="I168" t="str">
        <f ca="1">IFERROR(IF(AND($B168&lt;&gt;$A$1,INDEX(Data!$O$2:$O$1000,$A168)=I$1),VLOOKUP($A168+1,INDIRECT("'"&amp;I$1&amp;"'!E7:Q200"),13,FALSE),""),"")</f>
        <v/>
      </c>
      <c r="J168" t="str">
        <f ca="1">IFERROR(IF(AND($B168&lt;&gt;$A$1,INDEX(Data!$O$2:$O$1000,$A168)=J$1),VLOOKUP($A168+1,INDIRECT("'"&amp;J$1&amp;"'!E7:Q200"),13,FALSE),""),"")</f>
        <v/>
      </c>
      <c r="K168" t="str">
        <f ca="1">IFERROR(IF(AND($B168&lt;&gt;$A$1,INDEX(Data!$O$2:$O$1000,$A168)=K$1),VLOOKUP($A168+1,INDIRECT("'"&amp;K$1&amp;"'!E7:Q200"),13,FALSE),""),"")</f>
        <v/>
      </c>
    </row>
    <row r="169" spans="1:11" x14ac:dyDescent="0.3">
      <c r="A169" t="str">
        <f t="array" ref="A169">IFERROR(SMALL(IF(Data!$D$2:$D$1000="Done",ROW(Data!$D$2:$D$1000)-1),ROW(168:168)),"")</f>
        <v/>
      </c>
      <c r="B169" s="1" t="str">
        <f>IFERROR(IF(INDEX(Data!$T$2:$T$1000,$A169)/INDEX(Data!$J$2:$J$1000,$A169)&gt;$B$1,INDEX(Data!$V$2:$V$1000,$A169),$A$1),"")</f>
        <v/>
      </c>
      <c r="C169" t="str">
        <f ca="1">IFERROR(IF(AND($B169&lt;&gt;$A$1,INDEX(Data!$O$2:$O$1000,$A169)=C$1),VLOOKUP($A169+1,INDIRECT("'"&amp;C$1&amp;"'!E7:Q200"),13,FALSE),""),"")</f>
        <v/>
      </c>
      <c r="D169" t="str">
        <f ca="1">IFERROR(IF(AND($B169&lt;&gt;$A$1,INDEX(Data!$O$2:$O$1000,$A169)=D$1),VLOOKUP($A169+1,INDIRECT("'"&amp;D$1&amp;"'!E7:Q200"),13,FALSE),""),"")</f>
        <v/>
      </c>
      <c r="E169" t="str">
        <f ca="1">IFERROR(IF(AND($B169&lt;&gt;$A$1,INDEX(Data!$O$2:$O$1000,$A169)=E$1),VLOOKUP($A169+1,INDIRECT("'"&amp;E$1&amp;"'!E7:Q200"),13,FALSE),""),"")</f>
        <v/>
      </c>
      <c r="F169" t="str">
        <f ca="1">IFERROR(IF(AND($B169&lt;&gt;$A$1,INDEX(Data!$O$2:$O$1000,$A169)=F$1),VLOOKUP($A169+1,INDIRECT("'"&amp;F$1&amp;"'!E7:Q200"),13,FALSE),""),"")</f>
        <v/>
      </c>
      <c r="G169" t="str">
        <f ca="1">IFERROR(IF(AND($B169&lt;&gt;$A$1,INDEX(Data!$O$2:$O$1000,$A169)=G$1),VLOOKUP($A169+1,INDIRECT("'"&amp;G$1&amp;"'!E7:Q200"),13,FALSE),""),"")</f>
        <v/>
      </c>
      <c r="H169" t="str">
        <f ca="1">IFERROR(IF(AND($B169&lt;&gt;$A$1,INDEX(Data!$O$2:$O$1000,$A169)=H$1),VLOOKUP($A169+1,INDIRECT("'"&amp;H$1&amp;"'!E7:Q200"),13,FALSE),""),"")</f>
        <v/>
      </c>
      <c r="I169" t="str">
        <f ca="1">IFERROR(IF(AND($B169&lt;&gt;$A$1,INDEX(Data!$O$2:$O$1000,$A169)=I$1),VLOOKUP($A169+1,INDIRECT("'"&amp;I$1&amp;"'!E7:Q200"),13,FALSE),""),"")</f>
        <v/>
      </c>
      <c r="J169" t="str">
        <f ca="1">IFERROR(IF(AND($B169&lt;&gt;$A$1,INDEX(Data!$O$2:$O$1000,$A169)=J$1),VLOOKUP($A169+1,INDIRECT("'"&amp;J$1&amp;"'!E7:Q200"),13,FALSE),""),"")</f>
        <v/>
      </c>
      <c r="K169" t="str">
        <f ca="1">IFERROR(IF(AND($B169&lt;&gt;$A$1,INDEX(Data!$O$2:$O$1000,$A169)=K$1),VLOOKUP($A169+1,INDIRECT("'"&amp;K$1&amp;"'!E7:Q200"),13,FALSE),""),"")</f>
        <v/>
      </c>
    </row>
    <row r="170" spans="1:11" x14ac:dyDescent="0.3">
      <c r="A170" t="str">
        <f t="array" ref="A170">IFERROR(SMALL(IF(Data!$D$2:$D$1000="Done",ROW(Data!$D$2:$D$1000)-1),ROW(169:169)),"")</f>
        <v/>
      </c>
      <c r="B170" s="1" t="str">
        <f>IFERROR(IF(INDEX(Data!$T$2:$T$1000,$A170)/INDEX(Data!$J$2:$J$1000,$A170)&gt;$B$1,INDEX(Data!$V$2:$V$1000,$A170),$A$1),"")</f>
        <v/>
      </c>
      <c r="C170" t="str">
        <f ca="1">IFERROR(IF(AND($B170&lt;&gt;$A$1,INDEX(Data!$O$2:$O$1000,$A170)=C$1),VLOOKUP($A170+1,INDIRECT("'"&amp;C$1&amp;"'!E7:Q200"),13,FALSE),""),"")</f>
        <v/>
      </c>
      <c r="D170" t="str">
        <f ca="1">IFERROR(IF(AND($B170&lt;&gt;$A$1,INDEX(Data!$O$2:$O$1000,$A170)=D$1),VLOOKUP($A170+1,INDIRECT("'"&amp;D$1&amp;"'!E7:Q200"),13,FALSE),""),"")</f>
        <v/>
      </c>
      <c r="E170" t="str">
        <f ca="1">IFERROR(IF(AND($B170&lt;&gt;$A$1,INDEX(Data!$O$2:$O$1000,$A170)=E$1),VLOOKUP($A170+1,INDIRECT("'"&amp;E$1&amp;"'!E7:Q200"),13,FALSE),""),"")</f>
        <v/>
      </c>
      <c r="F170" t="str">
        <f ca="1">IFERROR(IF(AND($B170&lt;&gt;$A$1,INDEX(Data!$O$2:$O$1000,$A170)=F$1),VLOOKUP($A170+1,INDIRECT("'"&amp;F$1&amp;"'!E7:Q200"),13,FALSE),""),"")</f>
        <v/>
      </c>
      <c r="G170" t="str">
        <f ca="1">IFERROR(IF(AND($B170&lt;&gt;$A$1,INDEX(Data!$O$2:$O$1000,$A170)=G$1),VLOOKUP($A170+1,INDIRECT("'"&amp;G$1&amp;"'!E7:Q200"),13,FALSE),""),"")</f>
        <v/>
      </c>
      <c r="H170" t="str">
        <f ca="1">IFERROR(IF(AND($B170&lt;&gt;$A$1,INDEX(Data!$O$2:$O$1000,$A170)=H$1),VLOOKUP($A170+1,INDIRECT("'"&amp;H$1&amp;"'!E7:Q200"),13,FALSE),""),"")</f>
        <v/>
      </c>
      <c r="I170" t="str">
        <f ca="1">IFERROR(IF(AND($B170&lt;&gt;$A$1,INDEX(Data!$O$2:$O$1000,$A170)=I$1),VLOOKUP($A170+1,INDIRECT("'"&amp;I$1&amp;"'!E7:Q200"),13,FALSE),""),"")</f>
        <v/>
      </c>
      <c r="J170" t="str">
        <f ca="1">IFERROR(IF(AND($B170&lt;&gt;$A$1,INDEX(Data!$O$2:$O$1000,$A170)=J$1),VLOOKUP($A170+1,INDIRECT("'"&amp;J$1&amp;"'!E7:Q200"),13,FALSE),""),"")</f>
        <v/>
      </c>
      <c r="K170" t="str">
        <f ca="1">IFERROR(IF(AND($B170&lt;&gt;$A$1,INDEX(Data!$O$2:$O$1000,$A170)=K$1),VLOOKUP($A170+1,INDIRECT("'"&amp;K$1&amp;"'!E7:Q200"),13,FALSE),""),"")</f>
        <v/>
      </c>
    </row>
    <row r="171" spans="1:11" x14ac:dyDescent="0.3">
      <c r="A171" t="str">
        <f t="array" ref="A171">IFERROR(SMALL(IF(Data!$D$2:$D$1000="Done",ROW(Data!$D$2:$D$1000)-1),ROW(170:170)),"")</f>
        <v/>
      </c>
      <c r="B171" s="1" t="str">
        <f>IFERROR(IF(INDEX(Data!$T$2:$T$1000,$A171)/INDEX(Data!$J$2:$J$1000,$A171)&gt;$B$1,INDEX(Data!$V$2:$V$1000,$A171),$A$1),"")</f>
        <v/>
      </c>
      <c r="C171" t="str">
        <f ca="1">IFERROR(IF(AND($B171&lt;&gt;$A$1,INDEX(Data!$O$2:$O$1000,$A171)=C$1),VLOOKUP($A171+1,INDIRECT("'"&amp;C$1&amp;"'!E7:Q200"),13,FALSE),""),"")</f>
        <v/>
      </c>
      <c r="D171" t="str">
        <f ca="1">IFERROR(IF(AND($B171&lt;&gt;$A$1,INDEX(Data!$O$2:$O$1000,$A171)=D$1),VLOOKUP($A171+1,INDIRECT("'"&amp;D$1&amp;"'!E7:Q200"),13,FALSE),""),"")</f>
        <v/>
      </c>
      <c r="E171" t="str">
        <f ca="1">IFERROR(IF(AND($B171&lt;&gt;$A$1,INDEX(Data!$O$2:$O$1000,$A171)=E$1),VLOOKUP($A171+1,INDIRECT("'"&amp;E$1&amp;"'!E7:Q200"),13,FALSE),""),"")</f>
        <v/>
      </c>
      <c r="F171" t="str">
        <f ca="1">IFERROR(IF(AND($B171&lt;&gt;$A$1,INDEX(Data!$O$2:$O$1000,$A171)=F$1),VLOOKUP($A171+1,INDIRECT("'"&amp;F$1&amp;"'!E7:Q200"),13,FALSE),""),"")</f>
        <v/>
      </c>
      <c r="G171" t="str">
        <f ca="1">IFERROR(IF(AND($B171&lt;&gt;$A$1,INDEX(Data!$O$2:$O$1000,$A171)=G$1),VLOOKUP($A171+1,INDIRECT("'"&amp;G$1&amp;"'!E7:Q200"),13,FALSE),""),"")</f>
        <v/>
      </c>
      <c r="H171" t="str">
        <f ca="1">IFERROR(IF(AND($B171&lt;&gt;$A$1,INDEX(Data!$O$2:$O$1000,$A171)=H$1),VLOOKUP($A171+1,INDIRECT("'"&amp;H$1&amp;"'!E7:Q200"),13,FALSE),""),"")</f>
        <v/>
      </c>
      <c r="I171" t="str">
        <f ca="1">IFERROR(IF(AND($B171&lt;&gt;$A$1,INDEX(Data!$O$2:$O$1000,$A171)=I$1),VLOOKUP($A171+1,INDIRECT("'"&amp;I$1&amp;"'!E7:Q200"),13,FALSE),""),"")</f>
        <v/>
      </c>
      <c r="J171" t="str">
        <f ca="1">IFERROR(IF(AND($B171&lt;&gt;$A$1,INDEX(Data!$O$2:$O$1000,$A171)=J$1),VLOOKUP($A171+1,INDIRECT("'"&amp;J$1&amp;"'!E7:Q200"),13,FALSE),""),"")</f>
        <v/>
      </c>
      <c r="K171" t="str">
        <f ca="1">IFERROR(IF(AND($B171&lt;&gt;$A$1,INDEX(Data!$O$2:$O$1000,$A171)=K$1),VLOOKUP($A171+1,INDIRECT("'"&amp;K$1&amp;"'!E7:Q200"),13,FALSE),""),"")</f>
        <v/>
      </c>
    </row>
    <row r="172" spans="1:11" x14ac:dyDescent="0.3">
      <c r="A172" t="str">
        <f t="array" ref="A172">IFERROR(SMALL(IF(Data!$D$2:$D$1000="Done",ROW(Data!$D$2:$D$1000)-1),ROW(171:171)),"")</f>
        <v/>
      </c>
      <c r="B172" s="1" t="str">
        <f>IFERROR(IF(INDEX(Data!$T$2:$T$1000,$A172)/INDEX(Data!$J$2:$J$1000,$A172)&gt;$B$1,INDEX(Data!$V$2:$V$1000,$A172),$A$1),"")</f>
        <v/>
      </c>
      <c r="C172" t="str">
        <f ca="1">IFERROR(IF(AND($B172&lt;&gt;$A$1,INDEX(Data!$O$2:$O$1000,$A172)=C$1),VLOOKUP($A172+1,INDIRECT("'"&amp;C$1&amp;"'!E7:Q200"),13,FALSE),""),"")</f>
        <v/>
      </c>
      <c r="D172" t="str">
        <f ca="1">IFERROR(IF(AND($B172&lt;&gt;$A$1,INDEX(Data!$O$2:$O$1000,$A172)=D$1),VLOOKUP($A172+1,INDIRECT("'"&amp;D$1&amp;"'!E7:Q200"),13,FALSE),""),"")</f>
        <v/>
      </c>
      <c r="E172" t="str">
        <f ca="1">IFERROR(IF(AND($B172&lt;&gt;$A$1,INDEX(Data!$O$2:$O$1000,$A172)=E$1),VLOOKUP($A172+1,INDIRECT("'"&amp;E$1&amp;"'!E7:Q200"),13,FALSE),""),"")</f>
        <v/>
      </c>
      <c r="F172" t="str">
        <f ca="1">IFERROR(IF(AND($B172&lt;&gt;$A$1,INDEX(Data!$O$2:$O$1000,$A172)=F$1),VLOOKUP($A172+1,INDIRECT("'"&amp;F$1&amp;"'!E7:Q200"),13,FALSE),""),"")</f>
        <v/>
      </c>
      <c r="G172" t="str">
        <f ca="1">IFERROR(IF(AND($B172&lt;&gt;$A$1,INDEX(Data!$O$2:$O$1000,$A172)=G$1),VLOOKUP($A172+1,INDIRECT("'"&amp;G$1&amp;"'!E7:Q200"),13,FALSE),""),"")</f>
        <v/>
      </c>
      <c r="H172" t="str">
        <f ca="1">IFERROR(IF(AND($B172&lt;&gt;$A$1,INDEX(Data!$O$2:$O$1000,$A172)=H$1),VLOOKUP($A172+1,INDIRECT("'"&amp;H$1&amp;"'!E7:Q200"),13,FALSE),""),"")</f>
        <v/>
      </c>
      <c r="I172" t="str">
        <f ca="1">IFERROR(IF(AND($B172&lt;&gt;$A$1,INDEX(Data!$O$2:$O$1000,$A172)=I$1),VLOOKUP($A172+1,INDIRECT("'"&amp;I$1&amp;"'!E7:Q200"),13,FALSE),""),"")</f>
        <v/>
      </c>
      <c r="J172" t="str">
        <f ca="1">IFERROR(IF(AND($B172&lt;&gt;$A$1,INDEX(Data!$O$2:$O$1000,$A172)=J$1),VLOOKUP($A172+1,INDIRECT("'"&amp;J$1&amp;"'!E7:Q200"),13,FALSE),""),"")</f>
        <v/>
      </c>
      <c r="K172" t="str">
        <f ca="1">IFERROR(IF(AND($B172&lt;&gt;$A$1,INDEX(Data!$O$2:$O$1000,$A172)=K$1),VLOOKUP($A172+1,INDIRECT("'"&amp;K$1&amp;"'!E7:Q200"),13,FALSE),""),"")</f>
        <v/>
      </c>
    </row>
    <row r="173" spans="1:11" x14ac:dyDescent="0.3">
      <c r="A173" t="str">
        <f t="array" ref="A173">IFERROR(SMALL(IF(Data!$D$2:$D$1000="Done",ROW(Data!$D$2:$D$1000)-1),ROW(172:172)),"")</f>
        <v/>
      </c>
      <c r="B173" s="1" t="str">
        <f>IFERROR(IF(INDEX(Data!$T$2:$T$1000,$A173)/INDEX(Data!$J$2:$J$1000,$A173)&gt;$B$1,INDEX(Data!$V$2:$V$1000,$A173),$A$1),"")</f>
        <v/>
      </c>
      <c r="C173" t="str">
        <f ca="1">IFERROR(IF(AND($B173&lt;&gt;$A$1,INDEX(Data!$O$2:$O$1000,$A173)=C$1),VLOOKUP($A173+1,INDIRECT("'"&amp;C$1&amp;"'!E7:Q200"),13,FALSE),""),"")</f>
        <v/>
      </c>
      <c r="D173" t="str">
        <f ca="1">IFERROR(IF(AND($B173&lt;&gt;$A$1,INDEX(Data!$O$2:$O$1000,$A173)=D$1),VLOOKUP($A173+1,INDIRECT("'"&amp;D$1&amp;"'!E7:Q200"),13,FALSE),""),"")</f>
        <v/>
      </c>
      <c r="E173" t="str">
        <f ca="1">IFERROR(IF(AND($B173&lt;&gt;$A$1,INDEX(Data!$O$2:$O$1000,$A173)=E$1),VLOOKUP($A173+1,INDIRECT("'"&amp;E$1&amp;"'!E7:Q200"),13,FALSE),""),"")</f>
        <v/>
      </c>
      <c r="F173" t="str">
        <f ca="1">IFERROR(IF(AND($B173&lt;&gt;$A$1,INDEX(Data!$O$2:$O$1000,$A173)=F$1),VLOOKUP($A173+1,INDIRECT("'"&amp;F$1&amp;"'!E7:Q200"),13,FALSE),""),"")</f>
        <v/>
      </c>
      <c r="G173" t="str">
        <f ca="1">IFERROR(IF(AND($B173&lt;&gt;$A$1,INDEX(Data!$O$2:$O$1000,$A173)=G$1),VLOOKUP($A173+1,INDIRECT("'"&amp;G$1&amp;"'!E7:Q200"),13,FALSE),""),"")</f>
        <v/>
      </c>
      <c r="H173" t="str">
        <f ca="1">IFERROR(IF(AND($B173&lt;&gt;$A$1,INDEX(Data!$O$2:$O$1000,$A173)=H$1),VLOOKUP($A173+1,INDIRECT("'"&amp;H$1&amp;"'!E7:Q200"),13,FALSE),""),"")</f>
        <v/>
      </c>
      <c r="I173" t="str">
        <f ca="1">IFERROR(IF(AND($B173&lt;&gt;$A$1,INDEX(Data!$O$2:$O$1000,$A173)=I$1),VLOOKUP($A173+1,INDIRECT("'"&amp;I$1&amp;"'!E7:Q200"),13,FALSE),""),"")</f>
        <v/>
      </c>
      <c r="J173" t="str">
        <f ca="1">IFERROR(IF(AND($B173&lt;&gt;$A$1,INDEX(Data!$O$2:$O$1000,$A173)=J$1),VLOOKUP($A173+1,INDIRECT("'"&amp;J$1&amp;"'!E7:Q200"),13,FALSE),""),"")</f>
        <v/>
      </c>
      <c r="K173" t="str">
        <f ca="1">IFERROR(IF(AND($B173&lt;&gt;$A$1,INDEX(Data!$O$2:$O$1000,$A173)=K$1),VLOOKUP($A173+1,INDIRECT("'"&amp;K$1&amp;"'!E7:Q200"),13,FALSE),""),"")</f>
        <v/>
      </c>
    </row>
    <row r="174" spans="1:11" x14ac:dyDescent="0.3">
      <c r="A174" t="str">
        <f t="array" ref="A174">IFERROR(SMALL(IF(Data!$D$2:$D$1000="Done",ROW(Data!$D$2:$D$1000)-1),ROW(173:173)),"")</f>
        <v/>
      </c>
      <c r="B174" s="1" t="str">
        <f>IFERROR(IF(INDEX(Data!$T$2:$T$1000,$A174)/INDEX(Data!$J$2:$J$1000,$A174)&gt;$B$1,INDEX(Data!$V$2:$V$1000,$A174),$A$1),"")</f>
        <v/>
      </c>
      <c r="C174" t="str">
        <f ca="1">IFERROR(IF(AND($B174&lt;&gt;$A$1,INDEX(Data!$O$2:$O$1000,$A174)=C$1),VLOOKUP($A174+1,INDIRECT("'"&amp;C$1&amp;"'!E7:Q200"),13,FALSE),""),"")</f>
        <v/>
      </c>
      <c r="D174" t="str">
        <f ca="1">IFERROR(IF(AND($B174&lt;&gt;$A$1,INDEX(Data!$O$2:$O$1000,$A174)=D$1),VLOOKUP($A174+1,INDIRECT("'"&amp;D$1&amp;"'!E7:Q200"),13,FALSE),""),"")</f>
        <v/>
      </c>
      <c r="E174" t="str">
        <f ca="1">IFERROR(IF(AND($B174&lt;&gt;$A$1,INDEX(Data!$O$2:$O$1000,$A174)=E$1),VLOOKUP($A174+1,INDIRECT("'"&amp;E$1&amp;"'!E7:Q200"),13,FALSE),""),"")</f>
        <v/>
      </c>
      <c r="F174" t="str">
        <f ca="1">IFERROR(IF(AND($B174&lt;&gt;$A$1,INDEX(Data!$O$2:$O$1000,$A174)=F$1),VLOOKUP($A174+1,INDIRECT("'"&amp;F$1&amp;"'!E7:Q200"),13,FALSE),""),"")</f>
        <v/>
      </c>
      <c r="G174" t="str">
        <f ca="1">IFERROR(IF(AND($B174&lt;&gt;$A$1,INDEX(Data!$O$2:$O$1000,$A174)=G$1),VLOOKUP($A174+1,INDIRECT("'"&amp;G$1&amp;"'!E7:Q200"),13,FALSE),""),"")</f>
        <v/>
      </c>
      <c r="H174" t="str">
        <f ca="1">IFERROR(IF(AND($B174&lt;&gt;$A$1,INDEX(Data!$O$2:$O$1000,$A174)=H$1),VLOOKUP($A174+1,INDIRECT("'"&amp;H$1&amp;"'!E7:Q200"),13,FALSE),""),"")</f>
        <v/>
      </c>
      <c r="I174" t="str">
        <f ca="1">IFERROR(IF(AND($B174&lt;&gt;$A$1,INDEX(Data!$O$2:$O$1000,$A174)=I$1),VLOOKUP($A174+1,INDIRECT("'"&amp;I$1&amp;"'!E7:Q200"),13,FALSE),""),"")</f>
        <v/>
      </c>
      <c r="J174" t="str">
        <f ca="1">IFERROR(IF(AND($B174&lt;&gt;$A$1,INDEX(Data!$O$2:$O$1000,$A174)=J$1),VLOOKUP($A174+1,INDIRECT("'"&amp;J$1&amp;"'!E7:Q200"),13,FALSE),""),"")</f>
        <v/>
      </c>
      <c r="K174" t="str">
        <f ca="1">IFERROR(IF(AND($B174&lt;&gt;$A$1,INDEX(Data!$O$2:$O$1000,$A174)=K$1),VLOOKUP($A174+1,INDIRECT("'"&amp;K$1&amp;"'!E7:Q200"),13,FALSE),""),"")</f>
        <v/>
      </c>
    </row>
    <row r="175" spans="1:11" x14ac:dyDescent="0.3">
      <c r="A175" t="str">
        <f t="array" ref="A175">IFERROR(SMALL(IF(Data!$D$2:$D$1000="Done",ROW(Data!$D$2:$D$1000)-1),ROW(174:174)),"")</f>
        <v/>
      </c>
      <c r="B175" s="1" t="str">
        <f>IFERROR(IF(INDEX(Data!$T$2:$T$1000,$A175)/INDEX(Data!$J$2:$J$1000,$A175)&gt;$B$1,INDEX(Data!$V$2:$V$1000,$A175),$A$1),"")</f>
        <v/>
      </c>
      <c r="C175" t="str">
        <f ca="1">IFERROR(IF(AND($B175&lt;&gt;$A$1,INDEX(Data!$O$2:$O$1000,$A175)=C$1),VLOOKUP($A175+1,INDIRECT("'"&amp;C$1&amp;"'!E7:Q200"),13,FALSE),""),"")</f>
        <v/>
      </c>
      <c r="D175" t="str">
        <f ca="1">IFERROR(IF(AND($B175&lt;&gt;$A$1,INDEX(Data!$O$2:$O$1000,$A175)=D$1),VLOOKUP($A175+1,INDIRECT("'"&amp;D$1&amp;"'!E7:Q200"),13,FALSE),""),"")</f>
        <v/>
      </c>
      <c r="E175" t="str">
        <f ca="1">IFERROR(IF(AND($B175&lt;&gt;$A$1,INDEX(Data!$O$2:$O$1000,$A175)=E$1),VLOOKUP($A175+1,INDIRECT("'"&amp;E$1&amp;"'!E7:Q200"),13,FALSE),""),"")</f>
        <v/>
      </c>
      <c r="F175" t="str">
        <f ca="1">IFERROR(IF(AND($B175&lt;&gt;$A$1,INDEX(Data!$O$2:$O$1000,$A175)=F$1),VLOOKUP($A175+1,INDIRECT("'"&amp;F$1&amp;"'!E7:Q200"),13,FALSE),""),"")</f>
        <v/>
      </c>
      <c r="G175" t="str">
        <f ca="1">IFERROR(IF(AND($B175&lt;&gt;$A$1,INDEX(Data!$O$2:$O$1000,$A175)=G$1),VLOOKUP($A175+1,INDIRECT("'"&amp;G$1&amp;"'!E7:Q200"),13,FALSE),""),"")</f>
        <v/>
      </c>
      <c r="H175" t="str">
        <f ca="1">IFERROR(IF(AND($B175&lt;&gt;$A$1,INDEX(Data!$O$2:$O$1000,$A175)=H$1),VLOOKUP($A175+1,INDIRECT("'"&amp;H$1&amp;"'!E7:Q200"),13,FALSE),""),"")</f>
        <v/>
      </c>
      <c r="I175" t="str">
        <f ca="1">IFERROR(IF(AND($B175&lt;&gt;$A$1,INDEX(Data!$O$2:$O$1000,$A175)=I$1),VLOOKUP($A175+1,INDIRECT("'"&amp;I$1&amp;"'!E7:Q200"),13,FALSE),""),"")</f>
        <v/>
      </c>
      <c r="J175" t="str">
        <f ca="1">IFERROR(IF(AND($B175&lt;&gt;$A$1,INDEX(Data!$O$2:$O$1000,$A175)=J$1),VLOOKUP($A175+1,INDIRECT("'"&amp;J$1&amp;"'!E7:Q200"),13,FALSE),""),"")</f>
        <v/>
      </c>
      <c r="K175" t="str">
        <f ca="1">IFERROR(IF(AND($B175&lt;&gt;$A$1,INDEX(Data!$O$2:$O$1000,$A175)=K$1),VLOOKUP($A175+1,INDIRECT("'"&amp;K$1&amp;"'!E7:Q200"),13,FALSE),""),"")</f>
        <v/>
      </c>
    </row>
    <row r="176" spans="1:11" x14ac:dyDescent="0.3">
      <c r="A176" t="str">
        <f t="array" ref="A176">IFERROR(SMALL(IF(Data!$D$2:$D$1000="Done",ROW(Data!$D$2:$D$1000)-1),ROW(175:175)),"")</f>
        <v/>
      </c>
      <c r="B176" s="1" t="str">
        <f>IFERROR(IF(INDEX(Data!$T$2:$T$1000,$A176)/INDEX(Data!$J$2:$J$1000,$A176)&gt;$B$1,INDEX(Data!$V$2:$V$1000,$A176),$A$1),"")</f>
        <v/>
      </c>
      <c r="C176" t="str">
        <f ca="1">IFERROR(IF(AND($B176&lt;&gt;$A$1,INDEX(Data!$O$2:$O$1000,$A176)=C$1),VLOOKUP($A176+1,INDIRECT("'"&amp;C$1&amp;"'!E7:Q200"),13,FALSE),""),"")</f>
        <v/>
      </c>
      <c r="D176" t="str">
        <f ca="1">IFERROR(IF(AND($B176&lt;&gt;$A$1,INDEX(Data!$O$2:$O$1000,$A176)=D$1),VLOOKUP($A176+1,INDIRECT("'"&amp;D$1&amp;"'!E7:Q200"),13,FALSE),""),"")</f>
        <v/>
      </c>
      <c r="E176" t="str">
        <f ca="1">IFERROR(IF(AND($B176&lt;&gt;$A$1,INDEX(Data!$O$2:$O$1000,$A176)=E$1),VLOOKUP($A176+1,INDIRECT("'"&amp;E$1&amp;"'!E7:Q200"),13,FALSE),""),"")</f>
        <v/>
      </c>
      <c r="F176" t="str">
        <f ca="1">IFERROR(IF(AND($B176&lt;&gt;$A$1,INDEX(Data!$O$2:$O$1000,$A176)=F$1),VLOOKUP($A176+1,INDIRECT("'"&amp;F$1&amp;"'!E7:Q200"),13,FALSE),""),"")</f>
        <v/>
      </c>
      <c r="G176" t="str">
        <f ca="1">IFERROR(IF(AND($B176&lt;&gt;$A$1,INDEX(Data!$O$2:$O$1000,$A176)=G$1),VLOOKUP($A176+1,INDIRECT("'"&amp;G$1&amp;"'!E7:Q200"),13,FALSE),""),"")</f>
        <v/>
      </c>
      <c r="H176" t="str">
        <f ca="1">IFERROR(IF(AND($B176&lt;&gt;$A$1,INDEX(Data!$O$2:$O$1000,$A176)=H$1),VLOOKUP($A176+1,INDIRECT("'"&amp;H$1&amp;"'!E7:Q200"),13,FALSE),""),"")</f>
        <v/>
      </c>
      <c r="I176" t="str">
        <f ca="1">IFERROR(IF(AND($B176&lt;&gt;$A$1,INDEX(Data!$O$2:$O$1000,$A176)=I$1),VLOOKUP($A176+1,INDIRECT("'"&amp;I$1&amp;"'!E7:Q200"),13,FALSE),""),"")</f>
        <v/>
      </c>
      <c r="J176" t="str">
        <f ca="1">IFERROR(IF(AND($B176&lt;&gt;$A$1,INDEX(Data!$O$2:$O$1000,$A176)=J$1),VLOOKUP($A176+1,INDIRECT("'"&amp;J$1&amp;"'!E7:Q200"),13,FALSE),""),"")</f>
        <v/>
      </c>
      <c r="K176" t="str">
        <f ca="1">IFERROR(IF(AND($B176&lt;&gt;$A$1,INDEX(Data!$O$2:$O$1000,$A176)=K$1),VLOOKUP($A176+1,INDIRECT("'"&amp;K$1&amp;"'!E7:Q200"),13,FALSE),""),"")</f>
        <v/>
      </c>
    </row>
    <row r="177" spans="1:11" x14ac:dyDescent="0.3">
      <c r="A177" t="str">
        <f t="array" ref="A177">IFERROR(SMALL(IF(Data!$D$2:$D$1000="Done",ROW(Data!$D$2:$D$1000)-1),ROW(176:176)),"")</f>
        <v/>
      </c>
      <c r="B177" s="1" t="str">
        <f>IFERROR(IF(INDEX(Data!$T$2:$T$1000,$A177)/INDEX(Data!$J$2:$J$1000,$A177)&gt;$B$1,INDEX(Data!$V$2:$V$1000,$A177),$A$1),"")</f>
        <v/>
      </c>
      <c r="C177" t="str">
        <f ca="1">IFERROR(IF(AND($B177&lt;&gt;$A$1,INDEX(Data!$O$2:$O$1000,$A177)=C$1),VLOOKUP($A177+1,INDIRECT("'"&amp;C$1&amp;"'!E7:Q200"),13,FALSE),""),"")</f>
        <v/>
      </c>
      <c r="D177" t="str">
        <f ca="1">IFERROR(IF(AND($B177&lt;&gt;$A$1,INDEX(Data!$O$2:$O$1000,$A177)=D$1),VLOOKUP($A177+1,INDIRECT("'"&amp;D$1&amp;"'!E7:Q200"),13,FALSE),""),"")</f>
        <v/>
      </c>
      <c r="E177" t="str">
        <f ca="1">IFERROR(IF(AND($B177&lt;&gt;$A$1,INDEX(Data!$O$2:$O$1000,$A177)=E$1),VLOOKUP($A177+1,INDIRECT("'"&amp;E$1&amp;"'!E7:Q200"),13,FALSE),""),"")</f>
        <v/>
      </c>
      <c r="F177" t="str">
        <f ca="1">IFERROR(IF(AND($B177&lt;&gt;$A$1,INDEX(Data!$O$2:$O$1000,$A177)=F$1),VLOOKUP($A177+1,INDIRECT("'"&amp;F$1&amp;"'!E7:Q200"),13,FALSE),""),"")</f>
        <v/>
      </c>
      <c r="G177" t="str">
        <f ca="1">IFERROR(IF(AND($B177&lt;&gt;$A$1,INDEX(Data!$O$2:$O$1000,$A177)=G$1),VLOOKUP($A177+1,INDIRECT("'"&amp;G$1&amp;"'!E7:Q200"),13,FALSE),""),"")</f>
        <v/>
      </c>
      <c r="H177" t="str">
        <f ca="1">IFERROR(IF(AND($B177&lt;&gt;$A$1,INDEX(Data!$O$2:$O$1000,$A177)=H$1),VLOOKUP($A177+1,INDIRECT("'"&amp;H$1&amp;"'!E7:Q200"),13,FALSE),""),"")</f>
        <v/>
      </c>
      <c r="I177" t="str">
        <f ca="1">IFERROR(IF(AND($B177&lt;&gt;$A$1,INDEX(Data!$O$2:$O$1000,$A177)=I$1),VLOOKUP($A177+1,INDIRECT("'"&amp;I$1&amp;"'!E7:Q200"),13,FALSE),""),"")</f>
        <v/>
      </c>
      <c r="J177" t="str">
        <f ca="1">IFERROR(IF(AND($B177&lt;&gt;$A$1,INDEX(Data!$O$2:$O$1000,$A177)=J$1),VLOOKUP($A177+1,INDIRECT("'"&amp;J$1&amp;"'!E7:Q200"),13,FALSE),""),"")</f>
        <v/>
      </c>
      <c r="K177" t="str">
        <f ca="1">IFERROR(IF(AND($B177&lt;&gt;$A$1,INDEX(Data!$O$2:$O$1000,$A177)=K$1),VLOOKUP($A177+1,INDIRECT("'"&amp;K$1&amp;"'!E7:Q200"),13,FALSE),""),"")</f>
        <v/>
      </c>
    </row>
    <row r="178" spans="1:11" x14ac:dyDescent="0.3">
      <c r="A178" t="str">
        <f t="array" ref="A178">IFERROR(SMALL(IF(Data!$D$2:$D$1000="Done",ROW(Data!$D$2:$D$1000)-1),ROW(177:177)),"")</f>
        <v/>
      </c>
      <c r="B178" s="1" t="str">
        <f>IFERROR(IF(INDEX(Data!$T$2:$T$1000,$A178)/INDEX(Data!$J$2:$J$1000,$A178)&gt;$B$1,INDEX(Data!$V$2:$V$1000,$A178),$A$1),"")</f>
        <v/>
      </c>
      <c r="C178" t="str">
        <f ca="1">IFERROR(IF(AND($B178&lt;&gt;$A$1,INDEX(Data!$O$2:$O$1000,$A178)=C$1),VLOOKUP($A178+1,INDIRECT("'"&amp;C$1&amp;"'!E7:Q200"),13,FALSE),""),"")</f>
        <v/>
      </c>
      <c r="D178" t="str">
        <f ca="1">IFERROR(IF(AND($B178&lt;&gt;$A$1,INDEX(Data!$O$2:$O$1000,$A178)=D$1),VLOOKUP($A178+1,INDIRECT("'"&amp;D$1&amp;"'!E7:Q200"),13,FALSE),""),"")</f>
        <v/>
      </c>
      <c r="E178" t="str">
        <f ca="1">IFERROR(IF(AND($B178&lt;&gt;$A$1,INDEX(Data!$O$2:$O$1000,$A178)=E$1),VLOOKUP($A178+1,INDIRECT("'"&amp;E$1&amp;"'!E7:Q200"),13,FALSE),""),"")</f>
        <v/>
      </c>
      <c r="F178" t="str">
        <f ca="1">IFERROR(IF(AND($B178&lt;&gt;$A$1,INDEX(Data!$O$2:$O$1000,$A178)=F$1),VLOOKUP($A178+1,INDIRECT("'"&amp;F$1&amp;"'!E7:Q200"),13,FALSE),""),"")</f>
        <v/>
      </c>
      <c r="G178" t="str">
        <f ca="1">IFERROR(IF(AND($B178&lt;&gt;$A$1,INDEX(Data!$O$2:$O$1000,$A178)=G$1),VLOOKUP($A178+1,INDIRECT("'"&amp;G$1&amp;"'!E7:Q200"),13,FALSE),""),"")</f>
        <v/>
      </c>
      <c r="H178" t="str">
        <f ca="1">IFERROR(IF(AND($B178&lt;&gt;$A$1,INDEX(Data!$O$2:$O$1000,$A178)=H$1),VLOOKUP($A178+1,INDIRECT("'"&amp;H$1&amp;"'!E7:Q200"),13,FALSE),""),"")</f>
        <v/>
      </c>
      <c r="I178" t="str">
        <f ca="1">IFERROR(IF(AND($B178&lt;&gt;$A$1,INDEX(Data!$O$2:$O$1000,$A178)=I$1),VLOOKUP($A178+1,INDIRECT("'"&amp;I$1&amp;"'!E7:Q200"),13,FALSE),""),"")</f>
        <v/>
      </c>
      <c r="J178" t="str">
        <f ca="1">IFERROR(IF(AND($B178&lt;&gt;$A$1,INDEX(Data!$O$2:$O$1000,$A178)=J$1),VLOOKUP($A178+1,INDIRECT("'"&amp;J$1&amp;"'!E7:Q200"),13,FALSE),""),"")</f>
        <v/>
      </c>
      <c r="K178" t="str">
        <f ca="1">IFERROR(IF(AND($B178&lt;&gt;$A$1,INDEX(Data!$O$2:$O$1000,$A178)=K$1),VLOOKUP($A178+1,INDIRECT("'"&amp;K$1&amp;"'!E7:Q200"),13,FALSE),""),"")</f>
        <v/>
      </c>
    </row>
    <row r="179" spans="1:11" x14ac:dyDescent="0.3">
      <c r="A179" t="str">
        <f t="array" ref="A179">IFERROR(SMALL(IF(Data!$D$2:$D$1000="Done",ROW(Data!$D$2:$D$1000)-1),ROW(178:178)),"")</f>
        <v/>
      </c>
      <c r="B179" s="1" t="str">
        <f>IFERROR(IF(INDEX(Data!$T$2:$T$1000,$A179)/INDEX(Data!$J$2:$J$1000,$A179)&gt;$B$1,INDEX(Data!$V$2:$V$1000,$A179),$A$1),"")</f>
        <v/>
      </c>
      <c r="C179" t="str">
        <f ca="1">IFERROR(IF(AND($B179&lt;&gt;$A$1,INDEX(Data!$O$2:$O$1000,$A179)=C$1),VLOOKUP($A179+1,INDIRECT("'"&amp;C$1&amp;"'!E7:Q200"),13,FALSE),""),"")</f>
        <v/>
      </c>
      <c r="D179" t="str">
        <f ca="1">IFERROR(IF(AND($B179&lt;&gt;$A$1,INDEX(Data!$O$2:$O$1000,$A179)=D$1),VLOOKUP($A179+1,INDIRECT("'"&amp;D$1&amp;"'!E7:Q200"),13,FALSE),""),"")</f>
        <v/>
      </c>
      <c r="E179" t="str">
        <f ca="1">IFERROR(IF(AND($B179&lt;&gt;$A$1,INDEX(Data!$O$2:$O$1000,$A179)=E$1),VLOOKUP($A179+1,INDIRECT("'"&amp;E$1&amp;"'!E7:Q200"),13,FALSE),""),"")</f>
        <v/>
      </c>
      <c r="F179" t="str">
        <f ca="1">IFERROR(IF(AND($B179&lt;&gt;$A$1,INDEX(Data!$O$2:$O$1000,$A179)=F$1),VLOOKUP($A179+1,INDIRECT("'"&amp;F$1&amp;"'!E7:Q200"),13,FALSE),""),"")</f>
        <v/>
      </c>
      <c r="G179" t="str">
        <f ca="1">IFERROR(IF(AND($B179&lt;&gt;$A$1,INDEX(Data!$O$2:$O$1000,$A179)=G$1),VLOOKUP($A179+1,INDIRECT("'"&amp;G$1&amp;"'!E7:Q200"),13,FALSE),""),"")</f>
        <v/>
      </c>
      <c r="H179" t="str">
        <f ca="1">IFERROR(IF(AND($B179&lt;&gt;$A$1,INDEX(Data!$O$2:$O$1000,$A179)=H$1),VLOOKUP($A179+1,INDIRECT("'"&amp;H$1&amp;"'!E7:Q200"),13,FALSE),""),"")</f>
        <v/>
      </c>
      <c r="I179" t="str">
        <f ca="1">IFERROR(IF(AND($B179&lt;&gt;$A$1,INDEX(Data!$O$2:$O$1000,$A179)=I$1),VLOOKUP($A179+1,INDIRECT("'"&amp;I$1&amp;"'!E7:Q200"),13,FALSE),""),"")</f>
        <v/>
      </c>
      <c r="J179" t="str">
        <f ca="1">IFERROR(IF(AND($B179&lt;&gt;$A$1,INDEX(Data!$O$2:$O$1000,$A179)=J$1),VLOOKUP($A179+1,INDIRECT("'"&amp;J$1&amp;"'!E7:Q200"),13,FALSE),""),"")</f>
        <v/>
      </c>
      <c r="K179" t="str">
        <f ca="1">IFERROR(IF(AND($B179&lt;&gt;$A$1,INDEX(Data!$O$2:$O$1000,$A179)=K$1),VLOOKUP($A179+1,INDIRECT("'"&amp;K$1&amp;"'!E7:Q200"),13,FALSE),""),"")</f>
        <v/>
      </c>
    </row>
    <row r="180" spans="1:11" x14ac:dyDescent="0.3">
      <c r="A180" t="str">
        <f t="array" ref="A180">IFERROR(SMALL(IF(Data!$D$2:$D$1000="Done",ROW(Data!$D$2:$D$1000)-1),ROW(179:179)),"")</f>
        <v/>
      </c>
      <c r="B180" s="1" t="str">
        <f>IFERROR(IF(INDEX(Data!$T$2:$T$1000,$A180)/INDEX(Data!$J$2:$J$1000,$A180)&gt;$B$1,INDEX(Data!$V$2:$V$1000,$A180),$A$1),"")</f>
        <v/>
      </c>
      <c r="C180" t="str">
        <f ca="1">IFERROR(IF(AND($B180&lt;&gt;$A$1,INDEX(Data!$O$2:$O$1000,$A180)=C$1),VLOOKUP($A180+1,INDIRECT("'"&amp;C$1&amp;"'!E7:Q200"),13,FALSE),""),"")</f>
        <v/>
      </c>
      <c r="D180" t="str">
        <f ca="1">IFERROR(IF(AND($B180&lt;&gt;$A$1,INDEX(Data!$O$2:$O$1000,$A180)=D$1),VLOOKUP($A180+1,INDIRECT("'"&amp;D$1&amp;"'!E7:Q200"),13,FALSE),""),"")</f>
        <v/>
      </c>
      <c r="E180" t="str">
        <f ca="1">IFERROR(IF(AND($B180&lt;&gt;$A$1,INDEX(Data!$O$2:$O$1000,$A180)=E$1),VLOOKUP($A180+1,INDIRECT("'"&amp;E$1&amp;"'!E7:Q200"),13,FALSE),""),"")</f>
        <v/>
      </c>
      <c r="F180" t="str">
        <f ca="1">IFERROR(IF(AND($B180&lt;&gt;$A$1,INDEX(Data!$O$2:$O$1000,$A180)=F$1),VLOOKUP($A180+1,INDIRECT("'"&amp;F$1&amp;"'!E7:Q200"),13,FALSE),""),"")</f>
        <v/>
      </c>
      <c r="G180" t="str">
        <f ca="1">IFERROR(IF(AND($B180&lt;&gt;$A$1,INDEX(Data!$O$2:$O$1000,$A180)=G$1),VLOOKUP($A180+1,INDIRECT("'"&amp;G$1&amp;"'!E7:Q200"),13,FALSE),""),"")</f>
        <v/>
      </c>
      <c r="H180" t="str">
        <f ca="1">IFERROR(IF(AND($B180&lt;&gt;$A$1,INDEX(Data!$O$2:$O$1000,$A180)=H$1),VLOOKUP($A180+1,INDIRECT("'"&amp;H$1&amp;"'!E7:Q200"),13,FALSE),""),"")</f>
        <v/>
      </c>
      <c r="I180" t="str">
        <f ca="1">IFERROR(IF(AND($B180&lt;&gt;$A$1,INDEX(Data!$O$2:$O$1000,$A180)=I$1),VLOOKUP($A180+1,INDIRECT("'"&amp;I$1&amp;"'!E7:Q200"),13,FALSE),""),"")</f>
        <v/>
      </c>
      <c r="J180" t="str">
        <f ca="1">IFERROR(IF(AND($B180&lt;&gt;$A$1,INDEX(Data!$O$2:$O$1000,$A180)=J$1),VLOOKUP($A180+1,INDIRECT("'"&amp;J$1&amp;"'!E7:Q200"),13,FALSE),""),"")</f>
        <v/>
      </c>
      <c r="K180" t="str">
        <f ca="1">IFERROR(IF(AND($B180&lt;&gt;$A$1,INDEX(Data!$O$2:$O$1000,$A180)=K$1),VLOOKUP($A180+1,INDIRECT("'"&amp;K$1&amp;"'!E7:Q200"),13,FALSE),""),"")</f>
        <v/>
      </c>
    </row>
    <row r="181" spans="1:11" x14ac:dyDescent="0.3">
      <c r="A181" t="str">
        <f t="array" ref="A181">IFERROR(SMALL(IF(Data!$D$2:$D$1000="Done",ROW(Data!$D$2:$D$1000)-1),ROW(180:180)),"")</f>
        <v/>
      </c>
      <c r="B181" s="1" t="str">
        <f>IFERROR(IF(INDEX(Data!$T$2:$T$1000,$A181)/INDEX(Data!$J$2:$J$1000,$A181)&gt;$B$1,INDEX(Data!$V$2:$V$1000,$A181),$A$1),"")</f>
        <v/>
      </c>
      <c r="C181" t="str">
        <f ca="1">IFERROR(IF(AND($B181&lt;&gt;$A$1,INDEX(Data!$O$2:$O$1000,$A181)=C$1),VLOOKUP($A181+1,INDIRECT("'"&amp;C$1&amp;"'!E7:Q200"),13,FALSE),""),"")</f>
        <v/>
      </c>
      <c r="D181" t="str">
        <f ca="1">IFERROR(IF(AND($B181&lt;&gt;$A$1,INDEX(Data!$O$2:$O$1000,$A181)=D$1),VLOOKUP($A181+1,INDIRECT("'"&amp;D$1&amp;"'!E7:Q200"),13,FALSE),""),"")</f>
        <v/>
      </c>
      <c r="E181" t="str">
        <f ca="1">IFERROR(IF(AND($B181&lt;&gt;$A$1,INDEX(Data!$O$2:$O$1000,$A181)=E$1),VLOOKUP($A181+1,INDIRECT("'"&amp;E$1&amp;"'!E7:Q200"),13,FALSE),""),"")</f>
        <v/>
      </c>
      <c r="F181" t="str">
        <f ca="1">IFERROR(IF(AND($B181&lt;&gt;$A$1,INDEX(Data!$O$2:$O$1000,$A181)=F$1),VLOOKUP($A181+1,INDIRECT("'"&amp;F$1&amp;"'!E7:Q200"),13,FALSE),""),"")</f>
        <v/>
      </c>
      <c r="G181" t="str">
        <f ca="1">IFERROR(IF(AND($B181&lt;&gt;$A$1,INDEX(Data!$O$2:$O$1000,$A181)=G$1),VLOOKUP($A181+1,INDIRECT("'"&amp;G$1&amp;"'!E7:Q200"),13,FALSE),""),"")</f>
        <v/>
      </c>
      <c r="H181" t="str">
        <f ca="1">IFERROR(IF(AND($B181&lt;&gt;$A$1,INDEX(Data!$O$2:$O$1000,$A181)=H$1),VLOOKUP($A181+1,INDIRECT("'"&amp;H$1&amp;"'!E7:Q200"),13,FALSE),""),"")</f>
        <v/>
      </c>
      <c r="I181" t="str">
        <f ca="1">IFERROR(IF(AND($B181&lt;&gt;$A$1,INDEX(Data!$O$2:$O$1000,$A181)=I$1),VLOOKUP($A181+1,INDIRECT("'"&amp;I$1&amp;"'!E7:Q200"),13,FALSE),""),"")</f>
        <v/>
      </c>
      <c r="J181" t="str">
        <f ca="1">IFERROR(IF(AND($B181&lt;&gt;$A$1,INDEX(Data!$O$2:$O$1000,$A181)=J$1),VLOOKUP($A181+1,INDIRECT("'"&amp;J$1&amp;"'!E7:Q200"),13,FALSE),""),"")</f>
        <v/>
      </c>
      <c r="K181" t="str">
        <f ca="1">IFERROR(IF(AND($B181&lt;&gt;$A$1,INDEX(Data!$O$2:$O$1000,$A181)=K$1),VLOOKUP($A181+1,INDIRECT("'"&amp;K$1&amp;"'!E7:Q200"),13,FALSE),""),"")</f>
        <v/>
      </c>
    </row>
    <row r="182" spans="1:11" x14ac:dyDescent="0.3">
      <c r="A182" t="str">
        <f t="array" ref="A182">IFERROR(SMALL(IF(Data!$D$2:$D$1000="Done",ROW(Data!$D$2:$D$1000)-1),ROW(181:181)),"")</f>
        <v/>
      </c>
      <c r="B182" s="1" t="str">
        <f>IFERROR(IF(INDEX(Data!$T$2:$T$1000,$A182)/INDEX(Data!$J$2:$J$1000,$A182)&gt;$B$1,INDEX(Data!$V$2:$V$1000,$A182),$A$1),"")</f>
        <v/>
      </c>
      <c r="C182" t="str">
        <f ca="1">IFERROR(IF(AND($B182&lt;&gt;$A$1,INDEX(Data!$O$2:$O$1000,$A182)=C$1),VLOOKUP($A182+1,INDIRECT("'"&amp;C$1&amp;"'!E7:Q200"),13,FALSE),""),"")</f>
        <v/>
      </c>
      <c r="D182" t="str">
        <f ca="1">IFERROR(IF(AND($B182&lt;&gt;$A$1,INDEX(Data!$O$2:$O$1000,$A182)=D$1),VLOOKUP($A182+1,INDIRECT("'"&amp;D$1&amp;"'!E7:Q200"),13,FALSE),""),"")</f>
        <v/>
      </c>
      <c r="E182" t="str">
        <f ca="1">IFERROR(IF(AND($B182&lt;&gt;$A$1,INDEX(Data!$O$2:$O$1000,$A182)=E$1),VLOOKUP($A182+1,INDIRECT("'"&amp;E$1&amp;"'!E7:Q200"),13,FALSE),""),"")</f>
        <v/>
      </c>
      <c r="F182" t="str">
        <f ca="1">IFERROR(IF(AND($B182&lt;&gt;$A$1,INDEX(Data!$O$2:$O$1000,$A182)=F$1),VLOOKUP($A182+1,INDIRECT("'"&amp;F$1&amp;"'!E7:Q200"),13,FALSE),""),"")</f>
        <v/>
      </c>
      <c r="G182" t="str">
        <f ca="1">IFERROR(IF(AND($B182&lt;&gt;$A$1,INDEX(Data!$O$2:$O$1000,$A182)=G$1),VLOOKUP($A182+1,INDIRECT("'"&amp;G$1&amp;"'!E7:Q200"),13,FALSE),""),"")</f>
        <v/>
      </c>
      <c r="H182" t="str">
        <f ca="1">IFERROR(IF(AND($B182&lt;&gt;$A$1,INDEX(Data!$O$2:$O$1000,$A182)=H$1),VLOOKUP($A182+1,INDIRECT("'"&amp;H$1&amp;"'!E7:Q200"),13,FALSE),""),"")</f>
        <v/>
      </c>
      <c r="I182" t="str">
        <f ca="1">IFERROR(IF(AND($B182&lt;&gt;$A$1,INDEX(Data!$O$2:$O$1000,$A182)=I$1),VLOOKUP($A182+1,INDIRECT("'"&amp;I$1&amp;"'!E7:Q200"),13,FALSE),""),"")</f>
        <v/>
      </c>
      <c r="J182" t="str">
        <f ca="1">IFERROR(IF(AND($B182&lt;&gt;$A$1,INDEX(Data!$O$2:$O$1000,$A182)=J$1),VLOOKUP($A182+1,INDIRECT("'"&amp;J$1&amp;"'!E7:Q200"),13,FALSE),""),"")</f>
        <v/>
      </c>
      <c r="K182" t="str">
        <f ca="1">IFERROR(IF(AND($B182&lt;&gt;$A$1,INDEX(Data!$O$2:$O$1000,$A182)=K$1),VLOOKUP($A182+1,INDIRECT("'"&amp;K$1&amp;"'!E7:Q200"),13,FALSE),""),"")</f>
        <v/>
      </c>
    </row>
    <row r="183" spans="1:11" x14ac:dyDescent="0.3">
      <c r="A183" t="str">
        <f t="array" ref="A183">IFERROR(SMALL(IF(Data!$D$2:$D$1000="Done",ROW(Data!$D$2:$D$1000)-1),ROW(182:182)),"")</f>
        <v/>
      </c>
      <c r="B183" s="1" t="str">
        <f>IFERROR(IF(INDEX(Data!$T$2:$T$1000,$A183)/INDEX(Data!$J$2:$J$1000,$A183)&gt;$B$1,INDEX(Data!$V$2:$V$1000,$A183),$A$1),"")</f>
        <v/>
      </c>
      <c r="C183" t="str">
        <f ca="1">IFERROR(IF(AND($B183&lt;&gt;$A$1,INDEX(Data!$O$2:$O$1000,$A183)=C$1),VLOOKUP($A183+1,INDIRECT("'"&amp;C$1&amp;"'!E7:Q200"),13,FALSE),""),"")</f>
        <v/>
      </c>
      <c r="D183" t="str">
        <f ca="1">IFERROR(IF(AND($B183&lt;&gt;$A$1,INDEX(Data!$O$2:$O$1000,$A183)=D$1),VLOOKUP($A183+1,INDIRECT("'"&amp;D$1&amp;"'!E7:Q200"),13,FALSE),""),"")</f>
        <v/>
      </c>
      <c r="E183" t="str">
        <f ca="1">IFERROR(IF(AND($B183&lt;&gt;$A$1,INDEX(Data!$O$2:$O$1000,$A183)=E$1),VLOOKUP($A183+1,INDIRECT("'"&amp;E$1&amp;"'!E7:Q200"),13,FALSE),""),"")</f>
        <v/>
      </c>
      <c r="F183" t="str">
        <f ca="1">IFERROR(IF(AND($B183&lt;&gt;$A$1,INDEX(Data!$O$2:$O$1000,$A183)=F$1),VLOOKUP($A183+1,INDIRECT("'"&amp;F$1&amp;"'!E7:Q200"),13,FALSE),""),"")</f>
        <v/>
      </c>
      <c r="G183" t="str">
        <f ca="1">IFERROR(IF(AND($B183&lt;&gt;$A$1,INDEX(Data!$O$2:$O$1000,$A183)=G$1),VLOOKUP($A183+1,INDIRECT("'"&amp;G$1&amp;"'!E7:Q200"),13,FALSE),""),"")</f>
        <v/>
      </c>
      <c r="H183" t="str">
        <f ca="1">IFERROR(IF(AND($B183&lt;&gt;$A$1,INDEX(Data!$O$2:$O$1000,$A183)=H$1),VLOOKUP($A183+1,INDIRECT("'"&amp;H$1&amp;"'!E7:Q200"),13,FALSE),""),"")</f>
        <v/>
      </c>
      <c r="I183" t="str">
        <f ca="1">IFERROR(IF(AND($B183&lt;&gt;$A$1,INDEX(Data!$O$2:$O$1000,$A183)=I$1),VLOOKUP($A183+1,INDIRECT("'"&amp;I$1&amp;"'!E7:Q200"),13,FALSE),""),"")</f>
        <v/>
      </c>
      <c r="J183" t="str">
        <f ca="1">IFERROR(IF(AND($B183&lt;&gt;$A$1,INDEX(Data!$O$2:$O$1000,$A183)=J$1),VLOOKUP($A183+1,INDIRECT("'"&amp;J$1&amp;"'!E7:Q200"),13,FALSE),""),"")</f>
        <v/>
      </c>
      <c r="K183" t="str">
        <f ca="1">IFERROR(IF(AND($B183&lt;&gt;$A$1,INDEX(Data!$O$2:$O$1000,$A183)=K$1),VLOOKUP($A183+1,INDIRECT("'"&amp;K$1&amp;"'!E7:Q200"),13,FALSE),""),"")</f>
        <v/>
      </c>
    </row>
    <row r="184" spans="1:11" x14ac:dyDescent="0.3">
      <c r="A184" t="str">
        <f t="array" ref="A184">IFERROR(SMALL(IF(Data!$D$2:$D$1000="Done",ROW(Data!$D$2:$D$1000)-1),ROW(183:183)),"")</f>
        <v/>
      </c>
      <c r="B184" s="1" t="str">
        <f>IFERROR(IF(INDEX(Data!$T$2:$T$1000,$A184)/INDEX(Data!$J$2:$J$1000,$A184)&gt;$B$1,INDEX(Data!$V$2:$V$1000,$A184),$A$1),"")</f>
        <v/>
      </c>
      <c r="C184" t="str">
        <f ca="1">IFERROR(IF(AND($B184&lt;&gt;$A$1,INDEX(Data!$O$2:$O$1000,$A184)=C$1),VLOOKUP($A184+1,INDIRECT("'"&amp;C$1&amp;"'!E7:Q200"),13,FALSE),""),"")</f>
        <v/>
      </c>
      <c r="D184" t="str">
        <f ca="1">IFERROR(IF(AND($B184&lt;&gt;$A$1,INDEX(Data!$O$2:$O$1000,$A184)=D$1),VLOOKUP($A184+1,INDIRECT("'"&amp;D$1&amp;"'!E7:Q200"),13,FALSE),""),"")</f>
        <v/>
      </c>
      <c r="E184" t="str">
        <f ca="1">IFERROR(IF(AND($B184&lt;&gt;$A$1,INDEX(Data!$O$2:$O$1000,$A184)=E$1),VLOOKUP($A184+1,INDIRECT("'"&amp;E$1&amp;"'!E7:Q200"),13,FALSE),""),"")</f>
        <v/>
      </c>
      <c r="F184" t="str">
        <f ca="1">IFERROR(IF(AND($B184&lt;&gt;$A$1,INDEX(Data!$O$2:$O$1000,$A184)=F$1),VLOOKUP($A184+1,INDIRECT("'"&amp;F$1&amp;"'!E7:Q200"),13,FALSE),""),"")</f>
        <v/>
      </c>
      <c r="G184" t="str">
        <f ca="1">IFERROR(IF(AND($B184&lt;&gt;$A$1,INDEX(Data!$O$2:$O$1000,$A184)=G$1),VLOOKUP($A184+1,INDIRECT("'"&amp;G$1&amp;"'!E7:Q200"),13,FALSE),""),"")</f>
        <v/>
      </c>
      <c r="H184" t="str">
        <f ca="1">IFERROR(IF(AND($B184&lt;&gt;$A$1,INDEX(Data!$O$2:$O$1000,$A184)=H$1),VLOOKUP($A184+1,INDIRECT("'"&amp;H$1&amp;"'!E7:Q200"),13,FALSE),""),"")</f>
        <v/>
      </c>
      <c r="I184" t="str">
        <f ca="1">IFERROR(IF(AND($B184&lt;&gt;$A$1,INDEX(Data!$O$2:$O$1000,$A184)=I$1),VLOOKUP($A184+1,INDIRECT("'"&amp;I$1&amp;"'!E7:Q200"),13,FALSE),""),"")</f>
        <v/>
      </c>
      <c r="J184" t="str">
        <f ca="1">IFERROR(IF(AND($B184&lt;&gt;$A$1,INDEX(Data!$O$2:$O$1000,$A184)=J$1),VLOOKUP($A184+1,INDIRECT("'"&amp;J$1&amp;"'!E7:Q200"),13,FALSE),""),"")</f>
        <v/>
      </c>
      <c r="K184" t="str">
        <f ca="1">IFERROR(IF(AND($B184&lt;&gt;$A$1,INDEX(Data!$O$2:$O$1000,$A184)=K$1),VLOOKUP($A184+1,INDIRECT("'"&amp;K$1&amp;"'!E7:Q200"),13,FALSE),""),"")</f>
        <v/>
      </c>
    </row>
    <row r="185" spans="1:11" x14ac:dyDescent="0.3">
      <c r="A185" t="str">
        <f t="array" ref="A185">IFERROR(SMALL(IF(Data!$D$2:$D$1000="Done",ROW(Data!$D$2:$D$1000)-1),ROW(184:184)),"")</f>
        <v/>
      </c>
      <c r="B185" s="1" t="str">
        <f>IFERROR(IF(INDEX(Data!$T$2:$T$1000,$A185)/INDEX(Data!$J$2:$J$1000,$A185)&gt;$B$1,INDEX(Data!$V$2:$V$1000,$A185),$A$1),"")</f>
        <v/>
      </c>
      <c r="C185" t="str">
        <f ca="1">IFERROR(IF(AND($B185&lt;&gt;$A$1,INDEX(Data!$O$2:$O$1000,$A185)=C$1),VLOOKUP($A185+1,INDIRECT("'"&amp;C$1&amp;"'!E7:Q200"),13,FALSE),""),"")</f>
        <v/>
      </c>
      <c r="D185" t="str">
        <f ca="1">IFERROR(IF(AND($B185&lt;&gt;$A$1,INDEX(Data!$O$2:$O$1000,$A185)=D$1),VLOOKUP($A185+1,INDIRECT("'"&amp;D$1&amp;"'!E7:Q200"),13,FALSE),""),"")</f>
        <v/>
      </c>
      <c r="E185" t="str">
        <f ca="1">IFERROR(IF(AND($B185&lt;&gt;$A$1,INDEX(Data!$O$2:$O$1000,$A185)=E$1),VLOOKUP($A185+1,INDIRECT("'"&amp;E$1&amp;"'!E7:Q200"),13,FALSE),""),"")</f>
        <v/>
      </c>
      <c r="F185" t="str">
        <f ca="1">IFERROR(IF(AND($B185&lt;&gt;$A$1,INDEX(Data!$O$2:$O$1000,$A185)=F$1),VLOOKUP($A185+1,INDIRECT("'"&amp;F$1&amp;"'!E7:Q200"),13,FALSE),""),"")</f>
        <v/>
      </c>
      <c r="G185" t="str">
        <f ca="1">IFERROR(IF(AND($B185&lt;&gt;$A$1,INDEX(Data!$O$2:$O$1000,$A185)=G$1),VLOOKUP($A185+1,INDIRECT("'"&amp;G$1&amp;"'!E7:Q200"),13,FALSE),""),"")</f>
        <v/>
      </c>
      <c r="H185" t="str">
        <f ca="1">IFERROR(IF(AND($B185&lt;&gt;$A$1,INDEX(Data!$O$2:$O$1000,$A185)=H$1),VLOOKUP($A185+1,INDIRECT("'"&amp;H$1&amp;"'!E7:Q200"),13,FALSE),""),"")</f>
        <v/>
      </c>
      <c r="I185" t="str">
        <f ca="1">IFERROR(IF(AND($B185&lt;&gt;$A$1,INDEX(Data!$O$2:$O$1000,$A185)=I$1),VLOOKUP($A185+1,INDIRECT("'"&amp;I$1&amp;"'!E7:Q200"),13,FALSE),""),"")</f>
        <v/>
      </c>
      <c r="J185" t="str">
        <f ca="1">IFERROR(IF(AND($B185&lt;&gt;$A$1,INDEX(Data!$O$2:$O$1000,$A185)=J$1),VLOOKUP($A185+1,INDIRECT("'"&amp;J$1&amp;"'!E7:Q200"),13,FALSE),""),"")</f>
        <v/>
      </c>
      <c r="K185" t="str">
        <f ca="1">IFERROR(IF(AND($B185&lt;&gt;$A$1,INDEX(Data!$O$2:$O$1000,$A185)=K$1),VLOOKUP($A185+1,INDIRECT("'"&amp;K$1&amp;"'!E7:Q200"),13,FALSE),""),"")</f>
        <v/>
      </c>
    </row>
    <row r="186" spans="1:11" x14ac:dyDescent="0.3">
      <c r="A186" t="str">
        <f t="array" ref="A186">IFERROR(SMALL(IF(Data!$D$2:$D$1000="Done",ROW(Data!$D$2:$D$1000)-1),ROW(185:185)),"")</f>
        <v/>
      </c>
      <c r="B186" s="1" t="str">
        <f>IFERROR(IF(INDEX(Data!$T$2:$T$1000,$A186)/INDEX(Data!$J$2:$J$1000,$A186)&gt;$B$1,INDEX(Data!$V$2:$V$1000,$A186),$A$1),"")</f>
        <v/>
      </c>
      <c r="C186" t="str">
        <f ca="1">IFERROR(IF(AND($B186&lt;&gt;$A$1,INDEX(Data!$O$2:$O$1000,$A186)=C$1),VLOOKUP($A186+1,INDIRECT("'"&amp;C$1&amp;"'!E7:Q200"),13,FALSE),""),"")</f>
        <v/>
      </c>
      <c r="D186" t="str">
        <f ca="1">IFERROR(IF(AND($B186&lt;&gt;$A$1,INDEX(Data!$O$2:$O$1000,$A186)=D$1),VLOOKUP($A186+1,INDIRECT("'"&amp;D$1&amp;"'!E7:Q200"),13,FALSE),""),"")</f>
        <v/>
      </c>
      <c r="E186" t="str">
        <f ca="1">IFERROR(IF(AND($B186&lt;&gt;$A$1,INDEX(Data!$O$2:$O$1000,$A186)=E$1),VLOOKUP($A186+1,INDIRECT("'"&amp;E$1&amp;"'!E7:Q200"),13,FALSE),""),"")</f>
        <v/>
      </c>
      <c r="F186" t="str">
        <f ca="1">IFERROR(IF(AND($B186&lt;&gt;$A$1,INDEX(Data!$O$2:$O$1000,$A186)=F$1),VLOOKUP($A186+1,INDIRECT("'"&amp;F$1&amp;"'!E7:Q200"),13,FALSE),""),"")</f>
        <v/>
      </c>
      <c r="G186" t="str">
        <f ca="1">IFERROR(IF(AND($B186&lt;&gt;$A$1,INDEX(Data!$O$2:$O$1000,$A186)=G$1),VLOOKUP($A186+1,INDIRECT("'"&amp;G$1&amp;"'!E7:Q200"),13,FALSE),""),"")</f>
        <v/>
      </c>
      <c r="H186" t="str">
        <f ca="1">IFERROR(IF(AND($B186&lt;&gt;$A$1,INDEX(Data!$O$2:$O$1000,$A186)=H$1),VLOOKUP($A186+1,INDIRECT("'"&amp;H$1&amp;"'!E7:Q200"),13,FALSE),""),"")</f>
        <v/>
      </c>
      <c r="I186" t="str">
        <f ca="1">IFERROR(IF(AND($B186&lt;&gt;$A$1,INDEX(Data!$O$2:$O$1000,$A186)=I$1),VLOOKUP($A186+1,INDIRECT("'"&amp;I$1&amp;"'!E7:Q200"),13,FALSE),""),"")</f>
        <v/>
      </c>
      <c r="J186" t="str">
        <f ca="1">IFERROR(IF(AND($B186&lt;&gt;$A$1,INDEX(Data!$O$2:$O$1000,$A186)=J$1),VLOOKUP($A186+1,INDIRECT("'"&amp;J$1&amp;"'!E7:Q200"),13,FALSE),""),"")</f>
        <v/>
      </c>
      <c r="K186" t="str">
        <f ca="1">IFERROR(IF(AND($B186&lt;&gt;$A$1,INDEX(Data!$O$2:$O$1000,$A186)=K$1),VLOOKUP($A186+1,INDIRECT("'"&amp;K$1&amp;"'!E7:Q200"),13,FALSE),""),"")</f>
        <v/>
      </c>
    </row>
    <row r="187" spans="1:11" x14ac:dyDescent="0.3">
      <c r="A187" t="str">
        <f t="array" ref="A187">IFERROR(SMALL(IF(Data!$D$2:$D$1000="Done",ROW(Data!$D$2:$D$1000)-1),ROW(186:186)),"")</f>
        <v/>
      </c>
      <c r="B187" s="1" t="str">
        <f>IFERROR(IF(INDEX(Data!$T$2:$T$1000,$A187)/INDEX(Data!$J$2:$J$1000,$A187)&gt;$B$1,INDEX(Data!$V$2:$V$1000,$A187),$A$1),"")</f>
        <v/>
      </c>
      <c r="C187" t="str">
        <f ca="1">IFERROR(IF(AND($B187&lt;&gt;$A$1,INDEX(Data!$O$2:$O$1000,$A187)=C$1),VLOOKUP($A187+1,INDIRECT("'"&amp;C$1&amp;"'!E7:Q200"),13,FALSE),""),"")</f>
        <v/>
      </c>
      <c r="D187" t="str">
        <f ca="1">IFERROR(IF(AND($B187&lt;&gt;$A$1,INDEX(Data!$O$2:$O$1000,$A187)=D$1),VLOOKUP($A187+1,INDIRECT("'"&amp;D$1&amp;"'!E7:Q200"),13,FALSE),""),"")</f>
        <v/>
      </c>
      <c r="E187" t="str">
        <f ca="1">IFERROR(IF(AND($B187&lt;&gt;$A$1,INDEX(Data!$O$2:$O$1000,$A187)=E$1),VLOOKUP($A187+1,INDIRECT("'"&amp;E$1&amp;"'!E7:Q200"),13,FALSE),""),"")</f>
        <v/>
      </c>
      <c r="F187" t="str">
        <f ca="1">IFERROR(IF(AND($B187&lt;&gt;$A$1,INDEX(Data!$O$2:$O$1000,$A187)=F$1),VLOOKUP($A187+1,INDIRECT("'"&amp;F$1&amp;"'!E7:Q200"),13,FALSE),""),"")</f>
        <v/>
      </c>
      <c r="G187" t="str">
        <f ca="1">IFERROR(IF(AND($B187&lt;&gt;$A$1,INDEX(Data!$O$2:$O$1000,$A187)=G$1),VLOOKUP($A187+1,INDIRECT("'"&amp;G$1&amp;"'!E7:Q200"),13,FALSE),""),"")</f>
        <v/>
      </c>
      <c r="H187" t="str">
        <f ca="1">IFERROR(IF(AND($B187&lt;&gt;$A$1,INDEX(Data!$O$2:$O$1000,$A187)=H$1),VLOOKUP($A187+1,INDIRECT("'"&amp;H$1&amp;"'!E7:Q200"),13,FALSE),""),"")</f>
        <v/>
      </c>
      <c r="I187" t="str">
        <f ca="1">IFERROR(IF(AND($B187&lt;&gt;$A$1,INDEX(Data!$O$2:$O$1000,$A187)=I$1),VLOOKUP($A187+1,INDIRECT("'"&amp;I$1&amp;"'!E7:Q200"),13,FALSE),""),"")</f>
        <v/>
      </c>
      <c r="J187" t="str">
        <f ca="1">IFERROR(IF(AND($B187&lt;&gt;$A$1,INDEX(Data!$O$2:$O$1000,$A187)=J$1),VLOOKUP($A187+1,INDIRECT("'"&amp;J$1&amp;"'!E7:Q200"),13,FALSE),""),"")</f>
        <v/>
      </c>
      <c r="K187" t="str">
        <f ca="1">IFERROR(IF(AND($B187&lt;&gt;$A$1,INDEX(Data!$O$2:$O$1000,$A187)=K$1),VLOOKUP($A187+1,INDIRECT("'"&amp;K$1&amp;"'!E7:Q200"),13,FALSE),""),"")</f>
        <v/>
      </c>
    </row>
    <row r="188" spans="1:11" x14ac:dyDescent="0.3">
      <c r="A188" t="str">
        <f t="array" ref="A188">IFERROR(SMALL(IF(Data!$D$2:$D$1000="Done",ROW(Data!$D$2:$D$1000)-1),ROW(187:187)),"")</f>
        <v/>
      </c>
      <c r="B188" s="1" t="str">
        <f>IFERROR(IF(INDEX(Data!$T$2:$T$1000,$A188)/INDEX(Data!$J$2:$J$1000,$A188)&gt;$B$1,INDEX(Data!$V$2:$V$1000,$A188),$A$1),"")</f>
        <v/>
      </c>
      <c r="C188" t="str">
        <f ca="1">IFERROR(IF(AND($B188&lt;&gt;$A$1,INDEX(Data!$O$2:$O$1000,$A188)=C$1),VLOOKUP($A188+1,INDIRECT("'"&amp;C$1&amp;"'!E7:Q200"),13,FALSE),""),"")</f>
        <v/>
      </c>
      <c r="D188" t="str">
        <f ca="1">IFERROR(IF(AND($B188&lt;&gt;$A$1,INDEX(Data!$O$2:$O$1000,$A188)=D$1),VLOOKUP($A188+1,INDIRECT("'"&amp;D$1&amp;"'!E7:Q200"),13,FALSE),""),"")</f>
        <v/>
      </c>
      <c r="E188" t="str">
        <f ca="1">IFERROR(IF(AND($B188&lt;&gt;$A$1,INDEX(Data!$O$2:$O$1000,$A188)=E$1),VLOOKUP($A188+1,INDIRECT("'"&amp;E$1&amp;"'!E7:Q200"),13,FALSE),""),"")</f>
        <v/>
      </c>
      <c r="F188" t="str">
        <f ca="1">IFERROR(IF(AND($B188&lt;&gt;$A$1,INDEX(Data!$O$2:$O$1000,$A188)=F$1),VLOOKUP($A188+1,INDIRECT("'"&amp;F$1&amp;"'!E7:Q200"),13,FALSE),""),"")</f>
        <v/>
      </c>
      <c r="G188" t="str">
        <f ca="1">IFERROR(IF(AND($B188&lt;&gt;$A$1,INDEX(Data!$O$2:$O$1000,$A188)=G$1),VLOOKUP($A188+1,INDIRECT("'"&amp;G$1&amp;"'!E7:Q200"),13,FALSE),""),"")</f>
        <v/>
      </c>
      <c r="H188" t="str">
        <f ca="1">IFERROR(IF(AND($B188&lt;&gt;$A$1,INDEX(Data!$O$2:$O$1000,$A188)=H$1),VLOOKUP($A188+1,INDIRECT("'"&amp;H$1&amp;"'!E7:Q200"),13,FALSE),""),"")</f>
        <v/>
      </c>
      <c r="I188" t="str">
        <f ca="1">IFERROR(IF(AND($B188&lt;&gt;$A$1,INDEX(Data!$O$2:$O$1000,$A188)=I$1),VLOOKUP($A188+1,INDIRECT("'"&amp;I$1&amp;"'!E7:Q200"),13,FALSE),""),"")</f>
        <v/>
      </c>
      <c r="J188" t="str">
        <f ca="1">IFERROR(IF(AND($B188&lt;&gt;$A$1,INDEX(Data!$O$2:$O$1000,$A188)=J$1),VLOOKUP($A188+1,INDIRECT("'"&amp;J$1&amp;"'!E7:Q200"),13,FALSE),""),"")</f>
        <v/>
      </c>
      <c r="K188" t="str">
        <f ca="1">IFERROR(IF(AND($B188&lt;&gt;$A$1,INDEX(Data!$O$2:$O$1000,$A188)=K$1),VLOOKUP($A188+1,INDIRECT("'"&amp;K$1&amp;"'!E7:Q200"),13,FALSE),""),"")</f>
        <v/>
      </c>
    </row>
    <row r="189" spans="1:11" x14ac:dyDescent="0.3">
      <c r="A189" t="str">
        <f t="array" ref="A189">IFERROR(SMALL(IF(Data!$D$2:$D$1000="Done",ROW(Data!$D$2:$D$1000)-1),ROW(188:188)),"")</f>
        <v/>
      </c>
      <c r="B189" s="1" t="str">
        <f>IFERROR(IF(INDEX(Data!$T$2:$T$1000,$A189)/INDEX(Data!$J$2:$J$1000,$A189)&gt;$B$1,INDEX(Data!$V$2:$V$1000,$A189),$A$1),"")</f>
        <v/>
      </c>
      <c r="C189" t="str">
        <f ca="1">IFERROR(IF(AND($B189&lt;&gt;$A$1,INDEX(Data!$O$2:$O$1000,$A189)=C$1),VLOOKUP($A189+1,INDIRECT("'"&amp;C$1&amp;"'!E7:Q200"),13,FALSE),""),"")</f>
        <v/>
      </c>
      <c r="D189" t="str">
        <f ca="1">IFERROR(IF(AND($B189&lt;&gt;$A$1,INDEX(Data!$O$2:$O$1000,$A189)=D$1),VLOOKUP($A189+1,INDIRECT("'"&amp;D$1&amp;"'!E7:Q200"),13,FALSE),""),"")</f>
        <v/>
      </c>
      <c r="E189" t="str">
        <f ca="1">IFERROR(IF(AND($B189&lt;&gt;$A$1,INDEX(Data!$O$2:$O$1000,$A189)=E$1),VLOOKUP($A189+1,INDIRECT("'"&amp;E$1&amp;"'!E7:Q200"),13,FALSE),""),"")</f>
        <v/>
      </c>
      <c r="F189" t="str">
        <f ca="1">IFERROR(IF(AND($B189&lt;&gt;$A$1,INDEX(Data!$O$2:$O$1000,$A189)=F$1),VLOOKUP($A189+1,INDIRECT("'"&amp;F$1&amp;"'!E7:Q200"),13,FALSE),""),"")</f>
        <v/>
      </c>
      <c r="G189" t="str">
        <f ca="1">IFERROR(IF(AND($B189&lt;&gt;$A$1,INDEX(Data!$O$2:$O$1000,$A189)=G$1),VLOOKUP($A189+1,INDIRECT("'"&amp;G$1&amp;"'!E7:Q200"),13,FALSE),""),"")</f>
        <v/>
      </c>
      <c r="H189" t="str">
        <f ca="1">IFERROR(IF(AND($B189&lt;&gt;$A$1,INDEX(Data!$O$2:$O$1000,$A189)=H$1),VLOOKUP($A189+1,INDIRECT("'"&amp;H$1&amp;"'!E7:Q200"),13,FALSE),""),"")</f>
        <v/>
      </c>
      <c r="I189" t="str">
        <f ca="1">IFERROR(IF(AND($B189&lt;&gt;$A$1,INDEX(Data!$O$2:$O$1000,$A189)=I$1),VLOOKUP($A189+1,INDIRECT("'"&amp;I$1&amp;"'!E7:Q200"),13,FALSE),""),"")</f>
        <v/>
      </c>
      <c r="J189" t="str">
        <f ca="1">IFERROR(IF(AND($B189&lt;&gt;$A$1,INDEX(Data!$O$2:$O$1000,$A189)=J$1),VLOOKUP($A189+1,INDIRECT("'"&amp;J$1&amp;"'!E7:Q200"),13,FALSE),""),"")</f>
        <v/>
      </c>
      <c r="K189" t="str">
        <f ca="1">IFERROR(IF(AND($B189&lt;&gt;$A$1,INDEX(Data!$O$2:$O$1000,$A189)=K$1),VLOOKUP($A189+1,INDIRECT("'"&amp;K$1&amp;"'!E7:Q200"),13,FALSE),""),"")</f>
        <v/>
      </c>
    </row>
    <row r="190" spans="1:11" x14ac:dyDescent="0.3">
      <c r="A190" t="str">
        <f t="array" ref="A190">IFERROR(SMALL(IF(Data!$D$2:$D$1000="Done",ROW(Data!$D$2:$D$1000)-1),ROW(189:189)),"")</f>
        <v/>
      </c>
      <c r="B190" s="1" t="str">
        <f>IFERROR(IF(INDEX(Data!$T$2:$T$1000,$A190)/INDEX(Data!$J$2:$J$1000,$A190)&gt;$B$1,INDEX(Data!$V$2:$V$1000,$A190),$A$1),"")</f>
        <v/>
      </c>
      <c r="C190" t="str">
        <f ca="1">IFERROR(IF(AND($B190&lt;&gt;$A$1,INDEX(Data!$O$2:$O$1000,$A190)=C$1),VLOOKUP($A190+1,INDIRECT("'"&amp;C$1&amp;"'!E7:Q200"),13,FALSE),""),"")</f>
        <v/>
      </c>
      <c r="D190" t="str">
        <f ca="1">IFERROR(IF(AND($B190&lt;&gt;$A$1,INDEX(Data!$O$2:$O$1000,$A190)=D$1),VLOOKUP($A190+1,INDIRECT("'"&amp;D$1&amp;"'!E7:Q200"),13,FALSE),""),"")</f>
        <v/>
      </c>
      <c r="E190" t="str">
        <f ca="1">IFERROR(IF(AND($B190&lt;&gt;$A$1,INDEX(Data!$O$2:$O$1000,$A190)=E$1),VLOOKUP($A190+1,INDIRECT("'"&amp;E$1&amp;"'!E7:Q200"),13,FALSE),""),"")</f>
        <v/>
      </c>
      <c r="F190" t="str">
        <f ca="1">IFERROR(IF(AND($B190&lt;&gt;$A$1,INDEX(Data!$O$2:$O$1000,$A190)=F$1),VLOOKUP($A190+1,INDIRECT("'"&amp;F$1&amp;"'!E7:Q200"),13,FALSE),""),"")</f>
        <v/>
      </c>
      <c r="G190" t="str">
        <f ca="1">IFERROR(IF(AND($B190&lt;&gt;$A$1,INDEX(Data!$O$2:$O$1000,$A190)=G$1),VLOOKUP($A190+1,INDIRECT("'"&amp;G$1&amp;"'!E7:Q200"),13,FALSE),""),"")</f>
        <v/>
      </c>
      <c r="H190" t="str">
        <f ca="1">IFERROR(IF(AND($B190&lt;&gt;$A$1,INDEX(Data!$O$2:$O$1000,$A190)=H$1),VLOOKUP($A190+1,INDIRECT("'"&amp;H$1&amp;"'!E7:Q200"),13,FALSE),""),"")</f>
        <v/>
      </c>
      <c r="I190" t="str">
        <f ca="1">IFERROR(IF(AND($B190&lt;&gt;$A$1,INDEX(Data!$O$2:$O$1000,$A190)=I$1),VLOOKUP($A190+1,INDIRECT("'"&amp;I$1&amp;"'!E7:Q200"),13,FALSE),""),"")</f>
        <v/>
      </c>
      <c r="J190" t="str">
        <f ca="1">IFERROR(IF(AND($B190&lt;&gt;$A$1,INDEX(Data!$O$2:$O$1000,$A190)=J$1),VLOOKUP($A190+1,INDIRECT("'"&amp;J$1&amp;"'!E7:Q200"),13,FALSE),""),"")</f>
        <v/>
      </c>
      <c r="K190" t="str">
        <f ca="1">IFERROR(IF(AND($B190&lt;&gt;$A$1,INDEX(Data!$O$2:$O$1000,$A190)=K$1),VLOOKUP($A190+1,INDIRECT("'"&amp;K$1&amp;"'!E7:Q200"),13,FALSE),""),"")</f>
        <v/>
      </c>
    </row>
    <row r="191" spans="1:11" x14ac:dyDescent="0.3">
      <c r="A191" t="str">
        <f t="array" ref="A191">IFERROR(SMALL(IF(Data!$D$2:$D$1000="Done",ROW(Data!$D$2:$D$1000)-1),ROW(190:190)),"")</f>
        <v/>
      </c>
      <c r="B191" s="1" t="str">
        <f>IFERROR(IF(INDEX(Data!$T$2:$T$1000,$A191)/INDEX(Data!$J$2:$J$1000,$A191)&gt;$B$1,INDEX(Data!$V$2:$V$1000,$A191),$A$1),"")</f>
        <v/>
      </c>
      <c r="C191" t="str">
        <f ca="1">IFERROR(IF(AND($B191&lt;&gt;$A$1,INDEX(Data!$O$2:$O$1000,$A191)=C$1),VLOOKUP($A191+1,INDIRECT("'"&amp;C$1&amp;"'!E7:Q200"),13,FALSE),""),"")</f>
        <v/>
      </c>
      <c r="D191" t="str">
        <f ca="1">IFERROR(IF(AND($B191&lt;&gt;$A$1,INDEX(Data!$O$2:$O$1000,$A191)=D$1),VLOOKUP($A191+1,INDIRECT("'"&amp;D$1&amp;"'!E7:Q200"),13,FALSE),""),"")</f>
        <v/>
      </c>
      <c r="E191" t="str">
        <f ca="1">IFERROR(IF(AND($B191&lt;&gt;$A$1,INDEX(Data!$O$2:$O$1000,$A191)=E$1),VLOOKUP($A191+1,INDIRECT("'"&amp;E$1&amp;"'!E7:Q200"),13,FALSE),""),"")</f>
        <v/>
      </c>
      <c r="F191" t="str">
        <f ca="1">IFERROR(IF(AND($B191&lt;&gt;$A$1,INDEX(Data!$O$2:$O$1000,$A191)=F$1),VLOOKUP($A191+1,INDIRECT("'"&amp;F$1&amp;"'!E7:Q200"),13,FALSE),""),"")</f>
        <v/>
      </c>
      <c r="G191" t="str">
        <f ca="1">IFERROR(IF(AND($B191&lt;&gt;$A$1,INDEX(Data!$O$2:$O$1000,$A191)=G$1),VLOOKUP($A191+1,INDIRECT("'"&amp;G$1&amp;"'!E7:Q200"),13,FALSE),""),"")</f>
        <v/>
      </c>
      <c r="H191" t="str">
        <f ca="1">IFERROR(IF(AND($B191&lt;&gt;$A$1,INDEX(Data!$O$2:$O$1000,$A191)=H$1),VLOOKUP($A191+1,INDIRECT("'"&amp;H$1&amp;"'!E7:Q200"),13,FALSE),""),"")</f>
        <v/>
      </c>
      <c r="I191" t="str">
        <f ca="1">IFERROR(IF(AND($B191&lt;&gt;$A$1,INDEX(Data!$O$2:$O$1000,$A191)=I$1),VLOOKUP($A191+1,INDIRECT("'"&amp;I$1&amp;"'!E7:Q200"),13,FALSE),""),"")</f>
        <v/>
      </c>
      <c r="J191" t="str">
        <f ca="1">IFERROR(IF(AND($B191&lt;&gt;$A$1,INDEX(Data!$O$2:$O$1000,$A191)=J$1),VLOOKUP($A191+1,INDIRECT("'"&amp;J$1&amp;"'!E7:Q200"),13,FALSE),""),"")</f>
        <v/>
      </c>
      <c r="K191" t="str">
        <f ca="1">IFERROR(IF(AND($B191&lt;&gt;$A$1,INDEX(Data!$O$2:$O$1000,$A191)=K$1),VLOOKUP($A191+1,INDIRECT("'"&amp;K$1&amp;"'!E7:Q200"),13,FALSE),""),"")</f>
        <v/>
      </c>
    </row>
    <row r="192" spans="1:11" x14ac:dyDescent="0.3">
      <c r="A192" t="str">
        <f t="array" ref="A192">IFERROR(SMALL(IF(Data!$D$2:$D$1000="Done",ROW(Data!$D$2:$D$1000)-1),ROW(191:191)),"")</f>
        <v/>
      </c>
      <c r="B192" s="1" t="str">
        <f>IFERROR(IF(INDEX(Data!$T$2:$T$1000,$A192)/INDEX(Data!$J$2:$J$1000,$A192)&gt;$B$1,INDEX(Data!$V$2:$V$1000,$A192),$A$1),"")</f>
        <v/>
      </c>
      <c r="C192" t="str">
        <f ca="1">IFERROR(IF(AND($B192&lt;&gt;$A$1,INDEX(Data!$O$2:$O$1000,$A192)=C$1),VLOOKUP($A192+1,INDIRECT("'"&amp;C$1&amp;"'!E7:Q200"),13,FALSE),""),"")</f>
        <v/>
      </c>
      <c r="D192" t="str">
        <f ca="1">IFERROR(IF(AND($B192&lt;&gt;$A$1,INDEX(Data!$O$2:$O$1000,$A192)=D$1),VLOOKUP($A192+1,INDIRECT("'"&amp;D$1&amp;"'!E7:Q200"),13,FALSE),""),"")</f>
        <v/>
      </c>
      <c r="E192" t="str">
        <f ca="1">IFERROR(IF(AND($B192&lt;&gt;$A$1,INDEX(Data!$O$2:$O$1000,$A192)=E$1),VLOOKUP($A192+1,INDIRECT("'"&amp;E$1&amp;"'!E7:Q200"),13,FALSE),""),"")</f>
        <v/>
      </c>
      <c r="F192" t="str">
        <f ca="1">IFERROR(IF(AND($B192&lt;&gt;$A$1,INDEX(Data!$O$2:$O$1000,$A192)=F$1),VLOOKUP($A192+1,INDIRECT("'"&amp;F$1&amp;"'!E7:Q200"),13,FALSE),""),"")</f>
        <v/>
      </c>
      <c r="G192" t="str">
        <f ca="1">IFERROR(IF(AND($B192&lt;&gt;$A$1,INDEX(Data!$O$2:$O$1000,$A192)=G$1),VLOOKUP($A192+1,INDIRECT("'"&amp;G$1&amp;"'!E7:Q200"),13,FALSE),""),"")</f>
        <v/>
      </c>
      <c r="H192" t="str">
        <f ca="1">IFERROR(IF(AND($B192&lt;&gt;$A$1,INDEX(Data!$O$2:$O$1000,$A192)=H$1),VLOOKUP($A192+1,INDIRECT("'"&amp;H$1&amp;"'!E7:Q200"),13,FALSE),""),"")</f>
        <v/>
      </c>
      <c r="I192" t="str">
        <f ca="1">IFERROR(IF(AND($B192&lt;&gt;$A$1,INDEX(Data!$O$2:$O$1000,$A192)=I$1),VLOOKUP($A192+1,INDIRECT("'"&amp;I$1&amp;"'!E7:Q200"),13,FALSE),""),"")</f>
        <v/>
      </c>
      <c r="J192" t="str">
        <f ca="1">IFERROR(IF(AND($B192&lt;&gt;$A$1,INDEX(Data!$O$2:$O$1000,$A192)=J$1),VLOOKUP($A192+1,INDIRECT("'"&amp;J$1&amp;"'!E7:Q200"),13,FALSE),""),"")</f>
        <v/>
      </c>
      <c r="K192" t="str">
        <f ca="1">IFERROR(IF(AND($B192&lt;&gt;$A$1,INDEX(Data!$O$2:$O$1000,$A192)=K$1),VLOOKUP($A192+1,INDIRECT("'"&amp;K$1&amp;"'!E7:Q200"),13,FALSE),""),"")</f>
        <v/>
      </c>
    </row>
    <row r="193" spans="1:11" x14ac:dyDescent="0.3">
      <c r="A193" t="str">
        <f t="array" ref="A193">IFERROR(SMALL(IF(Data!$D$2:$D$1000="Done",ROW(Data!$D$2:$D$1000)-1),ROW(192:192)),"")</f>
        <v/>
      </c>
      <c r="B193" s="1" t="str">
        <f>IFERROR(IF(INDEX(Data!$T$2:$T$1000,$A193)/INDEX(Data!$J$2:$J$1000,$A193)&gt;$B$1,INDEX(Data!$V$2:$V$1000,$A193),$A$1),"")</f>
        <v/>
      </c>
      <c r="C193" t="str">
        <f ca="1">IFERROR(IF(AND($B193&lt;&gt;$A$1,INDEX(Data!$O$2:$O$1000,$A193)=C$1),VLOOKUP($A193+1,INDIRECT("'"&amp;C$1&amp;"'!E7:Q200"),13,FALSE),""),"")</f>
        <v/>
      </c>
      <c r="D193" t="str">
        <f ca="1">IFERROR(IF(AND($B193&lt;&gt;$A$1,INDEX(Data!$O$2:$O$1000,$A193)=D$1),VLOOKUP($A193+1,INDIRECT("'"&amp;D$1&amp;"'!E7:Q200"),13,FALSE),""),"")</f>
        <v/>
      </c>
      <c r="E193" t="str">
        <f ca="1">IFERROR(IF(AND($B193&lt;&gt;$A$1,INDEX(Data!$O$2:$O$1000,$A193)=E$1),VLOOKUP($A193+1,INDIRECT("'"&amp;E$1&amp;"'!E7:Q200"),13,FALSE),""),"")</f>
        <v/>
      </c>
      <c r="F193" t="str">
        <f ca="1">IFERROR(IF(AND($B193&lt;&gt;$A$1,INDEX(Data!$O$2:$O$1000,$A193)=F$1),VLOOKUP($A193+1,INDIRECT("'"&amp;F$1&amp;"'!E7:Q200"),13,FALSE),""),"")</f>
        <v/>
      </c>
      <c r="G193" t="str">
        <f ca="1">IFERROR(IF(AND($B193&lt;&gt;$A$1,INDEX(Data!$O$2:$O$1000,$A193)=G$1),VLOOKUP($A193+1,INDIRECT("'"&amp;G$1&amp;"'!E7:Q200"),13,FALSE),""),"")</f>
        <v/>
      </c>
      <c r="H193" t="str">
        <f ca="1">IFERROR(IF(AND($B193&lt;&gt;$A$1,INDEX(Data!$O$2:$O$1000,$A193)=H$1),VLOOKUP($A193+1,INDIRECT("'"&amp;H$1&amp;"'!E7:Q200"),13,FALSE),""),"")</f>
        <v/>
      </c>
      <c r="I193" t="str">
        <f ca="1">IFERROR(IF(AND($B193&lt;&gt;$A$1,INDEX(Data!$O$2:$O$1000,$A193)=I$1),VLOOKUP($A193+1,INDIRECT("'"&amp;I$1&amp;"'!E7:Q200"),13,FALSE),""),"")</f>
        <v/>
      </c>
      <c r="J193" t="str">
        <f ca="1">IFERROR(IF(AND($B193&lt;&gt;$A$1,INDEX(Data!$O$2:$O$1000,$A193)=J$1),VLOOKUP($A193+1,INDIRECT("'"&amp;J$1&amp;"'!E7:Q200"),13,FALSE),""),"")</f>
        <v/>
      </c>
      <c r="K193" t="str">
        <f ca="1">IFERROR(IF(AND($B193&lt;&gt;$A$1,INDEX(Data!$O$2:$O$1000,$A193)=K$1),VLOOKUP($A193+1,INDIRECT("'"&amp;K$1&amp;"'!E7:Q200"),13,FALSE),""),"")</f>
        <v/>
      </c>
    </row>
    <row r="194" spans="1:11" x14ac:dyDescent="0.3">
      <c r="A194" t="str">
        <f t="array" ref="A194">IFERROR(SMALL(IF(Data!$D$2:$D$1000="Done",ROW(Data!$D$2:$D$1000)-1),ROW(193:193)),"")</f>
        <v/>
      </c>
      <c r="B194" s="1" t="str">
        <f>IFERROR(IF(INDEX(Data!$T$2:$T$1000,$A194)/INDEX(Data!$J$2:$J$1000,$A194)&gt;$B$1,INDEX(Data!$V$2:$V$1000,$A194),$A$1),"")</f>
        <v/>
      </c>
      <c r="C194" t="str">
        <f ca="1">IFERROR(IF(AND($B194&lt;&gt;$A$1,INDEX(Data!$O$2:$O$1000,$A194)=C$1),VLOOKUP($A194+1,INDIRECT("'"&amp;C$1&amp;"'!E7:Q200"),13,FALSE),""),"")</f>
        <v/>
      </c>
      <c r="D194" t="str">
        <f ca="1">IFERROR(IF(AND($B194&lt;&gt;$A$1,INDEX(Data!$O$2:$O$1000,$A194)=D$1),VLOOKUP($A194+1,INDIRECT("'"&amp;D$1&amp;"'!E7:Q200"),13,FALSE),""),"")</f>
        <v/>
      </c>
      <c r="E194" t="str">
        <f ca="1">IFERROR(IF(AND($B194&lt;&gt;$A$1,INDEX(Data!$O$2:$O$1000,$A194)=E$1),VLOOKUP($A194+1,INDIRECT("'"&amp;E$1&amp;"'!E7:Q200"),13,FALSE),""),"")</f>
        <v/>
      </c>
      <c r="F194" t="str">
        <f ca="1">IFERROR(IF(AND($B194&lt;&gt;$A$1,INDEX(Data!$O$2:$O$1000,$A194)=F$1),VLOOKUP($A194+1,INDIRECT("'"&amp;F$1&amp;"'!E7:Q200"),13,FALSE),""),"")</f>
        <v/>
      </c>
      <c r="G194" t="str">
        <f ca="1">IFERROR(IF(AND($B194&lt;&gt;$A$1,INDEX(Data!$O$2:$O$1000,$A194)=G$1),VLOOKUP($A194+1,INDIRECT("'"&amp;G$1&amp;"'!E7:Q200"),13,FALSE),""),"")</f>
        <v/>
      </c>
      <c r="H194" t="str">
        <f ca="1">IFERROR(IF(AND($B194&lt;&gt;$A$1,INDEX(Data!$O$2:$O$1000,$A194)=H$1),VLOOKUP($A194+1,INDIRECT("'"&amp;H$1&amp;"'!E7:Q200"),13,FALSE),""),"")</f>
        <v/>
      </c>
      <c r="I194" t="str">
        <f ca="1">IFERROR(IF(AND($B194&lt;&gt;$A$1,INDEX(Data!$O$2:$O$1000,$A194)=I$1),VLOOKUP($A194+1,INDIRECT("'"&amp;I$1&amp;"'!E7:Q200"),13,FALSE),""),"")</f>
        <v/>
      </c>
      <c r="J194" t="str">
        <f ca="1">IFERROR(IF(AND($B194&lt;&gt;$A$1,INDEX(Data!$O$2:$O$1000,$A194)=J$1),VLOOKUP($A194+1,INDIRECT("'"&amp;J$1&amp;"'!E7:Q200"),13,FALSE),""),"")</f>
        <v/>
      </c>
      <c r="K194" t="str">
        <f ca="1">IFERROR(IF(AND($B194&lt;&gt;$A$1,INDEX(Data!$O$2:$O$1000,$A194)=K$1),VLOOKUP($A194+1,INDIRECT("'"&amp;K$1&amp;"'!E7:Q200"),13,FALSE),""),"")</f>
        <v/>
      </c>
    </row>
    <row r="195" spans="1:11" x14ac:dyDescent="0.3">
      <c r="A195" t="str">
        <f t="array" ref="A195">IFERROR(SMALL(IF(Data!$D$2:$D$1000="Done",ROW(Data!$D$2:$D$1000)-1),ROW(194:194)),"")</f>
        <v/>
      </c>
      <c r="B195" s="1" t="str">
        <f>IFERROR(IF(INDEX(Data!$T$2:$T$1000,$A195)/INDEX(Data!$J$2:$J$1000,$A195)&gt;$B$1,INDEX(Data!$V$2:$V$1000,$A195),$A$1),"")</f>
        <v/>
      </c>
      <c r="C195" t="str">
        <f ca="1">IFERROR(IF(AND($B195&lt;&gt;$A$1,INDEX(Data!$O$2:$O$1000,$A195)=C$1),VLOOKUP($A195+1,INDIRECT("'"&amp;C$1&amp;"'!E7:Q200"),13,FALSE),""),"")</f>
        <v/>
      </c>
      <c r="D195" t="str">
        <f ca="1">IFERROR(IF(AND($B195&lt;&gt;$A$1,INDEX(Data!$O$2:$O$1000,$A195)=D$1),VLOOKUP($A195+1,INDIRECT("'"&amp;D$1&amp;"'!E7:Q200"),13,FALSE),""),"")</f>
        <v/>
      </c>
      <c r="E195" t="str">
        <f ca="1">IFERROR(IF(AND($B195&lt;&gt;$A$1,INDEX(Data!$O$2:$O$1000,$A195)=E$1),VLOOKUP($A195+1,INDIRECT("'"&amp;E$1&amp;"'!E7:Q200"),13,FALSE),""),"")</f>
        <v/>
      </c>
      <c r="F195" t="str">
        <f ca="1">IFERROR(IF(AND($B195&lt;&gt;$A$1,INDEX(Data!$O$2:$O$1000,$A195)=F$1),VLOOKUP($A195+1,INDIRECT("'"&amp;F$1&amp;"'!E7:Q200"),13,FALSE),""),"")</f>
        <v/>
      </c>
      <c r="G195" t="str">
        <f ca="1">IFERROR(IF(AND($B195&lt;&gt;$A$1,INDEX(Data!$O$2:$O$1000,$A195)=G$1),VLOOKUP($A195+1,INDIRECT("'"&amp;G$1&amp;"'!E7:Q200"),13,FALSE),""),"")</f>
        <v/>
      </c>
      <c r="H195" t="str">
        <f ca="1">IFERROR(IF(AND($B195&lt;&gt;$A$1,INDEX(Data!$O$2:$O$1000,$A195)=H$1),VLOOKUP($A195+1,INDIRECT("'"&amp;H$1&amp;"'!E7:Q200"),13,FALSE),""),"")</f>
        <v/>
      </c>
      <c r="I195" t="str">
        <f ca="1">IFERROR(IF(AND($B195&lt;&gt;$A$1,INDEX(Data!$O$2:$O$1000,$A195)=I$1),VLOOKUP($A195+1,INDIRECT("'"&amp;I$1&amp;"'!E7:Q200"),13,FALSE),""),"")</f>
        <v/>
      </c>
      <c r="J195" t="str">
        <f ca="1">IFERROR(IF(AND($B195&lt;&gt;$A$1,INDEX(Data!$O$2:$O$1000,$A195)=J$1),VLOOKUP($A195+1,INDIRECT("'"&amp;J$1&amp;"'!E7:Q200"),13,FALSE),""),"")</f>
        <v/>
      </c>
      <c r="K195" t="str">
        <f ca="1">IFERROR(IF(AND($B195&lt;&gt;$A$1,INDEX(Data!$O$2:$O$1000,$A195)=K$1),VLOOKUP($A195+1,INDIRECT("'"&amp;K$1&amp;"'!E7:Q200"),13,FALSE),""),"")</f>
        <v/>
      </c>
    </row>
    <row r="196" spans="1:11" x14ac:dyDescent="0.3">
      <c r="A196" t="str">
        <f t="array" ref="A196">IFERROR(SMALL(IF(Data!$D$2:$D$1000="Done",ROW(Data!$D$2:$D$1000)-1),ROW(195:195)),"")</f>
        <v/>
      </c>
      <c r="B196" s="1" t="str">
        <f>IFERROR(IF(INDEX(Data!$T$2:$T$1000,$A196)/INDEX(Data!$J$2:$J$1000,$A196)&gt;$B$1,INDEX(Data!$V$2:$V$1000,$A196),$A$1),"")</f>
        <v/>
      </c>
      <c r="C196" t="str">
        <f ca="1">IFERROR(IF(AND($B196&lt;&gt;$A$1,INDEX(Data!$O$2:$O$1000,$A196)=C$1),VLOOKUP($A196+1,INDIRECT("'"&amp;C$1&amp;"'!E7:Q200"),13,FALSE),""),"")</f>
        <v/>
      </c>
      <c r="D196" t="str">
        <f ca="1">IFERROR(IF(AND($B196&lt;&gt;$A$1,INDEX(Data!$O$2:$O$1000,$A196)=D$1),VLOOKUP($A196+1,INDIRECT("'"&amp;D$1&amp;"'!E7:Q200"),13,FALSE),""),"")</f>
        <v/>
      </c>
      <c r="E196" t="str">
        <f ca="1">IFERROR(IF(AND($B196&lt;&gt;$A$1,INDEX(Data!$O$2:$O$1000,$A196)=E$1),VLOOKUP($A196+1,INDIRECT("'"&amp;E$1&amp;"'!E7:Q200"),13,FALSE),""),"")</f>
        <v/>
      </c>
      <c r="F196" t="str">
        <f ca="1">IFERROR(IF(AND($B196&lt;&gt;$A$1,INDEX(Data!$O$2:$O$1000,$A196)=F$1),VLOOKUP($A196+1,INDIRECT("'"&amp;F$1&amp;"'!E7:Q200"),13,FALSE),""),"")</f>
        <v/>
      </c>
      <c r="G196" t="str">
        <f ca="1">IFERROR(IF(AND($B196&lt;&gt;$A$1,INDEX(Data!$O$2:$O$1000,$A196)=G$1),VLOOKUP($A196+1,INDIRECT("'"&amp;G$1&amp;"'!E7:Q200"),13,FALSE),""),"")</f>
        <v/>
      </c>
      <c r="H196" t="str">
        <f ca="1">IFERROR(IF(AND($B196&lt;&gt;$A$1,INDEX(Data!$O$2:$O$1000,$A196)=H$1),VLOOKUP($A196+1,INDIRECT("'"&amp;H$1&amp;"'!E7:Q200"),13,FALSE),""),"")</f>
        <v/>
      </c>
      <c r="I196" t="str">
        <f ca="1">IFERROR(IF(AND($B196&lt;&gt;$A$1,INDEX(Data!$O$2:$O$1000,$A196)=I$1),VLOOKUP($A196+1,INDIRECT("'"&amp;I$1&amp;"'!E7:Q200"),13,FALSE),""),"")</f>
        <v/>
      </c>
      <c r="J196" t="str">
        <f ca="1">IFERROR(IF(AND($B196&lt;&gt;$A$1,INDEX(Data!$O$2:$O$1000,$A196)=J$1),VLOOKUP($A196+1,INDIRECT("'"&amp;J$1&amp;"'!E7:Q200"),13,FALSE),""),"")</f>
        <v/>
      </c>
      <c r="K196" t="str">
        <f ca="1">IFERROR(IF(AND($B196&lt;&gt;$A$1,INDEX(Data!$O$2:$O$1000,$A196)=K$1),VLOOKUP($A196+1,INDIRECT("'"&amp;K$1&amp;"'!E7:Q200"),13,FALSE),""),"")</f>
        <v/>
      </c>
    </row>
    <row r="197" spans="1:11" x14ac:dyDescent="0.3">
      <c r="A197" t="str">
        <f t="array" ref="A197">IFERROR(SMALL(IF(Data!$D$2:$D$1000="Done",ROW(Data!$D$2:$D$1000)-1),ROW(196:196)),"")</f>
        <v/>
      </c>
      <c r="B197" s="1" t="str">
        <f>IFERROR(IF(INDEX(Data!$T$2:$T$1000,$A197)/INDEX(Data!$J$2:$J$1000,$A197)&gt;$B$1,INDEX(Data!$V$2:$V$1000,$A197),$A$1),"")</f>
        <v/>
      </c>
      <c r="C197" t="str">
        <f ca="1">IFERROR(IF(AND($B197&lt;&gt;$A$1,INDEX(Data!$O$2:$O$1000,$A197)=C$1),VLOOKUP($A197+1,INDIRECT("'"&amp;C$1&amp;"'!E7:Q200"),13,FALSE),""),"")</f>
        <v/>
      </c>
      <c r="D197" t="str">
        <f ca="1">IFERROR(IF(AND($B197&lt;&gt;$A$1,INDEX(Data!$O$2:$O$1000,$A197)=D$1),VLOOKUP($A197+1,INDIRECT("'"&amp;D$1&amp;"'!E7:Q200"),13,FALSE),""),"")</f>
        <v/>
      </c>
      <c r="E197" t="str">
        <f ca="1">IFERROR(IF(AND($B197&lt;&gt;$A$1,INDEX(Data!$O$2:$O$1000,$A197)=E$1),VLOOKUP($A197+1,INDIRECT("'"&amp;E$1&amp;"'!E7:Q200"),13,FALSE),""),"")</f>
        <v/>
      </c>
      <c r="F197" t="str">
        <f ca="1">IFERROR(IF(AND($B197&lt;&gt;$A$1,INDEX(Data!$O$2:$O$1000,$A197)=F$1),VLOOKUP($A197+1,INDIRECT("'"&amp;F$1&amp;"'!E7:Q200"),13,FALSE),""),"")</f>
        <v/>
      </c>
      <c r="G197" t="str">
        <f ca="1">IFERROR(IF(AND($B197&lt;&gt;$A$1,INDEX(Data!$O$2:$O$1000,$A197)=G$1),VLOOKUP($A197+1,INDIRECT("'"&amp;G$1&amp;"'!E7:Q200"),13,FALSE),""),"")</f>
        <v/>
      </c>
      <c r="H197" t="str">
        <f ca="1">IFERROR(IF(AND($B197&lt;&gt;$A$1,INDEX(Data!$O$2:$O$1000,$A197)=H$1),VLOOKUP($A197+1,INDIRECT("'"&amp;H$1&amp;"'!E7:Q200"),13,FALSE),""),"")</f>
        <v/>
      </c>
      <c r="I197" t="str">
        <f ca="1">IFERROR(IF(AND($B197&lt;&gt;$A$1,INDEX(Data!$O$2:$O$1000,$A197)=I$1),VLOOKUP($A197+1,INDIRECT("'"&amp;I$1&amp;"'!E7:Q200"),13,FALSE),""),"")</f>
        <v/>
      </c>
      <c r="J197" t="str">
        <f ca="1">IFERROR(IF(AND($B197&lt;&gt;$A$1,INDEX(Data!$O$2:$O$1000,$A197)=J$1),VLOOKUP($A197+1,INDIRECT("'"&amp;J$1&amp;"'!E7:Q200"),13,FALSE),""),"")</f>
        <v/>
      </c>
      <c r="K197" t="str">
        <f ca="1">IFERROR(IF(AND($B197&lt;&gt;$A$1,INDEX(Data!$O$2:$O$1000,$A197)=K$1),VLOOKUP($A197+1,INDIRECT("'"&amp;K$1&amp;"'!E7:Q200"),13,FALSE),""),"")</f>
        <v/>
      </c>
    </row>
    <row r="198" spans="1:11" x14ac:dyDescent="0.3">
      <c r="A198" t="str">
        <f t="array" ref="A198">IFERROR(SMALL(IF(Data!$D$2:$D$1000="Done",ROW(Data!$D$2:$D$1000)-1),ROW(197:197)),"")</f>
        <v/>
      </c>
      <c r="B198" s="1" t="str">
        <f>IFERROR(IF(INDEX(Data!$T$2:$T$1000,$A198)/INDEX(Data!$J$2:$J$1000,$A198)&gt;$B$1,INDEX(Data!$V$2:$V$1000,$A198),$A$1),"")</f>
        <v/>
      </c>
      <c r="C198" t="str">
        <f ca="1">IFERROR(IF(AND($B198&lt;&gt;$A$1,INDEX(Data!$O$2:$O$1000,$A198)=C$1),VLOOKUP($A198+1,INDIRECT("'"&amp;C$1&amp;"'!E7:Q200"),13,FALSE),""),"")</f>
        <v/>
      </c>
      <c r="D198" t="str">
        <f ca="1">IFERROR(IF(AND($B198&lt;&gt;$A$1,INDEX(Data!$O$2:$O$1000,$A198)=D$1),VLOOKUP($A198+1,INDIRECT("'"&amp;D$1&amp;"'!E7:Q200"),13,FALSE),""),"")</f>
        <v/>
      </c>
      <c r="E198" t="str">
        <f ca="1">IFERROR(IF(AND($B198&lt;&gt;$A$1,INDEX(Data!$O$2:$O$1000,$A198)=E$1),VLOOKUP($A198+1,INDIRECT("'"&amp;E$1&amp;"'!E7:Q200"),13,FALSE),""),"")</f>
        <v/>
      </c>
      <c r="F198" t="str">
        <f ca="1">IFERROR(IF(AND($B198&lt;&gt;$A$1,INDEX(Data!$O$2:$O$1000,$A198)=F$1),VLOOKUP($A198+1,INDIRECT("'"&amp;F$1&amp;"'!E7:Q200"),13,FALSE),""),"")</f>
        <v/>
      </c>
      <c r="G198" t="str">
        <f ca="1">IFERROR(IF(AND($B198&lt;&gt;$A$1,INDEX(Data!$O$2:$O$1000,$A198)=G$1),VLOOKUP($A198+1,INDIRECT("'"&amp;G$1&amp;"'!E7:Q200"),13,FALSE),""),"")</f>
        <v/>
      </c>
      <c r="H198" t="str">
        <f ca="1">IFERROR(IF(AND($B198&lt;&gt;$A$1,INDEX(Data!$O$2:$O$1000,$A198)=H$1),VLOOKUP($A198+1,INDIRECT("'"&amp;H$1&amp;"'!E7:Q200"),13,FALSE),""),"")</f>
        <v/>
      </c>
      <c r="I198" t="str">
        <f ca="1">IFERROR(IF(AND($B198&lt;&gt;$A$1,INDEX(Data!$O$2:$O$1000,$A198)=I$1),VLOOKUP($A198+1,INDIRECT("'"&amp;I$1&amp;"'!E7:Q200"),13,FALSE),""),"")</f>
        <v/>
      </c>
      <c r="J198" t="str">
        <f ca="1">IFERROR(IF(AND($B198&lt;&gt;$A$1,INDEX(Data!$O$2:$O$1000,$A198)=J$1),VLOOKUP($A198+1,INDIRECT("'"&amp;J$1&amp;"'!E7:Q200"),13,FALSE),""),"")</f>
        <v/>
      </c>
      <c r="K198" t="str">
        <f ca="1">IFERROR(IF(AND($B198&lt;&gt;$A$1,INDEX(Data!$O$2:$O$1000,$A198)=K$1),VLOOKUP($A198+1,INDIRECT("'"&amp;K$1&amp;"'!E7:Q200"),13,FALSE),""),"")</f>
        <v/>
      </c>
    </row>
    <row r="199" spans="1:11" x14ac:dyDescent="0.3">
      <c r="A199" t="str">
        <f t="array" ref="A199">IFERROR(SMALL(IF(Data!$D$2:$D$1000="Done",ROW(Data!$D$2:$D$1000)-1),ROW(198:198)),"")</f>
        <v/>
      </c>
      <c r="B199" s="1" t="str">
        <f>IFERROR(IF(INDEX(Data!$T$2:$T$1000,$A199)/INDEX(Data!$J$2:$J$1000,$A199)&gt;$B$1,INDEX(Data!$V$2:$V$1000,$A199),$A$1),"")</f>
        <v/>
      </c>
      <c r="C199" t="str">
        <f ca="1">IFERROR(IF(AND($B199&lt;&gt;$A$1,INDEX(Data!$O$2:$O$1000,$A199)=C$1),VLOOKUP($A199+1,INDIRECT("'"&amp;C$1&amp;"'!E7:Q200"),13,FALSE),""),"")</f>
        <v/>
      </c>
      <c r="D199" t="str">
        <f ca="1">IFERROR(IF(AND($B199&lt;&gt;$A$1,INDEX(Data!$O$2:$O$1000,$A199)=D$1),VLOOKUP($A199+1,INDIRECT("'"&amp;D$1&amp;"'!E7:Q200"),13,FALSE),""),"")</f>
        <v/>
      </c>
      <c r="E199" t="str">
        <f ca="1">IFERROR(IF(AND($B199&lt;&gt;$A$1,INDEX(Data!$O$2:$O$1000,$A199)=E$1),VLOOKUP($A199+1,INDIRECT("'"&amp;E$1&amp;"'!E7:Q200"),13,FALSE),""),"")</f>
        <v/>
      </c>
      <c r="F199" t="str">
        <f ca="1">IFERROR(IF(AND($B199&lt;&gt;$A$1,INDEX(Data!$O$2:$O$1000,$A199)=F$1),VLOOKUP($A199+1,INDIRECT("'"&amp;F$1&amp;"'!E7:Q200"),13,FALSE),""),"")</f>
        <v/>
      </c>
      <c r="G199" t="str">
        <f ca="1">IFERROR(IF(AND($B199&lt;&gt;$A$1,INDEX(Data!$O$2:$O$1000,$A199)=G$1),VLOOKUP($A199+1,INDIRECT("'"&amp;G$1&amp;"'!E7:Q200"),13,FALSE),""),"")</f>
        <v/>
      </c>
      <c r="H199" t="str">
        <f ca="1">IFERROR(IF(AND($B199&lt;&gt;$A$1,INDEX(Data!$O$2:$O$1000,$A199)=H$1),VLOOKUP($A199+1,INDIRECT("'"&amp;H$1&amp;"'!E7:Q200"),13,FALSE),""),"")</f>
        <v/>
      </c>
      <c r="I199" t="str">
        <f ca="1">IFERROR(IF(AND($B199&lt;&gt;$A$1,INDEX(Data!$O$2:$O$1000,$A199)=I$1),VLOOKUP($A199+1,INDIRECT("'"&amp;I$1&amp;"'!E7:Q200"),13,FALSE),""),"")</f>
        <v/>
      </c>
      <c r="J199" t="str">
        <f ca="1">IFERROR(IF(AND($B199&lt;&gt;$A$1,INDEX(Data!$O$2:$O$1000,$A199)=J$1),VLOOKUP($A199+1,INDIRECT("'"&amp;J$1&amp;"'!E7:Q200"),13,FALSE),""),"")</f>
        <v/>
      </c>
      <c r="K199" t="str">
        <f ca="1">IFERROR(IF(AND($B199&lt;&gt;$A$1,INDEX(Data!$O$2:$O$1000,$A199)=K$1),VLOOKUP($A199+1,INDIRECT("'"&amp;K$1&amp;"'!E7:Q200"),13,FALSE),""),"")</f>
        <v/>
      </c>
    </row>
    <row r="200" spans="1:11" x14ac:dyDescent="0.3">
      <c r="A200" t="str">
        <f t="array" ref="A200">IFERROR(SMALL(IF(Data!$D$2:$D$1000="Done",ROW(Data!$D$2:$D$1000)-1),ROW(199:199)),"")</f>
        <v/>
      </c>
      <c r="B200" s="1" t="str">
        <f>IFERROR(IF(INDEX(Data!$T$2:$T$1000,$A200)/INDEX(Data!$J$2:$J$1000,$A200)&gt;$B$1,INDEX(Data!$V$2:$V$1000,$A200),$A$1),"")</f>
        <v/>
      </c>
      <c r="C200" t="str">
        <f ca="1">IFERROR(IF(AND($B200&lt;&gt;$A$1,INDEX(Data!$O$2:$O$1000,$A200)=C$1),VLOOKUP($A200+1,INDIRECT("'"&amp;C$1&amp;"'!E7:Q200"),13,FALSE),""),"")</f>
        <v/>
      </c>
      <c r="D200" t="str">
        <f ca="1">IFERROR(IF(AND($B200&lt;&gt;$A$1,INDEX(Data!$O$2:$O$1000,$A200)=D$1),VLOOKUP($A200+1,INDIRECT("'"&amp;D$1&amp;"'!E7:Q200"),13,FALSE),""),"")</f>
        <v/>
      </c>
      <c r="E200" t="str">
        <f ca="1">IFERROR(IF(AND($B200&lt;&gt;$A$1,INDEX(Data!$O$2:$O$1000,$A200)=E$1),VLOOKUP($A200+1,INDIRECT("'"&amp;E$1&amp;"'!E7:Q200"),13,FALSE),""),"")</f>
        <v/>
      </c>
      <c r="F200" t="str">
        <f ca="1">IFERROR(IF(AND($B200&lt;&gt;$A$1,INDEX(Data!$O$2:$O$1000,$A200)=F$1),VLOOKUP($A200+1,INDIRECT("'"&amp;F$1&amp;"'!E7:Q200"),13,FALSE),""),"")</f>
        <v/>
      </c>
      <c r="G200" t="str">
        <f ca="1">IFERROR(IF(AND($B200&lt;&gt;$A$1,INDEX(Data!$O$2:$O$1000,$A200)=G$1),VLOOKUP($A200+1,INDIRECT("'"&amp;G$1&amp;"'!E7:Q200"),13,FALSE),""),"")</f>
        <v/>
      </c>
      <c r="H200" t="str">
        <f ca="1">IFERROR(IF(AND($B200&lt;&gt;$A$1,INDEX(Data!$O$2:$O$1000,$A200)=H$1),VLOOKUP($A200+1,INDIRECT("'"&amp;H$1&amp;"'!E7:Q200"),13,FALSE),""),"")</f>
        <v/>
      </c>
      <c r="I200" t="str">
        <f ca="1">IFERROR(IF(AND($B200&lt;&gt;$A$1,INDEX(Data!$O$2:$O$1000,$A200)=I$1),VLOOKUP($A200+1,INDIRECT("'"&amp;I$1&amp;"'!E7:Q200"),13,FALSE),""),"")</f>
        <v/>
      </c>
      <c r="J200" t="str">
        <f ca="1">IFERROR(IF(AND($B200&lt;&gt;$A$1,INDEX(Data!$O$2:$O$1000,$A200)=J$1),VLOOKUP($A200+1,INDIRECT("'"&amp;J$1&amp;"'!E7:Q200"),13,FALSE),""),"")</f>
        <v/>
      </c>
      <c r="K200" t="str">
        <f ca="1">IFERROR(IF(AND($B200&lt;&gt;$A$1,INDEX(Data!$O$2:$O$1000,$A200)=K$1),VLOOKUP($A200+1,INDIRECT("'"&amp;K$1&amp;"'!E7:Q200"),13,FALSE),""),"")</f>
        <v/>
      </c>
    </row>
    <row r="201" spans="1:11" x14ac:dyDescent="0.3">
      <c r="A201" t="str">
        <f t="array" ref="A201">IFERROR(SMALL(IF(Data!$D$2:$D$1000="Done",ROW(Data!$D$2:$D$1000)-1),ROW(200:200)),"")</f>
        <v/>
      </c>
      <c r="B201" s="1" t="str">
        <f>IFERROR(IF(INDEX(Data!$T$2:$T$1000,$A201)/INDEX(Data!$J$2:$J$1000,$A201)&gt;$B$1,INDEX(Data!$V$2:$V$1000,$A201),$A$1),"")</f>
        <v/>
      </c>
      <c r="C201" t="str">
        <f ca="1">IFERROR(IF(AND($B201,INDEX(Data!$O$2:$O$1000,$A201)=C$1),VLOOKUP($A201+1, INDIRECT("'" &amp; C$1 &amp;"'!E7:Q200"),13,FALSE),""),"")</f>
        <v/>
      </c>
      <c r="D201" t="str">
        <f ca="1">IFERROR(IF(AND($B201,INDEX(Data!$O$2:$O$1000,$A201)=D$1),VLOOKUP($A201+1, INDIRECT("'" &amp; D$1 &amp;"'!E7:Q200"),13,FALSE),""),"")</f>
        <v/>
      </c>
      <c r="E201" t="str">
        <f ca="1">IFERROR(IF(AND($B201,INDEX(Data!$O$2:$O$1000,$A201)=E$1),VLOOKUP($A201+1, INDIRECT("'" &amp; E$1 &amp;"'!E7:Q200"),13,FALSE),""),"")</f>
        <v/>
      </c>
      <c r="F201" t="str">
        <f ca="1">IFERROR(IF(AND($B201,INDEX(Data!$O$2:$O$1000,$A201)=F$1),VLOOKUP($A201+1, INDIRECT("'" &amp; F$1 &amp;"'!E7:Q200"),13,FALSE),""),"")</f>
        <v/>
      </c>
      <c r="G201" t="str">
        <f ca="1">IFERROR(IF(AND($B201,INDEX(Data!$O$2:$O$1000,$A201)=G$1),VLOOKUP($A201+1, INDIRECT("'" &amp; G$1 &amp;"'!E7:Q200"),13,FALSE),""),"")</f>
        <v/>
      </c>
      <c r="H201" t="str">
        <f ca="1">IFERROR(IF(AND($B201,INDEX(Data!$O$2:$O$1000,$A201)=H$1),VLOOKUP($A201+1, INDIRECT("'" &amp; H$1 &amp;"'!E7:Q200"),13,FALSE),""),"")</f>
        <v/>
      </c>
      <c r="I201" t="str">
        <f ca="1">IFERROR(IF(AND($B201,INDEX(Data!$O$2:$O$1000,$A201)=I$1),VLOOKUP($A201+1, INDIRECT("'" &amp; I$1 &amp;"'!E7:Q200"),13,FALSE),""),"")</f>
        <v/>
      </c>
      <c r="J201" t="str">
        <f ca="1">IFERROR(IF(AND($B201,INDEX(Data!$O$2:$O$1000,$A201)=J$1),VLOOKUP($A201+1, INDIRECT("'" &amp; J$1 &amp;"'!E7:Q200"),13,FALSE),""),"")</f>
        <v/>
      </c>
    </row>
    <row r="202" spans="1:11" x14ac:dyDescent="0.3">
      <c r="A202" t="str">
        <f t="array" ref="A202">IFERROR(SMALL(IF(Data!$D$2:$D$1000="Done",ROW(Data!$D$2:$D$1000)-1),ROW(201:201)),"")</f>
        <v/>
      </c>
      <c r="B202" s="1" t="str">
        <f>IFERROR(IF(INDEX(Data!$T$2:$T$1000,$A202)/INDEX(Data!$J$2:$J$1000,$A202)&gt;$B$1,INDEX(Data!$V$2:$V$1000,$A202),$A$1),"")</f>
        <v/>
      </c>
      <c r="C202" t="str">
        <f ca="1">IFERROR(IF(AND($B202,INDEX(Data!$O$2:$O$1000,$A202)=C$1),VLOOKUP($A202+1, INDIRECT("'" &amp; C$1 &amp;"'!E7:Q200"),13,FALSE),""),"")</f>
        <v/>
      </c>
      <c r="D202" t="str">
        <f ca="1">IFERROR(IF(AND($B202,INDEX(Data!$O$2:$O$1000,$A202)=D$1),VLOOKUP($A202+1, INDIRECT("'" &amp; D$1 &amp;"'!E7:Q200"),13,FALSE),""),"")</f>
        <v/>
      </c>
      <c r="E202" t="str">
        <f ca="1">IFERROR(IF(AND($B202,INDEX(Data!$O$2:$O$1000,$A202)=E$1),VLOOKUP($A202+1, INDIRECT("'" &amp; E$1 &amp;"'!E7:Q200"),13,FALSE),""),"")</f>
        <v/>
      </c>
      <c r="F202" t="str">
        <f ca="1">IFERROR(IF(AND($B202,INDEX(Data!$O$2:$O$1000,$A202)=F$1),VLOOKUP($A202+1, INDIRECT("'" &amp; F$1 &amp;"'!E7:Q200"),13,FALSE),""),"")</f>
        <v/>
      </c>
      <c r="G202" t="str">
        <f ca="1">IFERROR(IF(AND($B202,INDEX(Data!$O$2:$O$1000,$A202)=G$1),VLOOKUP($A202+1, INDIRECT("'" &amp; G$1 &amp;"'!E7:Q200"),13,FALSE),""),"")</f>
        <v/>
      </c>
      <c r="H202" t="str">
        <f ca="1">IFERROR(IF(AND($B202,INDEX(Data!$O$2:$O$1000,$A202)=H$1),VLOOKUP($A202+1, INDIRECT("'" &amp; H$1 &amp;"'!E7:Q200"),13,FALSE),""),"")</f>
        <v/>
      </c>
      <c r="I202" t="str">
        <f ca="1">IFERROR(IF(AND($B202,INDEX(Data!$O$2:$O$1000,$A202)=I$1),VLOOKUP($A202+1, INDIRECT("'" &amp; I$1 &amp;"'!E7:Q200"),13,FALSE),""),"")</f>
        <v/>
      </c>
      <c r="J202" t="str">
        <f ca="1">IFERROR(IF(AND($B202,INDEX(Data!$O$2:$O$1000,$A202)=J$1),VLOOKUP($A202+1, INDIRECT("'" &amp; J$1 &amp;"'!E7:Q200"),13,FALSE),""),"")</f>
        <v/>
      </c>
    </row>
    <row r="203" spans="1:11" x14ac:dyDescent="0.3">
      <c r="A203" t="str">
        <f t="array" ref="A203">IFERROR(SMALL(IF(Data!$D$2:$D$1000="Done",ROW(Data!$D$2:$D$1000)-1),ROW(202:202)),"")</f>
        <v/>
      </c>
      <c r="B203" s="1" t="str">
        <f>IFERROR(IF(INDEX(Data!$T$2:$T$1000,$A203)/INDEX(Data!$J$2:$J$1000,$A203)&gt;$B$1,INDEX(Data!$V$2:$V$1000,$A203),$A$1),"")</f>
        <v/>
      </c>
      <c r="C203" t="str">
        <f ca="1">IFERROR(IF(AND($B203,INDEX(Data!$O$2:$O$1000,$A203)=C$1),VLOOKUP($A203+1, INDIRECT("'" &amp; C$1 &amp;"'!E7:Q200"),13,FALSE),""),"")</f>
        <v/>
      </c>
      <c r="D203" t="str">
        <f ca="1">IFERROR(IF(AND($B203,INDEX(Data!$O$2:$O$1000,$A203)=D$1),VLOOKUP($A203+1, INDIRECT("'" &amp; D$1 &amp;"'!E7:Q200"),13,FALSE),""),"")</f>
        <v/>
      </c>
      <c r="E203" t="str">
        <f ca="1">IFERROR(IF(AND($B203,INDEX(Data!$O$2:$O$1000,$A203)=E$1),VLOOKUP($A203+1, INDIRECT("'" &amp; E$1 &amp;"'!E7:Q200"),13,FALSE),""),"")</f>
        <v/>
      </c>
      <c r="F203" t="str">
        <f ca="1">IFERROR(IF(AND($B203,INDEX(Data!$O$2:$O$1000,$A203)=F$1),VLOOKUP($A203+1, INDIRECT("'" &amp; F$1 &amp;"'!E7:Q200"),13,FALSE),""),"")</f>
        <v/>
      </c>
      <c r="G203" t="str">
        <f ca="1">IFERROR(IF(AND($B203,INDEX(Data!$O$2:$O$1000,$A203)=G$1),VLOOKUP($A203+1, INDIRECT("'" &amp; G$1 &amp;"'!E7:Q200"),13,FALSE),""),"")</f>
        <v/>
      </c>
      <c r="H203" t="str">
        <f ca="1">IFERROR(IF(AND($B203,INDEX(Data!$O$2:$O$1000,$A203)=H$1),VLOOKUP($A203+1, INDIRECT("'" &amp; H$1 &amp;"'!E7:Q200"),13,FALSE),""),"")</f>
        <v/>
      </c>
      <c r="I203" t="str">
        <f ca="1">IFERROR(IF(AND($B203,INDEX(Data!$O$2:$O$1000,$A203)=I$1),VLOOKUP($A203+1, INDIRECT("'" &amp; I$1 &amp;"'!E7:Q200"),13,FALSE),""),"")</f>
        <v/>
      </c>
      <c r="J203" t="str">
        <f ca="1">IFERROR(IF(AND($B203,INDEX(Data!$O$2:$O$1000,$A203)=J$1),VLOOKUP($A203+1, INDIRECT("'" &amp; J$1 &amp;"'!E7:Q200"),13,FALSE),""),"")</f>
        <v/>
      </c>
    </row>
    <row r="204" spans="1:11" x14ac:dyDescent="0.3">
      <c r="A204" t="str">
        <f t="array" ref="A204">IFERROR(SMALL(IF(Data!$D$2:$D$1000="Done",ROW(Data!$D$2:$D$1000)-1),ROW(203:203)),"")</f>
        <v/>
      </c>
      <c r="B204" s="1" t="str">
        <f>IFERROR(IF(INDEX(Data!$T$2:$T$1000,$A204)/INDEX(Data!$J$2:$J$1000,$A204)&gt;$B$1,INDEX(Data!$V$2:$V$1000,$A204),$A$1),"")</f>
        <v/>
      </c>
      <c r="C204" t="str">
        <f ca="1">IFERROR(IF(AND($B204,INDEX(Data!$O$2:$O$1000,$A204)=C$1),VLOOKUP($A204+1, INDIRECT("'" &amp; C$1 &amp;"'!E7:Q200"),13,FALSE),""),"")</f>
        <v/>
      </c>
      <c r="D204" t="str">
        <f ca="1">IFERROR(IF(AND($B204,INDEX(Data!$O$2:$O$1000,$A204)=D$1),VLOOKUP($A204+1, INDIRECT("'" &amp; D$1 &amp;"'!E7:Q200"),13,FALSE),""),"")</f>
        <v/>
      </c>
      <c r="E204" t="str">
        <f ca="1">IFERROR(IF(AND($B204,INDEX(Data!$O$2:$O$1000,$A204)=E$1),VLOOKUP($A204+1, INDIRECT("'" &amp; E$1 &amp;"'!E7:Q200"),13,FALSE),""),"")</f>
        <v/>
      </c>
      <c r="F204" t="str">
        <f ca="1">IFERROR(IF(AND($B204,INDEX(Data!$O$2:$O$1000,$A204)=F$1),VLOOKUP($A204+1, INDIRECT("'" &amp; F$1 &amp;"'!E7:Q200"),13,FALSE),""),"")</f>
        <v/>
      </c>
      <c r="G204" t="str">
        <f ca="1">IFERROR(IF(AND($B204,INDEX(Data!$O$2:$O$1000,$A204)=G$1),VLOOKUP($A204+1, INDIRECT("'" &amp; G$1 &amp;"'!E7:Q200"),13,FALSE),""),"")</f>
        <v/>
      </c>
      <c r="H204" t="str">
        <f ca="1">IFERROR(IF(AND($B204,INDEX(Data!$O$2:$O$1000,$A204)=H$1),VLOOKUP($A204+1, INDIRECT("'" &amp; H$1 &amp;"'!E7:Q200"),13,FALSE),""),"")</f>
        <v/>
      </c>
      <c r="I204" t="str">
        <f ca="1">IFERROR(IF(AND($B204,INDEX(Data!$O$2:$O$1000,$A204)=I$1),VLOOKUP($A204+1, INDIRECT("'" &amp; I$1 &amp;"'!E7:Q200"),13,FALSE),""),"")</f>
        <v/>
      </c>
      <c r="J204" t="str">
        <f ca="1">IFERROR(IF(AND($B204,INDEX(Data!$O$2:$O$1000,$A204)=J$1),VLOOKUP($A204+1, INDIRECT("'" &amp; J$1 &amp;"'!E7:Q200"),13,FALSE),""),"")</f>
        <v/>
      </c>
    </row>
    <row r="205" spans="1:11" x14ac:dyDescent="0.3">
      <c r="A205" t="str">
        <f t="array" ref="A205">IFERROR(SMALL(IF(Data!$D$2:$D$1000="Done",ROW(Data!$D$2:$D$1000)-1),ROW(204:204)),"")</f>
        <v/>
      </c>
      <c r="B205" s="1" t="str">
        <f>IFERROR(IF(INDEX(Data!$T$2:$T$1000,$A205)/INDEX(Data!$J$2:$J$1000,$A205)&gt;$B$1,INDEX(Data!$V$2:$V$1000,$A205),$A$1),"")</f>
        <v/>
      </c>
      <c r="C205" t="str">
        <f ca="1">IFERROR(IF(AND($B205,INDEX(Data!$O$2:$O$1000,$A205)=C$1),VLOOKUP($A205+1, INDIRECT("'" &amp; C$1 &amp;"'!E7:Q200"),13,FALSE),""),"")</f>
        <v/>
      </c>
      <c r="D205" t="str">
        <f ca="1">IFERROR(IF(AND($B205,INDEX(Data!$O$2:$O$1000,$A205)=D$1),VLOOKUP($A205+1, INDIRECT("'" &amp; D$1 &amp;"'!E7:Q200"),13,FALSE),""),"")</f>
        <v/>
      </c>
      <c r="E205" t="str">
        <f ca="1">IFERROR(IF(AND($B205,INDEX(Data!$O$2:$O$1000,$A205)=E$1),VLOOKUP($A205+1, INDIRECT("'" &amp; E$1 &amp;"'!E7:Q200"),13,FALSE),""),"")</f>
        <v/>
      </c>
      <c r="F205" t="str">
        <f ca="1">IFERROR(IF(AND($B205,INDEX(Data!$O$2:$O$1000,$A205)=F$1),VLOOKUP($A205+1, INDIRECT("'" &amp; F$1 &amp;"'!E7:Q200"),13,FALSE),""),"")</f>
        <v/>
      </c>
      <c r="G205" t="str">
        <f ca="1">IFERROR(IF(AND($B205,INDEX(Data!$O$2:$O$1000,$A205)=G$1),VLOOKUP($A205+1, INDIRECT("'" &amp; G$1 &amp;"'!E7:Q200"),13,FALSE),""),"")</f>
        <v/>
      </c>
      <c r="H205" t="str">
        <f ca="1">IFERROR(IF(AND($B205,INDEX(Data!$O$2:$O$1000,$A205)=H$1),VLOOKUP($A205+1, INDIRECT("'" &amp; H$1 &amp;"'!E7:Q200"),13,FALSE),""),"")</f>
        <v/>
      </c>
      <c r="I205" t="str">
        <f ca="1">IFERROR(IF(AND($B205,INDEX(Data!$O$2:$O$1000,$A205)=I$1),VLOOKUP($A205+1, INDIRECT("'" &amp; I$1 &amp;"'!E7:Q200"),13,FALSE),""),"")</f>
        <v/>
      </c>
      <c r="J205" t="str">
        <f ca="1">IFERROR(IF(AND($B205,INDEX(Data!$O$2:$O$1000,$A205)=J$1),VLOOKUP($A205+1, INDIRECT("'" &amp; J$1 &amp;"'!E7:Q200"),13,FALSE),""),"")</f>
        <v/>
      </c>
    </row>
    <row r="206" spans="1:11" x14ac:dyDescent="0.3">
      <c r="A206" t="str">
        <f t="array" ref="A206">IFERROR(SMALL(IF(Data!$D$2:$D$1000="Done",ROW(Data!$D$2:$D$1000)-1),ROW(205:205)),"")</f>
        <v/>
      </c>
      <c r="B206" s="1" t="str">
        <f>IFERROR(IF(INDEX(Data!$T$2:$T$1000,$A206)/INDEX(Data!$J$2:$J$1000,$A206)&gt;$B$1,INDEX(Data!$V$2:$V$1000,$A206),$A$1),"")</f>
        <v/>
      </c>
      <c r="C206" t="str">
        <f ca="1">IFERROR(IF(AND($B206,INDEX(Data!$O$2:$O$1000,$A206)=C$1),VLOOKUP($A206+1, INDIRECT("'" &amp; C$1 &amp;"'!E7:Q200"),13,FALSE),""),"")</f>
        <v/>
      </c>
      <c r="D206" t="str">
        <f ca="1">IFERROR(IF(AND($B206,INDEX(Data!$O$2:$O$1000,$A206)=D$1),VLOOKUP($A206+1, INDIRECT("'" &amp; D$1 &amp;"'!E7:Q200"),13,FALSE),""),"")</f>
        <v/>
      </c>
      <c r="E206" t="str">
        <f ca="1">IFERROR(IF(AND($B206,INDEX(Data!$O$2:$O$1000,$A206)=E$1),VLOOKUP($A206+1, INDIRECT("'" &amp; E$1 &amp;"'!E7:Q200"),13,FALSE),""),"")</f>
        <v/>
      </c>
      <c r="F206" t="str">
        <f ca="1">IFERROR(IF(AND($B206,INDEX(Data!$O$2:$O$1000,$A206)=F$1),VLOOKUP($A206+1, INDIRECT("'" &amp; F$1 &amp;"'!E7:Q200"),13,FALSE),""),"")</f>
        <v/>
      </c>
      <c r="G206" t="str">
        <f ca="1">IFERROR(IF(AND($B206,INDEX(Data!$O$2:$O$1000,$A206)=G$1),VLOOKUP($A206+1, INDIRECT("'" &amp; G$1 &amp;"'!E7:Q200"),13,FALSE),""),"")</f>
        <v/>
      </c>
      <c r="H206" t="str">
        <f ca="1">IFERROR(IF(AND($B206,INDEX(Data!$O$2:$O$1000,$A206)=H$1),VLOOKUP($A206+1, INDIRECT("'" &amp; H$1 &amp;"'!E7:Q200"),13,FALSE),""),"")</f>
        <v/>
      </c>
      <c r="I206" t="str">
        <f ca="1">IFERROR(IF(AND($B206,INDEX(Data!$O$2:$O$1000,$A206)=I$1),VLOOKUP($A206+1, INDIRECT("'" &amp; I$1 &amp;"'!E7:Q200"),13,FALSE),""),"")</f>
        <v/>
      </c>
      <c r="J206" t="str">
        <f ca="1">IFERROR(IF(AND($B206,INDEX(Data!$O$2:$O$1000,$A206)=J$1),VLOOKUP($A206+1, INDIRECT("'" &amp; J$1 &amp;"'!E7:Q200"),13,FALSE),""),"")</f>
        <v/>
      </c>
    </row>
    <row r="207" spans="1:11" x14ac:dyDescent="0.3">
      <c r="A207" t="str">
        <f t="array" ref="A207">IFERROR(SMALL(IF(Data!$D$2:$D$1000="Done",ROW(Data!$D$2:$D$1000)-1),ROW(206:206)),"")</f>
        <v/>
      </c>
      <c r="B207" s="1" t="str">
        <f>IFERROR(IF(INDEX(Data!$T$2:$T$1000,$A207)/INDEX(Data!$J$2:$J$1000,$A207)&gt;$B$1,INDEX(Data!$V$2:$V$1000,$A207),$A$1),"")</f>
        <v/>
      </c>
      <c r="C207" t="str">
        <f ca="1">IFERROR(IF(AND($B207,INDEX(Data!$O$2:$O$1000,$A207)=C$1),VLOOKUP($A207+1, INDIRECT("'" &amp; C$1 &amp;"'!E7:Q200"),13,FALSE),""),"")</f>
        <v/>
      </c>
      <c r="D207" t="str">
        <f ca="1">IFERROR(IF(AND($B207,INDEX(Data!$O$2:$O$1000,$A207)=D$1),VLOOKUP($A207+1, INDIRECT("'" &amp; D$1 &amp;"'!E7:Q200"),13,FALSE),""),"")</f>
        <v/>
      </c>
      <c r="E207" t="str">
        <f ca="1">IFERROR(IF(AND($B207,INDEX(Data!$O$2:$O$1000,$A207)=E$1),VLOOKUP($A207+1, INDIRECT("'" &amp; E$1 &amp;"'!E7:Q200"),13,FALSE),""),"")</f>
        <v/>
      </c>
      <c r="F207" t="str">
        <f ca="1">IFERROR(IF(AND($B207,INDEX(Data!$O$2:$O$1000,$A207)=F$1),VLOOKUP($A207+1, INDIRECT("'" &amp; F$1 &amp;"'!E7:Q200"),13,FALSE),""),"")</f>
        <v/>
      </c>
      <c r="G207" t="str">
        <f ca="1">IFERROR(IF(AND($B207,INDEX(Data!$O$2:$O$1000,$A207)=G$1),VLOOKUP($A207+1, INDIRECT("'" &amp; G$1 &amp;"'!E7:Q200"),13,FALSE),""),"")</f>
        <v/>
      </c>
      <c r="H207" t="str">
        <f ca="1">IFERROR(IF(AND($B207,INDEX(Data!$O$2:$O$1000,$A207)=H$1),VLOOKUP($A207+1, INDIRECT("'" &amp; H$1 &amp;"'!E7:Q200"),13,FALSE),""),"")</f>
        <v/>
      </c>
      <c r="I207" t="str">
        <f ca="1">IFERROR(IF(AND($B207,INDEX(Data!$O$2:$O$1000,$A207)=I$1),VLOOKUP($A207+1, INDIRECT("'" &amp; I$1 &amp;"'!E7:Q200"),13,FALSE),""),"")</f>
        <v/>
      </c>
      <c r="J207" t="str">
        <f ca="1">IFERROR(IF(AND($B207,INDEX(Data!$O$2:$O$1000,$A207)=J$1),VLOOKUP($A207+1, INDIRECT("'" &amp; J$1 &amp;"'!E7:Q200"),13,FALSE),""),"")</f>
        <v/>
      </c>
    </row>
    <row r="208" spans="1:11" x14ac:dyDescent="0.3">
      <c r="A208" t="str">
        <f t="array" ref="A208">IFERROR(SMALL(IF(Data!$D$2:$D$1000="Done",ROW(Data!$D$2:$D$1000)-1),ROW(207:207)),"")</f>
        <v/>
      </c>
      <c r="B208" s="1" t="str">
        <f>IFERROR(IF(INDEX(Data!$T$2:$T$1000,$A208)/INDEX(Data!$J$2:$J$1000,$A208)&gt;$B$1,INDEX(Data!$V$2:$V$1000,$A208),$A$1),"")</f>
        <v/>
      </c>
      <c r="C208" t="str">
        <f ca="1">IFERROR(IF(AND($B208,INDEX(Data!$O$2:$O$1000,$A208)=C$1),VLOOKUP($A208+1, INDIRECT("'" &amp; C$1 &amp;"'!E7:Q200"),13,FALSE),""),"")</f>
        <v/>
      </c>
      <c r="D208" t="str">
        <f ca="1">IFERROR(IF(AND($B208,INDEX(Data!$O$2:$O$1000,$A208)=D$1),VLOOKUP($A208+1, INDIRECT("'" &amp; D$1 &amp;"'!E7:Q200"),13,FALSE),""),"")</f>
        <v/>
      </c>
      <c r="E208" t="str">
        <f ca="1">IFERROR(IF(AND($B208,INDEX(Data!$O$2:$O$1000,$A208)=E$1),VLOOKUP($A208+1, INDIRECT("'" &amp; E$1 &amp;"'!E7:Q200"),13,FALSE),""),"")</f>
        <v/>
      </c>
      <c r="F208" t="str">
        <f ca="1">IFERROR(IF(AND($B208,INDEX(Data!$O$2:$O$1000,$A208)=F$1),VLOOKUP($A208+1, INDIRECT("'" &amp; F$1 &amp;"'!E7:Q200"),13,FALSE),""),"")</f>
        <v/>
      </c>
      <c r="G208" t="str">
        <f ca="1">IFERROR(IF(AND($B208,INDEX(Data!$O$2:$O$1000,$A208)=G$1),VLOOKUP($A208+1, INDIRECT("'" &amp; G$1 &amp;"'!E7:Q200"),13,FALSE),""),"")</f>
        <v/>
      </c>
      <c r="H208" t="str">
        <f ca="1">IFERROR(IF(AND($B208,INDEX(Data!$O$2:$O$1000,$A208)=H$1),VLOOKUP($A208+1, INDIRECT("'" &amp; H$1 &amp;"'!E7:Q200"),13,FALSE),""),"")</f>
        <v/>
      </c>
      <c r="I208" t="str">
        <f ca="1">IFERROR(IF(AND($B208,INDEX(Data!$O$2:$O$1000,$A208)=I$1),VLOOKUP($A208+1, INDIRECT("'" &amp; I$1 &amp;"'!E7:Q200"),13,FALSE),""),"")</f>
        <v/>
      </c>
      <c r="J208" t="str">
        <f ca="1">IFERROR(IF(AND($B208,INDEX(Data!$O$2:$O$1000,$A208)=J$1),VLOOKUP($A208+1, INDIRECT("'" &amp; J$1 &amp;"'!E7:Q200"),13,FALSE),""),"")</f>
        <v/>
      </c>
    </row>
    <row r="209" spans="1:10" x14ac:dyDescent="0.3">
      <c r="A209" t="str">
        <f t="array" ref="A209">IFERROR(SMALL(IF(Data!$D$2:$D$1000="Done",ROW(Data!$D$2:$D$1000)-1),ROW(208:208)),"")</f>
        <v/>
      </c>
      <c r="B209" s="1" t="str">
        <f>IFERROR(IF(INDEX(Data!$T$2:$T$1000,$A209)/INDEX(Data!$J$2:$J$1000,$A209)&gt;$B$1,INDEX(Data!$V$2:$V$1000,$A209),$A$1),"")</f>
        <v/>
      </c>
      <c r="C209" t="str">
        <f ca="1">IFERROR(IF(AND($B209,INDEX(Data!$O$2:$O$1000,$A209)=C$1),VLOOKUP($A209+1, INDIRECT("'" &amp; C$1 &amp;"'!E7:Q200"),13,FALSE),""),"")</f>
        <v/>
      </c>
      <c r="D209" t="str">
        <f ca="1">IFERROR(IF(AND($B209,INDEX(Data!$O$2:$O$1000,$A209)=D$1),VLOOKUP($A209+1, INDIRECT("'" &amp; D$1 &amp;"'!E7:Q200"),13,FALSE),""),"")</f>
        <v/>
      </c>
      <c r="E209" t="str">
        <f ca="1">IFERROR(IF(AND($B209,INDEX(Data!$O$2:$O$1000,$A209)=E$1),VLOOKUP($A209+1, INDIRECT("'" &amp; E$1 &amp;"'!E7:Q200"),13,FALSE),""),"")</f>
        <v/>
      </c>
      <c r="F209" t="str">
        <f ca="1">IFERROR(IF(AND($B209,INDEX(Data!$O$2:$O$1000,$A209)=F$1),VLOOKUP($A209+1, INDIRECT("'" &amp; F$1 &amp;"'!E7:Q200"),13,FALSE),""),"")</f>
        <v/>
      </c>
      <c r="G209" t="str">
        <f ca="1">IFERROR(IF(AND($B209,INDEX(Data!$O$2:$O$1000,$A209)=G$1),VLOOKUP($A209+1, INDIRECT("'" &amp; G$1 &amp;"'!E7:Q200"),13,FALSE),""),"")</f>
        <v/>
      </c>
      <c r="H209" t="str">
        <f ca="1">IFERROR(IF(AND($B209,INDEX(Data!$O$2:$O$1000,$A209)=H$1),VLOOKUP($A209+1, INDIRECT("'" &amp; H$1 &amp;"'!E7:Q200"),13,FALSE),""),"")</f>
        <v/>
      </c>
      <c r="I209" t="str">
        <f ca="1">IFERROR(IF(AND($B209,INDEX(Data!$O$2:$O$1000,$A209)=I$1),VLOOKUP($A209+1, INDIRECT("'" &amp; I$1 &amp;"'!E7:Q200"),13,FALSE),""),"")</f>
        <v/>
      </c>
      <c r="J209" t="str">
        <f ca="1">IFERROR(IF(AND($B209,INDEX(Data!$O$2:$O$1000,$A209)=J$1),VLOOKUP($A209+1, INDIRECT("'" &amp; J$1 &amp;"'!E7:Q200"),13,FALSE),""),"")</f>
        <v/>
      </c>
    </row>
    <row r="210" spans="1:10" x14ac:dyDescent="0.3">
      <c r="A210" t="str">
        <f t="array" ref="A210">IFERROR(SMALL(IF(Data!$D$2:$D$1000="Done",ROW(Data!$D$2:$D$1000)-1),ROW(209:209)),"")</f>
        <v/>
      </c>
      <c r="B210" s="1" t="str">
        <f>IFERROR(IF(INDEX(Data!$T$2:$T$1000,$A210)/INDEX(Data!$J$2:$J$1000,$A210)&gt;$B$1,INDEX(Data!$V$2:$V$1000,$A210),$A$1),"")</f>
        <v/>
      </c>
      <c r="C210" t="str">
        <f ca="1">IFERROR(IF(AND($B210,INDEX(Data!$O$2:$O$1000,$A210)=C$1),VLOOKUP($A210+1, INDIRECT("'" &amp; C$1 &amp;"'!E7:Q200"),13,FALSE),""),"")</f>
        <v/>
      </c>
      <c r="D210" t="str">
        <f ca="1">IFERROR(IF(AND($B210,INDEX(Data!$O$2:$O$1000,$A210)=D$1),VLOOKUP($A210+1, INDIRECT("'" &amp; D$1 &amp;"'!E7:Q200"),13,FALSE),""),"")</f>
        <v/>
      </c>
      <c r="E210" t="str">
        <f ca="1">IFERROR(IF(AND($B210,INDEX(Data!$O$2:$O$1000,$A210)=E$1),VLOOKUP($A210+1, INDIRECT("'" &amp; E$1 &amp;"'!E7:Q200"),13,FALSE),""),"")</f>
        <v/>
      </c>
      <c r="F210" t="str">
        <f ca="1">IFERROR(IF(AND($B210,INDEX(Data!$O$2:$O$1000,$A210)=F$1),VLOOKUP($A210+1, INDIRECT("'" &amp; F$1 &amp;"'!E7:Q200"),13,FALSE),""),"")</f>
        <v/>
      </c>
      <c r="G210" t="str">
        <f ca="1">IFERROR(IF(AND($B210,INDEX(Data!$O$2:$O$1000,$A210)=G$1),VLOOKUP($A210+1, INDIRECT("'" &amp; G$1 &amp;"'!E7:Q200"),13,FALSE),""),"")</f>
        <v/>
      </c>
      <c r="H210" t="str">
        <f ca="1">IFERROR(IF(AND($B210,INDEX(Data!$O$2:$O$1000,$A210)=H$1),VLOOKUP($A210+1, INDIRECT("'" &amp; H$1 &amp;"'!E7:Q200"),13,FALSE),""),"")</f>
        <v/>
      </c>
      <c r="I210" t="str">
        <f ca="1">IFERROR(IF(AND($B210,INDEX(Data!$O$2:$O$1000,$A210)=I$1),VLOOKUP($A210+1, INDIRECT("'" &amp; I$1 &amp;"'!E7:Q200"),13,FALSE),""),"")</f>
        <v/>
      </c>
      <c r="J210" t="str">
        <f ca="1">IFERROR(IF(AND($B210,INDEX(Data!$O$2:$O$1000,$A210)=J$1),VLOOKUP($A210+1, INDIRECT("'" &amp; J$1 &amp;"'!E7:Q200"),13,FALSE),""),"")</f>
        <v/>
      </c>
    </row>
    <row r="211" spans="1:10" x14ac:dyDescent="0.3">
      <c r="A211" t="str">
        <f t="array" ref="A211">IFERROR(SMALL(IF(Data!$D$2:$D$1000="Done",ROW(Data!$D$2:$D$1000)-1),ROW(210:210)),"")</f>
        <v/>
      </c>
      <c r="B211" s="1" t="str">
        <f>IFERROR(IF(INDEX(Data!$T$2:$T$1000,$A211)/INDEX(Data!$J$2:$J$1000,$A211)&gt;$B$1,INDEX(Data!$V$2:$V$1000,$A211),$A$1),"")</f>
        <v/>
      </c>
      <c r="C211" t="str">
        <f ca="1">IFERROR(IF(AND($B211,INDEX(Data!$O$2:$O$1000,$A211)=C$1),VLOOKUP($A211+1, INDIRECT("'" &amp; C$1 &amp;"'!E7:Q200"),13,FALSE),""),"")</f>
        <v/>
      </c>
      <c r="D211" t="str">
        <f ca="1">IFERROR(IF(AND($B211,INDEX(Data!$O$2:$O$1000,$A211)=D$1),VLOOKUP($A211+1, INDIRECT("'" &amp; D$1 &amp;"'!E7:Q200"),13,FALSE),""),"")</f>
        <v/>
      </c>
      <c r="E211" t="str">
        <f ca="1">IFERROR(IF(AND($B211,INDEX(Data!$O$2:$O$1000,$A211)=E$1),VLOOKUP($A211+1, INDIRECT("'" &amp; E$1 &amp;"'!E7:Q200"),13,FALSE),""),"")</f>
        <v/>
      </c>
      <c r="F211" t="str">
        <f ca="1">IFERROR(IF(AND($B211,INDEX(Data!$O$2:$O$1000,$A211)=F$1),VLOOKUP($A211+1, INDIRECT("'" &amp; F$1 &amp;"'!E7:Q200"),13,FALSE),""),"")</f>
        <v/>
      </c>
      <c r="G211" t="str">
        <f ca="1">IFERROR(IF(AND($B211,INDEX(Data!$O$2:$O$1000,$A211)=G$1),VLOOKUP($A211+1, INDIRECT("'" &amp; G$1 &amp;"'!E7:Q200"),13,FALSE),""),"")</f>
        <v/>
      </c>
      <c r="H211" t="str">
        <f ca="1">IFERROR(IF(AND($B211,INDEX(Data!$O$2:$O$1000,$A211)=H$1),VLOOKUP($A211+1, INDIRECT("'" &amp; H$1 &amp;"'!E7:Q200"),13,FALSE),""),"")</f>
        <v/>
      </c>
      <c r="I211" t="str">
        <f ca="1">IFERROR(IF(AND($B211,INDEX(Data!$O$2:$O$1000,$A211)=I$1),VLOOKUP($A211+1, INDIRECT("'" &amp; I$1 &amp;"'!E7:Q200"),13,FALSE),""),"")</f>
        <v/>
      </c>
      <c r="J211" t="str">
        <f ca="1">IFERROR(IF(AND($B211,INDEX(Data!$O$2:$O$1000,$A211)=J$1),VLOOKUP($A211+1, INDIRECT("'" &amp; J$1 &amp;"'!E7:Q200"),13,FALSE),""),"")</f>
        <v/>
      </c>
    </row>
    <row r="212" spans="1:10" x14ac:dyDescent="0.3">
      <c r="A212" t="str">
        <f t="array" ref="A212">IFERROR(SMALL(IF(Data!$D$2:$D$1000="Done",ROW(Data!$D$2:$D$1000)-1),ROW(211:211)),"")</f>
        <v/>
      </c>
      <c r="B212" s="1" t="str">
        <f>IFERROR(IF(INDEX(Data!$T$2:$T$1000,$A212)/INDEX(Data!$J$2:$J$1000,$A212)&gt;$B$1,INDEX(Data!$V$2:$V$1000,$A212),$A$1),"")</f>
        <v/>
      </c>
      <c r="C212" t="str">
        <f ca="1">IFERROR(IF(AND($B212,INDEX(Data!$O$2:$O$1000,$A212)=C$1),VLOOKUP($A212+1, INDIRECT("'" &amp; C$1 &amp;"'!E7:Q200"),13,FALSE),""),"")</f>
        <v/>
      </c>
      <c r="D212" t="str">
        <f ca="1">IFERROR(IF(AND($B212,INDEX(Data!$O$2:$O$1000,$A212)=D$1),VLOOKUP($A212+1, INDIRECT("'" &amp; D$1 &amp;"'!E7:Q200"),13,FALSE),""),"")</f>
        <v/>
      </c>
      <c r="E212" t="str">
        <f ca="1">IFERROR(IF(AND($B212,INDEX(Data!$O$2:$O$1000,$A212)=E$1),VLOOKUP($A212+1, INDIRECT("'" &amp; E$1 &amp;"'!E7:Q200"),13,FALSE),""),"")</f>
        <v/>
      </c>
      <c r="F212" t="str">
        <f ca="1">IFERROR(IF(AND($B212,INDEX(Data!$O$2:$O$1000,$A212)=F$1),VLOOKUP($A212+1, INDIRECT("'" &amp; F$1 &amp;"'!E7:Q200"),13,FALSE),""),"")</f>
        <v/>
      </c>
      <c r="G212" t="str">
        <f ca="1">IFERROR(IF(AND($B212,INDEX(Data!$O$2:$O$1000,$A212)=G$1),VLOOKUP($A212+1, INDIRECT("'" &amp; G$1 &amp;"'!E7:Q200"),13,FALSE),""),"")</f>
        <v/>
      </c>
      <c r="H212" t="str">
        <f ca="1">IFERROR(IF(AND($B212,INDEX(Data!$O$2:$O$1000,$A212)=H$1),VLOOKUP($A212+1, INDIRECT("'" &amp; H$1 &amp;"'!E7:Q200"),13,FALSE),""),"")</f>
        <v/>
      </c>
      <c r="I212" t="str">
        <f ca="1">IFERROR(IF(AND($B212,INDEX(Data!$O$2:$O$1000,$A212)=I$1),VLOOKUP($A212+1, INDIRECT("'" &amp; I$1 &amp;"'!E7:Q200"),13,FALSE),""),"")</f>
        <v/>
      </c>
      <c r="J212" t="str">
        <f ca="1">IFERROR(IF(AND($B212,INDEX(Data!$O$2:$O$1000,$A212)=J$1),VLOOKUP($A212+1, INDIRECT("'" &amp; J$1 &amp;"'!E7:Q200"),13,FALSE),""),"")</f>
        <v/>
      </c>
    </row>
    <row r="213" spans="1:10" x14ac:dyDescent="0.3">
      <c r="A213" t="str">
        <f t="array" ref="A213">IFERROR(SMALL(IF(Data!$D$2:$D$1000="Done",ROW(Data!$D$2:$D$1000)-1),ROW(212:212)),"")</f>
        <v/>
      </c>
      <c r="B213" s="1" t="str">
        <f>IFERROR(IF(INDEX(Data!$T$2:$T$1000,$A213)/INDEX(Data!$J$2:$J$1000,$A213)&gt;$B$1,INDEX(Data!$V$2:$V$1000,$A213),$A$1),"")</f>
        <v/>
      </c>
      <c r="C213" t="str">
        <f ca="1">IFERROR(IF(AND($B213,INDEX(Data!$O$2:$O$1000,$A213)=C$1),VLOOKUP($A213+1, INDIRECT("'" &amp; C$1 &amp;"'!E7:Q200"),13,FALSE),""),"")</f>
        <v/>
      </c>
      <c r="D213" t="str">
        <f ca="1">IFERROR(IF(AND($B213,INDEX(Data!$O$2:$O$1000,$A213)=D$1),VLOOKUP($A213+1, INDIRECT("'" &amp; D$1 &amp;"'!E7:Q200"),13,FALSE),""),"")</f>
        <v/>
      </c>
      <c r="E213" t="str">
        <f ca="1">IFERROR(IF(AND($B213,INDEX(Data!$O$2:$O$1000,$A213)=E$1),VLOOKUP($A213+1, INDIRECT("'" &amp; E$1 &amp;"'!E7:Q200"),13,FALSE),""),"")</f>
        <v/>
      </c>
      <c r="F213" t="str">
        <f ca="1">IFERROR(IF(AND($B213,INDEX(Data!$O$2:$O$1000,$A213)=F$1),VLOOKUP($A213+1, INDIRECT("'" &amp; F$1 &amp;"'!E7:Q200"),13,FALSE),""),"")</f>
        <v/>
      </c>
      <c r="G213" t="str">
        <f ca="1">IFERROR(IF(AND($B213,INDEX(Data!$O$2:$O$1000,$A213)=G$1),VLOOKUP($A213+1, INDIRECT("'" &amp; G$1 &amp;"'!E7:Q200"),13,FALSE),""),"")</f>
        <v/>
      </c>
      <c r="H213" t="str">
        <f ca="1">IFERROR(IF(AND($B213,INDEX(Data!$O$2:$O$1000,$A213)=H$1),VLOOKUP($A213+1, INDIRECT("'" &amp; H$1 &amp;"'!E7:Q200"),13,FALSE),""),"")</f>
        <v/>
      </c>
      <c r="I213" t="str">
        <f ca="1">IFERROR(IF(AND($B213,INDEX(Data!$O$2:$O$1000,$A213)=I$1),VLOOKUP($A213+1, INDIRECT("'" &amp; I$1 &amp;"'!E7:Q200"),13,FALSE),""),"")</f>
        <v/>
      </c>
      <c r="J213" t="str">
        <f ca="1">IFERROR(IF(AND($B213,INDEX(Data!$O$2:$O$1000,$A213)=J$1),VLOOKUP($A213+1, INDIRECT("'" &amp; J$1 &amp;"'!E7:Q200"),13,FALSE),""),"")</f>
        <v/>
      </c>
    </row>
    <row r="214" spans="1:10" x14ac:dyDescent="0.3">
      <c r="A214" t="str">
        <f t="array" ref="A214">IFERROR(SMALL(IF(Data!$D$2:$D$1000="Done",ROW(Data!$D$2:$D$1000)-1),ROW(213:213)),"")</f>
        <v/>
      </c>
      <c r="B214" s="1" t="str">
        <f>IFERROR(IF(INDEX(Data!$T$2:$T$1000,$A214)/INDEX(Data!$J$2:$J$1000,$A214)&gt;$B$1,INDEX(Data!$V$2:$V$1000,$A214),$A$1),"")</f>
        <v/>
      </c>
      <c r="C214" t="str">
        <f ca="1">IFERROR(IF(AND($B214,INDEX(Data!$O$2:$O$1000,$A214)=C$1),VLOOKUP($A214+1, INDIRECT("'" &amp; C$1 &amp;"'!E7:Q200"),13,FALSE),""),"")</f>
        <v/>
      </c>
      <c r="D214" t="str">
        <f ca="1">IFERROR(IF(AND($B214,INDEX(Data!$O$2:$O$1000,$A214)=D$1),VLOOKUP($A214+1, INDIRECT("'" &amp; D$1 &amp;"'!E7:Q200"),13,FALSE),""),"")</f>
        <v/>
      </c>
      <c r="E214" t="str">
        <f ca="1">IFERROR(IF(AND($B214,INDEX(Data!$O$2:$O$1000,$A214)=E$1),VLOOKUP($A214+1, INDIRECT("'" &amp; E$1 &amp;"'!E7:Q200"),13,FALSE),""),"")</f>
        <v/>
      </c>
      <c r="F214" t="str">
        <f ca="1">IFERROR(IF(AND($B214,INDEX(Data!$O$2:$O$1000,$A214)=F$1),VLOOKUP($A214+1, INDIRECT("'" &amp; F$1 &amp;"'!E7:Q200"),13,FALSE),""),"")</f>
        <v/>
      </c>
      <c r="G214" t="str">
        <f ca="1">IFERROR(IF(AND($B214,INDEX(Data!$O$2:$O$1000,$A214)=G$1),VLOOKUP($A214+1, INDIRECT("'" &amp; G$1 &amp;"'!E7:Q200"),13,FALSE),""),"")</f>
        <v/>
      </c>
      <c r="H214" t="str">
        <f ca="1">IFERROR(IF(AND($B214,INDEX(Data!$O$2:$O$1000,$A214)=H$1),VLOOKUP($A214+1, INDIRECT("'" &amp; H$1 &amp;"'!E7:Q200"),13,FALSE),""),"")</f>
        <v/>
      </c>
      <c r="I214" t="str">
        <f ca="1">IFERROR(IF(AND($B214,INDEX(Data!$O$2:$O$1000,$A214)=I$1),VLOOKUP($A214+1, INDIRECT("'" &amp; I$1 &amp;"'!E7:Q200"),13,FALSE),""),"")</f>
        <v/>
      </c>
      <c r="J214" t="str">
        <f ca="1">IFERROR(IF(AND($B214,INDEX(Data!$O$2:$O$1000,$A214)=J$1),VLOOKUP($A214+1, INDIRECT("'" &amp; J$1 &amp;"'!E7:Q200"),13,FALSE),""),"")</f>
        <v/>
      </c>
    </row>
    <row r="215" spans="1:10" x14ac:dyDescent="0.3">
      <c r="A215" t="str">
        <f t="array" ref="A215">IFERROR(SMALL(IF(Data!$D$2:$D$1000="Done",ROW(Data!$D$2:$D$1000)-1),ROW(214:214)),"")</f>
        <v/>
      </c>
      <c r="B215" s="1" t="str">
        <f>IFERROR(IF(INDEX(Data!$T$2:$T$1000,$A215)/INDEX(Data!$J$2:$J$1000,$A215)&gt;$B$1,INDEX(Data!$V$2:$V$1000,$A215),$A$1),"")</f>
        <v/>
      </c>
      <c r="C215" t="str">
        <f ca="1">IFERROR(IF(AND($B215,INDEX(Data!$O$2:$O$1000,$A215)=C$1),VLOOKUP($A215+1, INDIRECT("'" &amp; C$1 &amp;"'!E7:Q200"),13,FALSE),""),"")</f>
        <v/>
      </c>
      <c r="D215" t="str">
        <f ca="1">IFERROR(IF(AND($B215,INDEX(Data!$O$2:$O$1000,$A215)=D$1),VLOOKUP($A215+1, INDIRECT("'" &amp; D$1 &amp;"'!E7:Q200"),13,FALSE),""),"")</f>
        <v/>
      </c>
      <c r="E215" t="str">
        <f ca="1">IFERROR(IF(AND($B215,INDEX(Data!$O$2:$O$1000,$A215)=E$1),VLOOKUP($A215+1, INDIRECT("'" &amp; E$1 &amp;"'!E7:Q200"),13,FALSE),""),"")</f>
        <v/>
      </c>
      <c r="F215" t="str">
        <f ca="1">IFERROR(IF(AND($B215,INDEX(Data!$O$2:$O$1000,$A215)=F$1),VLOOKUP($A215+1, INDIRECT("'" &amp; F$1 &amp;"'!E7:Q200"),13,FALSE),""),"")</f>
        <v/>
      </c>
      <c r="G215" t="str">
        <f ca="1">IFERROR(IF(AND($B215,INDEX(Data!$O$2:$O$1000,$A215)=G$1),VLOOKUP($A215+1, INDIRECT("'" &amp; G$1 &amp;"'!E7:Q200"),13,FALSE),""),"")</f>
        <v/>
      </c>
      <c r="H215" t="str">
        <f ca="1">IFERROR(IF(AND($B215,INDEX(Data!$O$2:$O$1000,$A215)=H$1),VLOOKUP($A215+1, INDIRECT("'" &amp; H$1 &amp;"'!E7:Q200"),13,FALSE),""),"")</f>
        <v/>
      </c>
      <c r="I215" t="str">
        <f ca="1">IFERROR(IF(AND($B215,INDEX(Data!$O$2:$O$1000,$A215)=I$1),VLOOKUP($A215+1, INDIRECT("'" &amp; I$1 &amp;"'!E7:Q200"),13,FALSE),""),"")</f>
        <v/>
      </c>
      <c r="J215" t="str">
        <f ca="1">IFERROR(IF(AND($B215,INDEX(Data!$O$2:$O$1000,$A215)=J$1),VLOOKUP($A215+1, INDIRECT("'" &amp; J$1 &amp;"'!E7:Q200"),13,FALSE),""),"")</f>
        <v/>
      </c>
    </row>
    <row r="216" spans="1:10" x14ac:dyDescent="0.3">
      <c r="A216" t="str">
        <f t="array" ref="A216">IFERROR(SMALL(IF(Data!$D$2:$D$1000="Done",ROW(Data!$D$2:$D$1000)-1),ROW(215:215)),"")</f>
        <v/>
      </c>
      <c r="B216" s="1" t="str">
        <f>IFERROR(IF(INDEX(Data!$T$2:$T$1000,$A216)/INDEX(Data!$J$2:$J$1000,$A216)&gt;$B$1,INDEX(Data!$V$2:$V$1000,$A216),$A$1),"")</f>
        <v/>
      </c>
      <c r="C216" t="str">
        <f ca="1">IFERROR(IF(AND($B216,INDEX(Data!$O$2:$O$1000,$A216)=C$1),VLOOKUP($A216+1, INDIRECT("'" &amp; C$1 &amp;"'!E7:Q200"),13,FALSE),""),"")</f>
        <v/>
      </c>
      <c r="D216" t="str">
        <f ca="1">IFERROR(IF(AND($B216,INDEX(Data!$O$2:$O$1000,$A216)=D$1),VLOOKUP($A216+1, INDIRECT("'" &amp; D$1 &amp;"'!E7:Q200"),13,FALSE),""),"")</f>
        <v/>
      </c>
      <c r="E216" t="str">
        <f ca="1">IFERROR(IF(AND($B216,INDEX(Data!$O$2:$O$1000,$A216)=E$1),VLOOKUP($A216+1, INDIRECT("'" &amp; E$1 &amp;"'!E7:Q200"),13,FALSE),""),"")</f>
        <v/>
      </c>
      <c r="F216" t="str">
        <f ca="1">IFERROR(IF(AND($B216,INDEX(Data!$O$2:$O$1000,$A216)=F$1),VLOOKUP($A216+1, INDIRECT("'" &amp; F$1 &amp;"'!E7:Q200"),13,FALSE),""),"")</f>
        <v/>
      </c>
      <c r="G216" t="str">
        <f ca="1">IFERROR(IF(AND($B216,INDEX(Data!$O$2:$O$1000,$A216)=G$1),VLOOKUP($A216+1, INDIRECT("'" &amp; G$1 &amp;"'!E7:Q200"),13,FALSE),""),"")</f>
        <v/>
      </c>
      <c r="H216" t="str">
        <f ca="1">IFERROR(IF(AND($B216,INDEX(Data!$O$2:$O$1000,$A216)=H$1),VLOOKUP($A216+1, INDIRECT("'" &amp; H$1 &amp;"'!E7:Q200"),13,FALSE),""),"")</f>
        <v/>
      </c>
      <c r="I216" t="str">
        <f ca="1">IFERROR(IF(AND($B216,INDEX(Data!$O$2:$O$1000,$A216)=I$1),VLOOKUP($A216+1, INDIRECT("'" &amp; I$1 &amp;"'!E7:Q200"),13,FALSE),""),"")</f>
        <v/>
      </c>
      <c r="J216" t="str">
        <f ca="1">IFERROR(IF(AND($B216,INDEX(Data!$O$2:$O$1000,$A216)=J$1),VLOOKUP($A216+1, INDIRECT("'" &amp; J$1 &amp;"'!E7:Q200"),13,FALSE),""),"")</f>
        <v/>
      </c>
    </row>
    <row r="217" spans="1:10" x14ac:dyDescent="0.3">
      <c r="A217" t="str">
        <f t="array" ref="A217">IFERROR(SMALL(IF(Data!$D$2:$D$1000="Done",ROW(Data!$D$2:$D$1000)-1),ROW(216:216)),"")</f>
        <v/>
      </c>
      <c r="B217" s="1" t="str">
        <f>IFERROR(IF(INDEX(Data!$T$2:$T$1000,$A217)/INDEX(Data!$J$2:$J$1000,$A217)&gt;$B$1,INDEX(Data!$V$2:$V$1000,$A217),$A$1),"")</f>
        <v/>
      </c>
      <c r="C217" t="str">
        <f ca="1">IFERROR(IF(AND($B217,INDEX(Data!$O$2:$O$1000,$A217)=C$1),VLOOKUP($A217+1, INDIRECT("'" &amp; C$1 &amp;"'!E7:Q200"),13,FALSE),""),"")</f>
        <v/>
      </c>
      <c r="D217" t="str">
        <f ca="1">IFERROR(IF(AND($B217,INDEX(Data!$O$2:$O$1000,$A217)=D$1),VLOOKUP($A217+1, INDIRECT("'" &amp; D$1 &amp;"'!E7:Q200"),13,FALSE),""),"")</f>
        <v/>
      </c>
      <c r="E217" t="str">
        <f ca="1">IFERROR(IF(AND($B217,INDEX(Data!$O$2:$O$1000,$A217)=E$1),VLOOKUP($A217+1, INDIRECT("'" &amp; E$1 &amp;"'!E7:Q200"),13,FALSE),""),"")</f>
        <v/>
      </c>
      <c r="F217" t="str">
        <f ca="1">IFERROR(IF(AND($B217,INDEX(Data!$O$2:$O$1000,$A217)=F$1),VLOOKUP($A217+1, INDIRECT("'" &amp; F$1 &amp;"'!E7:Q200"),13,FALSE),""),"")</f>
        <v/>
      </c>
      <c r="G217" t="str">
        <f ca="1">IFERROR(IF(AND($B217,INDEX(Data!$O$2:$O$1000,$A217)=G$1),VLOOKUP($A217+1, INDIRECT("'" &amp; G$1 &amp;"'!E7:Q200"),13,FALSE),""),"")</f>
        <v/>
      </c>
      <c r="H217" t="str">
        <f ca="1">IFERROR(IF(AND($B217,INDEX(Data!$O$2:$O$1000,$A217)=H$1),VLOOKUP($A217+1, INDIRECT("'" &amp; H$1 &amp;"'!E7:Q200"),13,FALSE),""),"")</f>
        <v/>
      </c>
      <c r="I217" t="str">
        <f ca="1">IFERROR(IF(AND($B217,INDEX(Data!$O$2:$O$1000,$A217)=I$1),VLOOKUP($A217+1, INDIRECT("'" &amp; I$1 &amp;"'!E7:Q200"),13,FALSE),""),"")</f>
        <v/>
      </c>
      <c r="J217" t="str">
        <f ca="1">IFERROR(IF(AND($B217,INDEX(Data!$O$2:$O$1000,$A217)=J$1),VLOOKUP($A217+1, INDIRECT("'" &amp; J$1 &amp;"'!E7:Q200"),13,FALSE),""),"")</f>
        <v/>
      </c>
    </row>
    <row r="218" spans="1:10" x14ac:dyDescent="0.3">
      <c r="A218" t="str">
        <f t="array" ref="A218">IFERROR(SMALL(IF(Data!$D$2:$D$1000="Done",ROW(Data!$D$2:$D$1000)-1),ROW(217:217)),"")</f>
        <v/>
      </c>
      <c r="B218" s="1" t="str">
        <f>IFERROR(IF(INDEX(Data!$T$2:$T$1000,$A218)/INDEX(Data!$J$2:$J$1000,$A218)&gt;$B$1,INDEX(Data!$V$2:$V$1000,$A218),$A$1),"")</f>
        <v/>
      </c>
      <c r="C218" t="str">
        <f ca="1">IFERROR(IF(AND($B218,INDEX(Data!$O$2:$O$1000,$A218)=C$1),VLOOKUP($A218+1, INDIRECT("'" &amp; C$1 &amp;"'!E7:Q200"),13,FALSE),""),"")</f>
        <v/>
      </c>
      <c r="D218" t="str">
        <f ca="1">IFERROR(IF(AND($B218,INDEX(Data!$O$2:$O$1000,$A218)=D$1),VLOOKUP($A218+1, INDIRECT("'" &amp; D$1 &amp;"'!E7:Q200"),13,FALSE),""),"")</f>
        <v/>
      </c>
      <c r="E218" t="str">
        <f ca="1">IFERROR(IF(AND($B218,INDEX(Data!$O$2:$O$1000,$A218)=E$1),VLOOKUP($A218+1, INDIRECT("'" &amp; E$1 &amp;"'!E7:Q200"),13,FALSE),""),"")</f>
        <v/>
      </c>
      <c r="F218" t="str">
        <f ca="1">IFERROR(IF(AND($B218,INDEX(Data!$O$2:$O$1000,$A218)=F$1),VLOOKUP($A218+1, INDIRECT("'" &amp; F$1 &amp;"'!E7:Q200"),13,FALSE),""),"")</f>
        <v/>
      </c>
      <c r="G218" t="str">
        <f ca="1">IFERROR(IF(AND($B218,INDEX(Data!$O$2:$O$1000,$A218)=G$1),VLOOKUP($A218+1, INDIRECT("'" &amp; G$1 &amp;"'!E7:Q200"),13,FALSE),""),"")</f>
        <v/>
      </c>
      <c r="H218" t="str">
        <f ca="1">IFERROR(IF(AND($B218,INDEX(Data!$O$2:$O$1000,$A218)=H$1),VLOOKUP($A218+1, INDIRECT("'" &amp; H$1 &amp;"'!E7:Q200"),13,FALSE),""),"")</f>
        <v/>
      </c>
      <c r="I218" t="str">
        <f ca="1">IFERROR(IF(AND($B218,INDEX(Data!$O$2:$O$1000,$A218)=I$1),VLOOKUP($A218+1, INDIRECT("'" &amp; I$1 &amp;"'!E7:Q200"),13,FALSE),""),"")</f>
        <v/>
      </c>
      <c r="J218" t="str">
        <f ca="1">IFERROR(IF(AND($B218,INDEX(Data!$O$2:$O$1000,$A218)=J$1),VLOOKUP($A218+1, INDIRECT("'" &amp; J$1 &amp;"'!E7:Q200"),13,FALSE),""),"")</f>
        <v/>
      </c>
    </row>
    <row r="219" spans="1:10" x14ac:dyDescent="0.3">
      <c r="A219" t="str">
        <f t="array" ref="A219">IFERROR(SMALL(IF(Data!$D$2:$D$1000="Done",ROW(Data!$D$2:$D$1000)-1),ROW(218:218)),"")</f>
        <v/>
      </c>
      <c r="B219" s="1" t="str">
        <f>IFERROR(IF(INDEX(Data!$T$2:$T$1000,$A219)/INDEX(Data!$J$2:$J$1000,$A219)&gt;$B$1,INDEX(Data!$V$2:$V$1000,$A219),$A$1),"")</f>
        <v/>
      </c>
      <c r="C219" t="str">
        <f ca="1">IFERROR(IF(AND($B219,INDEX(Data!$O$2:$O$1000,$A219)=C$1),VLOOKUP($A219+1, INDIRECT("'" &amp; C$1 &amp;"'!E7:Q200"),13,FALSE),""),"")</f>
        <v/>
      </c>
      <c r="D219" t="str">
        <f ca="1">IFERROR(IF(AND($B219,INDEX(Data!$O$2:$O$1000,$A219)=D$1),VLOOKUP($A219+1, INDIRECT("'" &amp; D$1 &amp;"'!E7:Q200"),13,FALSE),""),"")</f>
        <v/>
      </c>
      <c r="E219" t="str">
        <f ca="1">IFERROR(IF(AND($B219,INDEX(Data!$O$2:$O$1000,$A219)=E$1),VLOOKUP($A219+1, INDIRECT("'" &amp; E$1 &amp;"'!E7:Q200"),13,FALSE),""),"")</f>
        <v/>
      </c>
      <c r="F219" t="str">
        <f ca="1">IFERROR(IF(AND($B219,INDEX(Data!$O$2:$O$1000,$A219)=F$1),VLOOKUP($A219+1, INDIRECT("'" &amp; F$1 &amp;"'!E7:Q200"),13,FALSE),""),"")</f>
        <v/>
      </c>
      <c r="G219" t="str">
        <f ca="1">IFERROR(IF(AND($B219,INDEX(Data!$O$2:$O$1000,$A219)=G$1),VLOOKUP($A219+1, INDIRECT("'" &amp; G$1 &amp;"'!E7:Q200"),13,FALSE),""),"")</f>
        <v/>
      </c>
      <c r="H219" t="str">
        <f ca="1">IFERROR(IF(AND($B219,INDEX(Data!$O$2:$O$1000,$A219)=H$1),VLOOKUP($A219+1, INDIRECT("'" &amp; H$1 &amp;"'!E7:Q200"),13,FALSE),""),"")</f>
        <v/>
      </c>
      <c r="I219" t="str">
        <f ca="1">IFERROR(IF(AND($B219,INDEX(Data!$O$2:$O$1000,$A219)=I$1),VLOOKUP($A219+1, INDIRECT("'" &amp; I$1 &amp;"'!E7:Q200"),13,FALSE),""),"")</f>
        <v/>
      </c>
      <c r="J219" t="str">
        <f ca="1">IFERROR(IF(AND($B219,INDEX(Data!$O$2:$O$1000,$A219)=J$1),VLOOKUP($A219+1, INDIRECT("'" &amp; J$1 &amp;"'!E7:Q200"),13,FALSE),""),"")</f>
        <v/>
      </c>
    </row>
    <row r="220" spans="1:10" x14ac:dyDescent="0.3">
      <c r="A220" t="str">
        <f t="array" ref="A220">IFERROR(SMALL(IF(Data!$D$2:$D$1000="Done",ROW(Data!$D$2:$D$1000)-1),ROW(219:219)),"")</f>
        <v/>
      </c>
      <c r="B220" s="1" t="str">
        <f>IFERROR(IF(INDEX(Data!$T$2:$T$1000,$A220)/INDEX(Data!$J$2:$J$1000,$A220)&gt;$B$1,INDEX(Data!$V$2:$V$1000,$A220),$A$1),"")</f>
        <v/>
      </c>
      <c r="C220" t="str">
        <f ca="1">IFERROR(IF(AND($B220,INDEX(Data!$O$2:$O$1000,$A220)=C$1),VLOOKUP($A220+1, INDIRECT("'" &amp; C$1 &amp;"'!E7:Q200"),13,FALSE),""),"")</f>
        <v/>
      </c>
      <c r="D220" t="str">
        <f ca="1">IFERROR(IF(AND($B220,INDEX(Data!$O$2:$O$1000,$A220)=D$1),VLOOKUP($A220+1, INDIRECT("'" &amp; D$1 &amp;"'!E7:Q200"),13,FALSE),""),"")</f>
        <v/>
      </c>
      <c r="E220" t="str">
        <f ca="1">IFERROR(IF(AND($B220,INDEX(Data!$O$2:$O$1000,$A220)=E$1),VLOOKUP($A220+1, INDIRECT("'" &amp; E$1 &amp;"'!E7:Q200"),13,FALSE),""),"")</f>
        <v/>
      </c>
      <c r="F220" t="str">
        <f ca="1">IFERROR(IF(AND($B220,INDEX(Data!$O$2:$O$1000,$A220)=F$1),VLOOKUP($A220+1, INDIRECT("'" &amp; F$1 &amp;"'!E7:Q200"),13,FALSE),""),"")</f>
        <v/>
      </c>
      <c r="G220" t="str">
        <f ca="1">IFERROR(IF(AND($B220,INDEX(Data!$O$2:$O$1000,$A220)=G$1),VLOOKUP($A220+1, INDIRECT("'" &amp; G$1 &amp;"'!E7:Q200"),13,FALSE),""),"")</f>
        <v/>
      </c>
      <c r="H220" t="str">
        <f ca="1">IFERROR(IF(AND($B220,INDEX(Data!$O$2:$O$1000,$A220)=H$1),VLOOKUP($A220+1, INDIRECT("'" &amp; H$1 &amp;"'!E7:Q200"),13,FALSE),""),"")</f>
        <v/>
      </c>
      <c r="I220" t="str">
        <f ca="1">IFERROR(IF(AND($B220,INDEX(Data!$O$2:$O$1000,$A220)=I$1),VLOOKUP($A220+1, INDIRECT("'" &amp; I$1 &amp;"'!E7:Q200"),13,FALSE),""),"")</f>
        <v/>
      </c>
      <c r="J220" t="str">
        <f ca="1">IFERROR(IF(AND($B220,INDEX(Data!$O$2:$O$1000,$A220)=J$1),VLOOKUP($A220+1, INDIRECT("'" &amp; J$1 &amp;"'!E7:Q200"),13,FALSE),""),"")</f>
        <v/>
      </c>
    </row>
    <row r="221" spans="1:10" x14ac:dyDescent="0.3">
      <c r="A221" t="str">
        <f t="array" ref="A221">IFERROR(SMALL(IF(Data!$D$2:$D$1000="Done",ROW(Data!$D$2:$D$1000)-1),ROW(220:220)),"")</f>
        <v/>
      </c>
      <c r="B221" s="1" t="str">
        <f>IFERROR(IF(INDEX(Data!$T$2:$T$1000,$A221)/INDEX(Data!$J$2:$J$1000,$A221)&gt;$B$1,INDEX(Data!$V$2:$V$1000,$A221),""),"")</f>
        <v/>
      </c>
      <c r="C221" t="str">
        <f ca="1">IFERROR(IF(AND($B221,INDEX(Data!$O$2:$O$1000,$A221)=C$1),VLOOKUP($A221+1, INDIRECT("'" &amp; C$1 &amp;"'!E7:Q200"),13,FALSE),""),"")</f>
        <v/>
      </c>
      <c r="D221" t="str">
        <f ca="1">IFERROR(IF(AND($B221,INDEX(Data!$O$2:$O$1000,$A221)=D$1),VLOOKUP($A221+1, INDIRECT("'" &amp; D$1 &amp;"'!E7:Q200"),13,FALSE),""),"")</f>
        <v/>
      </c>
      <c r="E221" t="str">
        <f ca="1">IFERROR(IF(AND($B221,INDEX(Data!$O$2:$O$1000,$A221)=E$1),VLOOKUP($A221+1, INDIRECT("'" &amp; E$1 &amp;"'!E7:Q200"),13,FALSE),""),"")</f>
        <v/>
      </c>
      <c r="F221" t="str">
        <f ca="1">IFERROR(IF(AND($B221,INDEX(Data!$O$2:$O$1000,$A221)=F$1),VLOOKUP($A221+1, INDIRECT("'" &amp; F$1 &amp;"'!E7:Q200"),13,FALSE),""),"")</f>
        <v/>
      </c>
      <c r="G221" t="str">
        <f ca="1">IFERROR(IF(AND($B221,INDEX(Data!$O$2:$O$1000,$A221)=G$1),VLOOKUP($A221+1, INDIRECT("'" &amp; G$1 &amp;"'!E7:Q200"),13,FALSE),""),"")</f>
        <v/>
      </c>
      <c r="H221" t="str">
        <f ca="1">IFERROR(IF(AND($B221,INDEX(Data!$O$2:$O$1000,$A221)=H$1),VLOOKUP($A221+1, INDIRECT("'" &amp; H$1 &amp;"'!E7:Q200"),13,FALSE),""),"")</f>
        <v/>
      </c>
      <c r="I221" t="str">
        <f ca="1">IFERROR(IF(AND($B221,INDEX(Data!$O$2:$O$1000,$A221)=I$1),VLOOKUP($A221+1, INDIRECT("'" &amp; I$1 &amp;"'!E7:Q200"),13,FALSE),""),"")</f>
        <v/>
      </c>
      <c r="J221" t="str">
        <f ca="1">IFERROR(IF(AND($B221,INDEX(Data!$O$2:$O$1000,$A221)=J$1),VLOOKUP($A221+1, INDIRECT("'" &amp; J$1 &amp;"'!E7:Q200"),13,FALSE),""),"")</f>
        <v/>
      </c>
    </row>
    <row r="222" spans="1:10" x14ac:dyDescent="0.3">
      <c r="A222" t="str">
        <f t="array" ref="A222">IFERROR(SMALL(IF(Data!$D$2:$D$1000="Done",ROW(Data!$D$2:$D$1000)-1),ROW(221:221)),"")</f>
        <v/>
      </c>
      <c r="B222" s="1" t="str">
        <f>IFERROR(IF(INDEX(Data!$T$2:$T$1000,$A222)/INDEX(Data!$J$2:$J$1000,$A222)&gt;$B$1,INDEX(Data!$V$2:$V$1000,$A222),""),"")</f>
        <v/>
      </c>
      <c r="C222" t="str">
        <f ca="1">IFERROR(IF(AND($B222,INDEX(Data!$O$2:$O$1000,$A222)=C$1),VLOOKUP($A222+1, INDIRECT("'" &amp; C$1 &amp;"'!E7:Q200"),13,FALSE),""),"")</f>
        <v/>
      </c>
      <c r="D222" t="str">
        <f ca="1">IFERROR(IF(AND($B222,INDEX(Data!$O$2:$O$1000,$A222)=D$1),VLOOKUP($A222+1, INDIRECT("'" &amp; D$1 &amp;"'!E7:Q200"),13,FALSE),""),"")</f>
        <v/>
      </c>
      <c r="E222" t="str">
        <f ca="1">IFERROR(IF(AND($B222,INDEX(Data!$O$2:$O$1000,$A222)=E$1),VLOOKUP($A222+1, INDIRECT("'" &amp; E$1 &amp;"'!E7:Q200"),13,FALSE),""),"")</f>
        <v/>
      </c>
      <c r="F222" t="str">
        <f ca="1">IFERROR(IF(AND($B222,INDEX(Data!$O$2:$O$1000,$A222)=F$1),VLOOKUP($A222+1, INDIRECT("'" &amp; F$1 &amp;"'!E7:Q200"),13,FALSE),""),"")</f>
        <v/>
      </c>
      <c r="G222" t="str">
        <f ca="1">IFERROR(IF(AND($B222,INDEX(Data!$O$2:$O$1000,$A222)=G$1),VLOOKUP($A222+1, INDIRECT("'" &amp; G$1 &amp;"'!E7:Q200"),13,FALSE),""),"")</f>
        <v/>
      </c>
      <c r="H222" t="str">
        <f ca="1">IFERROR(IF(AND($B222,INDEX(Data!$O$2:$O$1000,$A222)=H$1),VLOOKUP($A222+1, INDIRECT("'" &amp; H$1 &amp;"'!E7:Q200"),13,FALSE),""),"")</f>
        <v/>
      </c>
      <c r="I222" t="str">
        <f ca="1">IFERROR(IF(AND($B222,INDEX(Data!$O$2:$O$1000,$A222)=I$1),VLOOKUP($A222+1, INDIRECT("'" &amp; I$1 &amp;"'!E7:Q200"),13,FALSE),""),"")</f>
        <v/>
      </c>
      <c r="J222" t="str">
        <f ca="1">IFERROR(IF(AND($B222,INDEX(Data!$O$2:$O$1000,$A222)=J$1),VLOOKUP($A222+1, INDIRECT("'" &amp; J$1 &amp;"'!E7:Q200"),13,FALSE),""),"")</f>
        <v/>
      </c>
    </row>
    <row r="223" spans="1:10" x14ac:dyDescent="0.3">
      <c r="A223" t="str">
        <f t="array" ref="A223">IFERROR(SMALL(IF(Data!$D$2:$D$1000="Done",ROW(Data!$D$2:$D$1000)-1),ROW(222:222)),"")</f>
        <v/>
      </c>
      <c r="B223" s="1" t="str">
        <f>IFERROR(IF(INDEX(Data!$T$2:$T$1000,$A223)/INDEX(Data!$J$2:$J$1000,$A223)&gt;$B$1,INDEX(Data!$V$2:$V$1000,$A223),""),"")</f>
        <v/>
      </c>
      <c r="C223" t="str">
        <f ca="1">IFERROR(IF(AND($B223,INDEX(Data!$O$2:$O$1000,$A223)=C$1),VLOOKUP($A223+1, INDIRECT("'" &amp; C$1 &amp;"'!E7:Q200"),13,FALSE),""),"")</f>
        <v/>
      </c>
      <c r="D223" t="str">
        <f ca="1">IFERROR(IF(AND($B223,INDEX(Data!$O$2:$O$1000,$A223)=D$1),VLOOKUP($A223+1, INDIRECT("'" &amp; D$1 &amp;"'!E7:Q200"),13,FALSE),""),"")</f>
        <v/>
      </c>
      <c r="E223" t="str">
        <f ca="1">IFERROR(IF(AND($B223,INDEX(Data!$O$2:$O$1000,$A223)=E$1),VLOOKUP($A223+1, INDIRECT("'" &amp; E$1 &amp;"'!E7:Q200"),13,FALSE),""),"")</f>
        <v/>
      </c>
      <c r="F223" t="str">
        <f ca="1">IFERROR(IF(AND($B223,INDEX(Data!$O$2:$O$1000,$A223)=F$1),VLOOKUP($A223+1, INDIRECT("'" &amp; F$1 &amp;"'!E7:Q200"),13,FALSE),""),"")</f>
        <v/>
      </c>
      <c r="G223" t="str">
        <f ca="1">IFERROR(IF(AND($B223,INDEX(Data!$O$2:$O$1000,$A223)=G$1),VLOOKUP($A223+1, INDIRECT("'" &amp; G$1 &amp;"'!E7:Q200"),13,FALSE),""),"")</f>
        <v/>
      </c>
      <c r="H223" t="str">
        <f ca="1">IFERROR(IF(AND($B223,INDEX(Data!$O$2:$O$1000,$A223)=H$1),VLOOKUP($A223+1, INDIRECT("'" &amp; H$1 &amp;"'!E7:Q200"),13,FALSE),""),"")</f>
        <v/>
      </c>
      <c r="I223" t="str">
        <f ca="1">IFERROR(IF(AND($B223,INDEX(Data!$O$2:$O$1000,$A223)=I$1),VLOOKUP($A223+1, INDIRECT("'" &amp; I$1 &amp;"'!E7:Q200"),13,FALSE),""),"")</f>
        <v/>
      </c>
      <c r="J223" t="str">
        <f ca="1">IFERROR(IF(AND($B223,INDEX(Data!$O$2:$O$1000,$A223)=J$1),VLOOKUP($A223+1, INDIRECT("'" &amp; J$1 &amp;"'!E7:Q200"),13,FALSE),""),"")</f>
        <v/>
      </c>
    </row>
    <row r="224" spans="1:10" x14ac:dyDescent="0.3">
      <c r="A224" t="str">
        <f t="array" ref="A224">IFERROR(SMALL(IF(Data!$D$2:$D$1000="Done",ROW(Data!$D$2:$D$1000)-1),ROW(223:223)),"")</f>
        <v/>
      </c>
      <c r="B224" s="1" t="str">
        <f>IFERROR(IF(INDEX(Data!$T$2:$T$1000,$A224)/INDEX(Data!$J$2:$J$1000,$A224)&gt;$B$1,INDEX(Data!$V$2:$V$1000,$A224),""),"")</f>
        <v/>
      </c>
      <c r="C224" t="str">
        <f ca="1">IFERROR(IF(AND($B224,INDEX(Data!$O$2:$O$1000,$A224)=C$1),VLOOKUP($A224+1, INDIRECT("'" &amp; C$1 &amp;"'!E7:Q200"),13,FALSE),""),"")</f>
        <v/>
      </c>
      <c r="D224" t="str">
        <f ca="1">IFERROR(IF(AND($B224,INDEX(Data!$O$2:$O$1000,$A224)=D$1),VLOOKUP($A224+1, INDIRECT("'" &amp; D$1 &amp;"'!E7:Q200"),13,FALSE),""),"")</f>
        <v/>
      </c>
      <c r="E224" t="str">
        <f ca="1">IFERROR(IF(AND($B224,INDEX(Data!$O$2:$O$1000,$A224)=E$1),VLOOKUP($A224+1, INDIRECT("'" &amp; E$1 &amp;"'!E7:Q200"),13,FALSE),""),"")</f>
        <v/>
      </c>
      <c r="F224" t="str">
        <f ca="1">IFERROR(IF(AND($B224,INDEX(Data!$O$2:$O$1000,$A224)=F$1),VLOOKUP($A224+1, INDIRECT("'" &amp; F$1 &amp;"'!E7:Q200"),13,FALSE),""),"")</f>
        <v/>
      </c>
      <c r="G224" t="str">
        <f ca="1">IFERROR(IF(AND($B224,INDEX(Data!$O$2:$O$1000,$A224)=G$1),VLOOKUP($A224+1, INDIRECT("'" &amp; G$1 &amp;"'!E7:Q200"),13,FALSE),""),"")</f>
        <v/>
      </c>
      <c r="H224" t="str">
        <f ca="1">IFERROR(IF(AND($B224,INDEX(Data!$O$2:$O$1000,$A224)=H$1),VLOOKUP($A224+1, INDIRECT("'" &amp; H$1 &amp;"'!E7:Q200"),13,FALSE),""),"")</f>
        <v/>
      </c>
      <c r="I224" t="str">
        <f ca="1">IFERROR(IF(AND($B224,INDEX(Data!$O$2:$O$1000,$A224)=I$1),VLOOKUP($A224+1, INDIRECT("'" &amp; I$1 &amp;"'!E7:Q200"),13,FALSE),""),"")</f>
        <v/>
      </c>
      <c r="J224" t="str">
        <f ca="1">IFERROR(IF(AND($B224,INDEX(Data!$O$2:$O$1000,$A224)=J$1),VLOOKUP($A224+1, INDIRECT("'" &amp; J$1 &amp;"'!E7:Q200"),13,FALSE),""),"")</f>
        <v/>
      </c>
    </row>
    <row r="225" spans="1:10" x14ac:dyDescent="0.3">
      <c r="A225" t="str">
        <f t="array" ref="A225">IFERROR(SMALL(IF(Data!$D$2:$D$1000="Done",ROW(Data!$D$2:$D$1000)-1),ROW(224:224)),"")</f>
        <v/>
      </c>
      <c r="B225" s="1" t="str">
        <f>IFERROR(IF(INDEX(Data!$T$2:$T$1000,$A225)/INDEX(Data!$J$2:$J$1000,$A225)&gt;$B$1,INDEX(Data!$V$2:$V$1000,$A225),""),"")</f>
        <v/>
      </c>
      <c r="C225" t="str">
        <f ca="1">IFERROR(IF(AND($B225,INDEX(Data!$O$2:$O$1000,$A225)=C$1),VLOOKUP($A225+1, INDIRECT("'" &amp; C$1 &amp;"'!E7:Q200"),13,FALSE),""),"")</f>
        <v/>
      </c>
      <c r="D225" t="str">
        <f ca="1">IFERROR(IF(AND($B225,INDEX(Data!$O$2:$O$1000,$A225)=D$1),VLOOKUP($A225+1, INDIRECT("'" &amp; D$1 &amp;"'!E7:Q200"),13,FALSE),""),"")</f>
        <v/>
      </c>
      <c r="E225" t="str">
        <f ca="1">IFERROR(IF(AND($B225,INDEX(Data!$O$2:$O$1000,$A225)=E$1),VLOOKUP($A225+1, INDIRECT("'" &amp; E$1 &amp;"'!E7:Q200"),13,FALSE),""),"")</f>
        <v/>
      </c>
      <c r="F225" t="str">
        <f ca="1">IFERROR(IF(AND($B225,INDEX(Data!$O$2:$O$1000,$A225)=F$1),VLOOKUP($A225+1, INDIRECT("'" &amp; F$1 &amp;"'!E7:Q200"),13,FALSE),""),"")</f>
        <v/>
      </c>
      <c r="G225" t="str">
        <f ca="1">IFERROR(IF(AND($B225,INDEX(Data!$O$2:$O$1000,$A225)=G$1),VLOOKUP($A225+1, INDIRECT("'" &amp; G$1 &amp;"'!E7:Q200"),13,FALSE),""),"")</f>
        <v/>
      </c>
      <c r="H225" t="str">
        <f ca="1">IFERROR(IF(AND($B225,INDEX(Data!$O$2:$O$1000,$A225)=H$1),VLOOKUP($A225+1, INDIRECT("'" &amp; H$1 &amp;"'!E7:Q200"),13,FALSE),""),"")</f>
        <v/>
      </c>
      <c r="I225" t="str">
        <f ca="1">IFERROR(IF(AND($B225,INDEX(Data!$O$2:$O$1000,$A225)=I$1),VLOOKUP($A225+1, INDIRECT("'" &amp; I$1 &amp;"'!E7:Q200"),13,FALSE),""),"")</f>
        <v/>
      </c>
      <c r="J225" t="str">
        <f ca="1">IFERROR(IF(AND($B225,INDEX(Data!$O$2:$O$1000,$A225)=J$1),VLOOKUP($A225+1, INDIRECT("'" &amp; J$1 &amp;"'!E7:Q200"),13,FALSE),""),"")</f>
        <v/>
      </c>
    </row>
    <row r="226" spans="1:10" x14ac:dyDescent="0.3">
      <c r="A226" t="str">
        <f t="array" ref="A226">IFERROR(SMALL(IF(Data!$D$2:$D$1000="Done",ROW(Data!$D$2:$D$1000)-1),ROW(225:225)),"")</f>
        <v/>
      </c>
      <c r="B226" s="1" t="str">
        <f>IFERROR(IF(INDEX(Data!$T$2:$T$1000,$A226)/INDEX(Data!$J$2:$J$1000,$A226)&gt;$B$1,INDEX(Data!$V$2:$V$1000,$A226),""),"")</f>
        <v/>
      </c>
      <c r="C226" t="str">
        <f ca="1">IFERROR(IF(AND($B226,INDEX(Data!$O$2:$O$1000,$A226)=C$1),VLOOKUP($A226+1, INDIRECT("'" &amp; C$1 &amp;"'!E7:Q200"),13,FALSE),""),"")</f>
        <v/>
      </c>
      <c r="D226" t="str">
        <f ca="1">IFERROR(IF(AND($B226,INDEX(Data!$O$2:$O$1000,$A226)=D$1),VLOOKUP($A226+1, INDIRECT("'" &amp; D$1 &amp;"'!E7:Q200"),13,FALSE),""),"")</f>
        <v/>
      </c>
      <c r="E226" t="str">
        <f ca="1">IFERROR(IF(AND($B226,INDEX(Data!$O$2:$O$1000,$A226)=E$1),VLOOKUP($A226+1, INDIRECT("'" &amp; E$1 &amp;"'!E7:Q200"),13,FALSE),""),"")</f>
        <v/>
      </c>
      <c r="F226" t="str">
        <f ca="1">IFERROR(IF(AND($B226,INDEX(Data!$O$2:$O$1000,$A226)=F$1),VLOOKUP($A226+1, INDIRECT("'" &amp; F$1 &amp;"'!E7:Q200"),13,FALSE),""),"")</f>
        <v/>
      </c>
      <c r="G226" t="str">
        <f ca="1">IFERROR(IF(AND($B226,INDEX(Data!$O$2:$O$1000,$A226)=G$1),VLOOKUP($A226+1, INDIRECT("'" &amp; G$1 &amp;"'!E7:Q200"),13,FALSE),""),"")</f>
        <v/>
      </c>
      <c r="H226" t="str">
        <f ca="1">IFERROR(IF(AND($B226,INDEX(Data!$O$2:$O$1000,$A226)=H$1),VLOOKUP($A226+1, INDIRECT("'" &amp; H$1 &amp;"'!E7:Q200"),13,FALSE),""),"")</f>
        <v/>
      </c>
      <c r="I226" t="str">
        <f ca="1">IFERROR(IF(AND($B226,INDEX(Data!$O$2:$O$1000,$A226)=I$1),VLOOKUP($A226+1, INDIRECT("'" &amp; I$1 &amp;"'!E7:Q200"),13,FALSE),""),"")</f>
        <v/>
      </c>
      <c r="J226" t="str">
        <f ca="1">IFERROR(IF(AND($B226,INDEX(Data!$O$2:$O$1000,$A226)=J$1),VLOOKUP($A226+1, INDIRECT("'" &amp; J$1 &amp;"'!E7:Q200"),13,FALSE),""),"")</f>
        <v/>
      </c>
    </row>
    <row r="227" spans="1:10" x14ac:dyDescent="0.3">
      <c r="A227" t="str">
        <f t="array" ref="A227">IFERROR(SMALL(IF(Data!$D$2:$D$1000="Done",ROW(Data!$D$2:$D$1000)-1),ROW(226:226)),"")</f>
        <v/>
      </c>
      <c r="B227" s="1" t="str">
        <f>IFERROR(IF(INDEX(Data!$T$2:$T$1000,$A227)/INDEX(Data!$J$2:$J$1000,$A227)&gt;$B$1,INDEX(Data!$V$2:$V$1000,$A227),""),"")</f>
        <v/>
      </c>
      <c r="C227" t="str">
        <f ca="1">IFERROR(IF(AND($B227,INDEX(Data!$O$2:$O$1000,$A227)=C$1),VLOOKUP($A227+1, INDIRECT("'" &amp; C$1 &amp;"'!E7:Q200"),13,FALSE),""),"")</f>
        <v/>
      </c>
      <c r="D227" t="str">
        <f ca="1">IFERROR(IF(AND($B227,INDEX(Data!$O$2:$O$1000,$A227)=D$1),VLOOKUP($A227+1, INDIRECT("'" &amp; D$1 &amp;"'!E7:Q200"),13,FALSE),""),"")</f>
        <v/>
      </c>
      <c r="E227" t="str">
        <f ca="1">IFERROR(IF(AND($B227,INDEX(Data!$O$2:$O$1000,$A227)=E$1),VLOOKUP($A227+1, INDIRECT("'" &amp; E$1 &amp;"'!E7:Q200"),13,FALSE),""),"")</f>
        <v/>
      </c>
      <c r="F227" t="str">
        <f ca="1">IFERROR(IF(AND($B227,INDEX(Data!$O$2:$O$1000,$A227)=F$1),VLOOKUP($A227+1, INDIRECT("'" &amp; F$1 &amp;"'!E7:Q200"),13,FALSE),""),"")</f>
        <v/>
      </c>
      <c r="G227" t="str">
        <f ca="1">IFERROR(IF(AND($B227,INDEX(Data!$O$2:$O$1000,$A227)=G$1),VLOOKUP($A227+1, INDIRECT("'" &amp; G$1 &amp;"'!E7:Q200"),13,FALSE),""),"")</f>
        <v/>
      </c>
      <c r="H227" t="str">
        <f ca="1">IFERROR(IF(AND($B227,INDEX(Data!$O$2:$O$1000,$A227)=H$1),VLOOKUP($A227+1, INDIRECT("'" &amp; H$1 &amp;"'!E7:Q200"),13,FALSE),""),"")</f>
        <v/>
      </c>
      <c r="I227" t="str">
        <f ca="1">IFERROR(IF(AND($B227,INDEX(Data!$O$2:$O$1000,$A227)=I$1),VLOOKUP($A227+1, INDIRECT("'" &amp; I$1 &amp;"'!E7:Q200"),13,FALSE),""),"")</f>
        <v/>
      </c>
      <c r="J227" t="str">
        <f ca="1">IFERROR(IF(AND($B227,INDEX(Data!$O$2:$O$1000,$A227)=J$1),VLOOKUP($A227+1, INDIRECT("'" &amp; J$1 &amp;"'!E7:Q200"),13,FALSE),""),"")</f>
        <v/>
      </c>
    </row>
    <row r="228" spans="1:10" x14ac:dyDescent="0.3">
      <c r="A228" t="str">
        <f t="array" ref="A228">IFERROR(SMALL(IF(Data!$D$2:$D$1000="Done",ROW(Data!$D$2:$D$1000)-1),ROW(227:227)),"")</f>
        <v/>
      </c>
      <c r="B228" s="1" t="str">
        <f>IFERROR(IF(INDEX(Data!$T$2:$T$1000,$A228)/INDEX(Data!$J$2:$J$1000,$A228)&gt;$B$1,INDEX(Data!$V$2:$V$1000,$A228),""),"")</f>
        <v/>
      </c>
      <c r="C228" t="str">
        <f ca="1">IFERROR(IF(AND($B228,INDEX(Data!$O$2:$O$1000,$A228)=C$1),VLOOKUP($A228+1, INDIRECT("'" &amp; C$1 &amp;"'!E7:Q200"),13,FALSE),""),"")</f>
        <v/>
      </c>
      <c r="D228" t="str">
        <f ca="1">IFERROR(IF(AND($B228,INDEX(Data!$O$2:$O$1000,$A228)=D$1),VLOOKUP($A228+1, INDIRECT("'" &amp; D$1 &amp;"'!E7:Q200"),13,FALSE),""),"")</f>
        <v/>
      </c>
      <c r="E228" t="str">
        <f ca="1">IFERROR(IF(AND($B228,INDEX(Data!$O$2:$O$1000,$A228)=E$1),VLOOKUP($A228+1, INDIRECT("'" &amp; E$1 &amp;"'!E7:Q200"),13,FALSE),""),"")</f>
        <v/>
      </c>
      <c r="F228" t="str">
        <f ca="1">IFERROR(IF(AND($B228,INDEX(Data!$O$2:$O$1000,$A228)=F$1),VLOOKUP($A228+1, INDIRECT("'" &amp; F$1 &amp;"'!E7:Q200"),13,FALSE),""),"")</f>
        <v/>
      </c>
      <c r="G228" t="str">
        <f ca="1">IFERROR(IF(AND($B228,INDEX(Data!$O$2:$O$1000,$A228)=G$1),VLOOKUP($A228+1, INDIRECT("'" &amp; G$1 &amp;"'!E7:Q200"),13,FALSE),""),"")</f>
        <v/>
      </c>
      <c r="H228" t="str">
        <f ca="1">IFERROR(IF(AND($B228,INDEX(Data!$O$2:$O$1000,$A228)=H$1),VLOOKUP($A228+1, INDIRECT("'" &amp; H$1 &amp;"'!E7:Q200"),13,FALSE),""),"")</f>
        <v/>
      </c>
      <c r="I228" t="str">
        <f ca="1">IFERROR(IF(AND($B228,INDEX(Data!$O$2:$O$1000,$A228)=I$1),VLOOKUP($A228+1, INDIRECT("'" &amp; I$1 &amp;"'!E7:Q200"),13,FALSE),""),"")</f>
        <v/>
      </c>
      <c r="J228" t="str">
        <f ca="1">IFERROR(IF(AND($B228,INDEX(Data!$O$2:$O$1000,$A228)=J$1),VLOOKUP($A228+1, INDIRECT("'" &amp; J$1 &amp;"'!E7:Q200"),13,FALSE),""),"")</f>
        <v/>
      </c>
    </row>
    <row r="229" spans="1:10" x14ac:dyDescent="0.3">
      <c r="A229" t="str">
        <f t="array" ref="A229">IFERROR(SMALL(IF(Data!$D$2:$D$1000="Done",ROW(Data!$D$2:$D$1000)-1),ROW(228:228)),"")</f>
        <v/>
      </c>
      <c r="B229" s="1" t="str">
        <f>IFERROR(IF(INDEX(Data!$T$2:$T$1000,$A229)/INDEX(Data!$J$2:$J$1000,$A229)&gt;$B$1,INDEX(Data!$V$2:$V$1000,$A229),""),"")</f>
        <v/>
      </c>
      <c r="C229" t="str">
        <f ca="1">IFERROR(IF(AND($B229,INDEX(Data!$O$2:$O$1000,$A229)=C$1),VLOOKUP($A229+1, INDIRECT("'" &amp; C$1 &amp;"'!E7:Q200"),13,FALSE),""),"")</f>
        <v/>
      </c>
      <c r="D229" t="str">
        <f ca="1">IFERROR(IF(AND($B229,INDEX(Data!$O$2:$O$1000,$A229)=D$1),VLOOKUP($A229+1, INDIRECT("'" &amp; D$1 &amp;"'!E7:Q200"),13,FALSE),""),"")</f>
        <v/>
      </c>
      <c r="E229" t="str">
        <f ca="1">IFERROR(IF(AND($B229,INDEX(Data!$O$2:$O$1000,$A229)=E$1),VLOOKUP($A229+1, INDIRECT("'" &amp; E$1 &amp;"'!E7:Q200"),13,FALSE),""),"")</f>
        <v/>
      </c>
      <c r="F229" t="str">
        <f ca="1">IFERROR(IF(AND($B229,INDEX(Data!$O$2:$O$1000,$A229)=F$1),VLOOKUP($A229+1, INDIRECT("'" &amp; F$1 &amp;"'!E7:Q200"),13,FALSE),""),"")</f>
        <v/>
      </c>
      <c r="G229" t="str">
        <f ca="1">IFERROR(IF(AND($B229,INDEX(Data!$O$2:$O$1000,$A229)=G$1),VLOOKUP($A229+1, INDIRECT("'" &amp; G$1 &amp;"'!E7:Q200"),13,FALSE),""),"")</f>
        <v/>
      </c>
      <c r="H229" t="str">
        <f ca="1">IFERROR(IF(AND($B229,INDEX(Data!$O$2:$O$1000,$A229)=H$1),VLOOKUP($A229+1, INDIRECT("'" &amp; H$1 &amp;"'!E7:Q200"),13,FALSE),""),"")</f>
        <v/>
      </c>
      <c r="I229" t="str">
        <f ca="1">IFERROR(IF(AND($B229,INDEX(Data!$O$2:$O$1000,$A229)=I$1),VLOOKUP($A229+1, INDIRECT("'" &amp; I$1 &amp;"'!E7:Q200"),13,FALSE),""),"")</f>
        <v/>
      </c>
      <c r="J229" t="str">
        <f ca="1">IFERROR(IF(AND($B229,INDEX(Data!$O$2:$O$1000,$A229)=J$1),VLOOKUP($A229+1, INDIRECT("'" &amp; J$1 &amp;"'!E7:Q200"),13,FALSE),""),"")</f>
        <v/>
      </c>
    </row>
    <row r="230" spans="1:10" x14ac:dyDescent="0.3">
      <c r="A230" t="str">
        <f t="array" ref="A230">IFERROR(SMALL(IF(Data!$D$2:$D$1000="Done",ROW(Data!$D$2:$D$1000)-1),ROW(229:229)),"")</f>
        <v/>
      </c>
      <c r="B230" s="1" t="str">
        <f>IFERROR(IF(INDEX(Data!$T$2:$T$1000,$A230)/INDEX(Data!$J$2:$J$1000,$A230)&gt;$B$1,INDEX(Data!$V$2:$V$1000,$A230),""),"")</f>
        <v/>
      </c>
      <c r="C230" t="str">
        <f ca="1">IFERROR(IF(AND($B230,INDEX(Data!$O$2:$O$1000,$A230)=C$1),VLOOKUP($A230+1, INDIRECT("'" &amp; C$1 &amp;"'!E7:Q200"),13,FALSE),""),"")</f>
        <v/>
      </c>
      <c r="D230" t="str">
        <f ca="1">IFERROR(IF(AND($B230,INDEX(Data!$O$2:$O$1000,$A230)=D$1),VLOOKUP($A230+1, INDIRECT("'" &amp; D$1 &amp;"'!E7:Q200"),13,FALSE),""),"")</f>
        <v/>
      </c>
      <c r="E230" t="str">
        <f ca="1">IFERROR(IF(AND($B230,INDEX(Data!$O$2:$O$1000,$A230)=E$1),VLOOKUP($A230+1, INDIRECT("'" &amp; E$1 &amp;"'!E7:Q200"),13,FALSE),""),"")</f>
        <v/>
      </c>
      <c r="F230" t="str">
        <f ca="1">IFERROR(IF(AND($B230,INDEX(Data!$O$2:$O$1000,$A230)=F$1),VLOOKUP($A230+1, INDIRECT("'" &amp; F$1 &amp;"'!E7:Q200"),13,FALSE),""),"")</f>
        <v/>
      </c>
      <c r="G230" t="str">
        <f ca="1">IFERROR(IF(AND($B230,INDEX(Data!$O$2:$O$1000,$A230)=G$1),VLOOKUP($A230+1, INDIRECT("'" &amp; G$1 &amp;"'!E7:Q200"),13,FALSE),""),"")</f>
        <v/>
      </c>
      <c r="H230" t="str">
        <f ca="1">IFERROR(IF(AND($B230,INDEX(Data!$O$2:$O$1000,$A230)=H$1),VLOOKUP($A230+1, INDIRECT("'" &amp; H$1 &amp;"'!E7:Q200"),13,FALSE),""),"")</f>
        <v/>
      </c>
      <c r="I230" t="str">
        <f ca="1">IFERROR(IF(AND($B230,INDEX(Data!$O$2:$O$1000,$A230)=I$1),VLOOKUP($A230+1, INDIRECT("'" &amp; I$1 &amp;"'!E7:Q200"),13,FALSE),""),"")</f>
        <v/>
      </c>
      <c r="J230" t="str">
        <f ca="1">IFERROR(IF(AND($B230,INDEX(Data!$O$2:$O$1000,$A230)=J$1),VLOOKUP($A230+1, INDIRECT("'" &amp; J$1 &amp;"'!E7:Q200"),13,FALSE),""),"")</f>
        <v/>
      </c>
    </row>
    <row r="231" spans="1:10" x14ac:dyDescent="0.3">
      <c r="A231" t="str">
        <f t="array" ref="A231">IFERROR(SMALL(IF(Data!$D$2:$D$1000="Done",ROW(Data!$D$2:$D$1000)-1),ROW(230:230)),"")</f>
        <v/>
      </c>
      <c r="B231" s="1" t="str">
        <f>IFERROR(IF(INDEX(Data!$T$2:$T$1000,$A231)/INDEX(Data!$J$2:$J$1000,$A231)&gt;$B$1,INDEX(Data!$V$2:$V$1000,$A231),""),"")</f>
        <v/>
      </c>
      <c r="C231" t="str">
        <f ca="1">IFERROR(IF(AND($B231,INDEX(Data!$O$2:$O$1000,$A231)=C$1),VLOOKUP($A231+1, INDIRECT("'" &amp; C$1 &amp;"'!E7:Q200"),13,FALSE),""),"")</f>
        <v/>
      </c>
      <c r="D231" t="str">
        <f ca="1">IFERROR(IF(AND($B231,INDEX(Data!$O$2:$O$1000,$A231)=D$1),VLOOKUP($A231+1, INDIRECT("'" &amp; D$1 &amp;"'!E7:Q200"),13,FALSE),""),"")</f>
        <v/>
      </c>
      <c r="E231" t="str">
        <f ca="1">IFERROR(IF(AND($B231,INDEX(Data!$O$2:$O$1000,$A231)=E$1),VLOOKUP($A231+1, INDIRECT("'" &amp; E$1 &amp;"'!E7:Q200"),13,FALSE),""),"")</f>
        <v/>
      </c>
      <c r="F231" t="str">
        <f ca="1">IFERROR(IF(AND($B231,INDEX(Data!$O$2:$O$1000,$A231)=F$1),VLOOKUP($A231+1, INDIRECT("'" &amp; F$1 &amp;"'!E7:Q200"),13,FALSE),""),"")</f>
        <v/>
      </c>
      <c r="G231" t="str">
        <f ca="1">IFERROR(IF(AND($B231,INDEX(Data!$O$2:$O$1000,$A231)=G$1),VLOOKUP($A231+1, INDIRECT("'" &amp; G$1 &amp;"'!E7:Q200"),13,FALSE),""),"")</f>
        <v/>
      </c>
      <c r="H231" t="str">
        <f ca="1">IFERROR(IF(AND($B231,INDEX(Data!$O$2:$O$1000,$A231)=H$1),VLOOKUP($A231+1, INDIRECT("'" &amp; H$1 &amp;"'!E7:Q200"),13,FALSE),""),"")</f>
        <v/>
      </c>
      <c r="I231" t="str">
        <f ca="1">IFERROR(IF(AND($B231,INDEX(Data!$O$2:$O$1000,$A231)=I$1),VLOOKUP($A231+1, INDIRECT("'" &amp; I$1 &amp;"'!E7:Q200"),13,FALSE),""),"")</f>
        <v/>
      </c>
      <c r="J231" t="str">
        <f ca="1">IFERROR(IF(AND($B231,INDEX(Data!$O$2:$O$1000,$A231)=J$1),VLOOKUP($A231+1, INDIRECT("'" &amp; J$1 &amp;"'!E7:Q200"),13,FALSE),""),"")</f>
        <v/>
      </c>
    </row>
    <row r="232" spans="1:10" x14ac:dyDescent="0.3">
      <c r="A232" t="str">
        <f t="array" ref="A232">IFERROR(SMALL(IF(Data!$D$2:$D$1000="Done",ROW(Data!$D$2:$D$1000)-1),ROW(231:231)),"")</f>
        <v/>
      </c>
      <c r="B232" s="1" t="str">
        <f>IFERROR(IF(INDEX(Data!$T$2:$T$1000,$A232)/INDEX(Data!$J$2:$J$1000,$A232)&gt;$B$1,INDEX(Data!$V$2:$V$1000,$A232),""),"")</f>
        <v/>
      </c>
      <c r="C232" t="str">
        <f ca="1">IFERROR(IF(AND($B232,INDEX(Data!$O$2:$O$1000,$A232)=C$1),VLOOKUP($A232+1, INDIRECT("'" &amp; C$1 &amp;"'!E7:Q200"),13,FALSE),""),"")</f>
        <v/>
      </c>
      <c r="D232" t="str">
        <f ca="1">IFERROR(IF(AND($B232,INDEX(Data!$O$2:$O$1000,$A232)=D$1),VLOOKUP($A232+1, INDIRECT("'" &amp; D$1 &amp;"'!E7:Q200"),13,FALSE),""),"")</f>
        <v/>
      </c>
      <c r="E232" t="str">
        <f ca="1">IFERROR(IF(AND($B232,INDEX(Data!$O$2:$O$1000,$A232)=E$1),VLOOKUP($A232+1, INDIRECT("'" &amp; E$1 &amp;"'!E7:Q200"),13,FALSE),""),"")</f>
        <v/>
      </c>
      <c r="F232" t="str">
        <f ca="1">IFERROR(IF(AND($B232,INDEX(Data!$O$2:$O$1000,$A232)=F$1),VLOOKUP($A232+1, INDIRECT("'" &amp; F$1 &amp;"'!E7:Q200"),13,FALSE),""),"")</f>
        <v/>
      </c>
      <c r="G232" t="str">
        <f ca="1">IFERROR(IF(AND($B232,INDEX(Data!$O$2:$O$1000,$A232)=G$1),VLOOKUP($A232+1, INDIRECT("'" &amp; G$1 &amp;"'!E7:Q200"),13,FALSE),""),"")</f>
        <v/>
      </c>
      <c r="H232" t="str">
        <f ca="1">IFERROR(IF(AND($B232,INDEX(Data!$O$2:$O$1000,$A232)=H$1),VLOOKUP($A232+1, INDIRECT("'" &amp; H$1 &amp;"'!E7:Q200"),13,FALSE),""),"")</f>
        <v/>
      </c>
      <c r="I232" t="str">
        <f ca="1">IFERROR(IF(AND($B232,INDEX(Data!$O$2:$O$1000,$A232)=I$1),VLOOKUP($A232+1, INDIRECT("'" &amp; I$1 &amp;"'!E7:Q200"),13,FALSE),""),"")</f>
        <v/>
      </c>
      <c r="J232" t="str">
        <f ca="1">IFERROR(IF(AND($B232,INDEX(Data!$O$2:$O$1000,$A232)=J$1),VLOOKUP($A232+1, INDIRECT("'" &amp; J$1 &amp;"'!E7:Q200"),13,FALSE),""),"")</f>
        <v/>
      </c>
    </row>
    <row r="233" spans="1:10" x14ac:dyDescent="0.3">
      <c r="A233" t="str">
        <f t="array" ref="A233">IFERROR(SMALL(IF(Data!$D$2:$D$1000="Done",ROW(Data!$D$2:$D$1000)-1),ROW(232:232)),"")</f>
        <v/>
      </c>
      <c r="B233" s="1" t="str">
        <f>IFERROR(IF(INDEX(Data!$T$2:$T$1000,$A233)/INDEX(Data!$J$2:$J$1000,$A233)&gt;$B$1,INDEX(Data!$V$2:$V$1000,$A233),""),"")</f>
        <v/>
      </c>
      <c r="C233" t="str">
        <f ca="1">IFERROR(IF(AND($B233,INDEX(Data!$O$2:$O$1000,$A233)=C$1),VLOOKUP($A233+1, INDIRECT("'" &amp; C$1 &amp;"'!E7:Q200"),13,FALSE),""),"")</f>
        <v/>
      </c>
      <c r="D233" t="str">
        <f ca="1">IFERROR(IF(AND($B233,INDEX(Data!$O$2:$O$1000,$A233)=D$1),VLOOKUP($A233+1, INDIRECT("'" &amp; D$1 &amp;"'!E7:Q200"),13,FALSE),""),"")</f>
        <v/>
      </c>
      <c r="E233" t="str">
        <f ca="1">IFERROR(IF(AND($B233,INDEX(Data!$O$2:$O$1000,$A233)=E$1),VLOOKUP($A233+1, INDIRECT("'" &amp; E$1 &amp;"'!E7:Q200"),13,FALSE),""),"")</f>
        <v/>
      </c>
      <c r="F233" t="str">
        <f ca="1">IFERROR(IF(AND($B233,INDEX(Data!$O$2:$O$1000,$A233)=F$1),VLOOKUP($A233+1, INDIRECT("'" &amp; F$1 &amp;"'!E7:Q200"),13,FALSE),""),"")</f>
        <v/>
      </c>
      <c r="G233" t="str">
        <f ca="1">IFERROR(IF(AND($B233,INDEX(Data!$O$2:$O$1000,$A233)=G$1),VLOOKUP($A233+1, INDIRECT("'" &amp; G$1 &amp;"'!E7:Q200"),13,FALSE),""),"")</f>
        <v/>
      </c>
      <c r="H233" t="str">
        <f ca="1">IFERROR(IF(AND($B233,INDEX(Data!$O$2:$O$1000,$A233)=H$1),VLOOKUP($A233+1, INDIRECT("'" &amp; H$1 &amp;"'!E7:Q200"),13,FALSE),""),"")</f>
        <v/>
      </c>
      <c r="I233" t="str">
        <f ca="1">IFERROR(IF(AND($B233,INDEX(Data!$O$2:$O$1000,$A233)=I$1),VLOOKUP($A233+1, INDIRECT("'" &amp; I$1 &amp;"'!E7:Q200"),13,FALSE),""),"")</f>
        <v/>
      </c>
      <c r="J233" t="str">
        <f ca="1">IFERROR(IF(AND($B233,INDEX(Data!$O$2:$O$1000,$A233)=J$1),VLOOKUP($A233+1, INDIRECT("'" &amp; J$1 &amp;"'!E7:Q200"),13,FALSE),""),"")</f>
        <v/>
      </c>
    </row>
    <row r="234" spans="1:10" x14ac:dyDescent="0.3">
      <c r="A234" t="str">
        <f t="array" ref="A234">IFERROR(SMALL(IF(Data!$D$2:$D$1000="Done",ROW(Data!$D$2:$D$1000)-1),ROW(233:233)),"")</f>
        <v/>
      </c>
      <c r="B234" s="1" t="str">
        <f>IFERROR(IF(INDEX(Data!$T$2:$T$1000,$A234)/INDEX(Data!$J$2:$J$1000,$A234)&gt;$B$1,INDEX(Data!$V$2:$V$1000,$A234),""),"")</f>
        <v/>
      </c>
      <c r="C234" t="str">
        <f ca="1">IFERROR(IF(AND($B234,INDEX(Data!$O$2:$O$1000,$A234)=C$1),VLOOKUP($A234+1, INDIRECT("'" &amp; C$1 &amp;"'!E7:Q200"),13,FALSE),""),"")</f>
        <v/>
      </c>
      <c r="D234" t="str">
        <f ca="1">IFERROR(IF(AND($B234,INDEX(Data!$O$2:$O$1000,$A234)=D$1),VLOOKUP($A234+1, INDIRECT("'" &amp; D$1 &amp;"'!E7:Q200"),13,FALSE),""),"")</f>
        <v/>
      </c>
      <c r="E234" t="str">
        <f ca="1">IFERROR(IF(AND($B234,INDEX(Data!$O$2:$O$1000,$A234)=E$1),VLOOKUP($A234+1, INDIRECT("'" &amp; E$1 &amp;"'!E7:Q200"),13,FALSE),""),"")</f>
        <v/>
      </c>
      <c r="F234" t="str">
        <f ca="1">IFERROR(IF(AND($B234,INDEX(Data!$O$2:$O$1000,$A234)=F$1),VLOOKUP($A234+1, INDIRECT("'" &amp; F$1 &amp;"'!E7:Q200"),13,FALSE),""),"")</f>
        <v/>
      </c>
      <c r="G234" t="str">
        <f ca="1">IFERROR(IF(AND($B234,INDEX(Data!$O$2:$O$1000,$A234)=G$1),VLOOKUP($A234+1, INDIRECT("'" &amp; G$1 &amp;"'!E7:Q200"),13,FALSE),""),"")</f>
        <v/>
      </c>
      <c r="H234" t="str">
        <f ca="1">IFERROR(IF(AND($B234,INDEX(Data!$O$2:$O$1000,$A234)=H$1),VLOOKUP($A234+1, INDIRECT("'" &amp; H$1 &amp;"'!E7:Q200"),13,FALSE),""),"")</f>
        <v/>
      </c>
      <c r="I234" t="str">
        <f ca="1">IFERROR(IF(AND($B234,INDEX(Data!$O$2:$O$1000,$A234)=I$1),VLOOKUP($A234+1, INDIRECT("'" &amp; I$1 &amp;"'!E7:Q200"),13,FALSE),""),"")</f>
        <v/>
      </c>
      <c r="J234" t="str">
        <f ca="1">IFERROR(IF(AND($B234,INDEX(Data!$O$2:$O$1000,$A234)=J$1),VLOOKUP($A234+1, INDIRECT("'" &amp; J$1 &amp;"'!E7:Q200"),13,FALSE),""),"")</f>
        <v/>
      </c>
    </row>
    <row r="235" spans="1:10" x14ac:dyDescent="0.3">
      <c r="A235" t="str">
        <f t="array" ref="A235">IFERROR(SMALL(IF(Data!$D$2:$D$1000="Done",ROW(Data!$D$2:$D$1000)-1),ROW(234:234)),"")</f>
        <v/>
      </c>
      <c r="B235" s="1" t="str">
        <f>IFERROR(IF(INDEX(Data!$T$2:$T$1000,$A235)/INDEX(Data!$J$2:$J$1000,$A235)&gt;$B$1,INDEX(Data!$V$2:$V$1000,$A235),""),"")</f>
        <v/>
      </c>
      <c r="C235" t="str">
        <f ca="1">IFERROR(IF(AND($B235,INDEX(Data!$O$2:$O$1000,$A235)=C$1),VLOOKUP($A235+1, INDIRECT("'" &amp; C$1 &amp;"'!E7:Q200"),13,FALSE),""),"")</f>
        <v/>
      </c>
      <c r="D235" t="str">
        <f ca="1">IFERROR(IF(AND($B235,INDEX(Data!$O$2:$O$1000,$A235)=D$1),VLOOKUP($A235+1, INDIRECT("'" &amp; D$1 &amp;"'!E7:Q200"),13,FALSE),""),"")</f>
        <v/>
      </c>
      <c r="E235" t="str">
        <f ca="1">IFERROR(IF(AND($B235,INDEX(Data!$O$2:$O$1000,$A235)=E$1),VLOOKUP($A235+1, INDIRECT("'" &amp; E$1 &amp;"'!E7:Q200"),13,FALSE),""),"")</f>
        <v/>
      </c>
      <c r="F235" t="str">
        <f ca="1">IFERROR(IF(AND($B235,INDEX(Data!$O$2:$O$1000,$A235)=F$1),VLOOKUP($A235+1, INDIRECT("'" &amp; F$1 &amp;"'!E7:Q200"),13,FALSE),""),"")</f>
        <v/>
      </c>
      <c r="G235" t="str">
        <f ca="1">IFERROR(IF(AND($B235,INDEX(Data!$O$2:$O$1000,$A235)=G$1),VLOOKUP($A235+1, INDIRECT("'" &amp; G$1 &amp;"'!E7:Q200"),13,FALSE),""),"")</f>
        <v/>
      </c>
      <c r="H235" t="str">
        <f ca="1">IFERROR(IF(AND($B235,INDEX(Data!$O$2:$O$1000,$A235)=H$1),VLOOKUP($A235+1, INDIRECT("'" &amp; H$1 &amp;"'!E7:Q200"),13,FALSE),""),"")</f>
        <v/>
      </c>
      <c r="I235" t="str">
        <f ca="1">IFERROR(IF(AND($B235,INDEX(Data!$O$2:$O$1000,$A235)=I$1),VLOOKUP($A235+1, INDIRECT("'" &amp; I$1 &amp;"'!E7:Q200"),13,FALSE),""),"")</f>
        <v/>
      </c>
      <c r="J235" t="str">
        <f ca="1">IFERROR(IF(AND($B235,INDEX(Data!$O$2:$O$1000,$A235)=J$1),VLOOKUP($A235+1, INDIRECT("'" &amp; J$1 &amp;"'!E7:Q200"),13,FALSE),""),"")</f>
        <v/>
      </c>
    </row>
    <row r="236" spans="1:10" x14ac:dyDescent="0.3">
      <c r="A236" t="str">
        <f t="array" ref="A236">IFERROR(SMALL(IF(Data!$D$2:$D$1000="Done",ROW(Data!$D$2:$D$1000)-1),ROW(235:235)),"")</f>
        <v/>
      </c>
      <c r="B236" s="1" t="str">
        <f>IFERROR(IF(INDEX(Data!$T$2:$T$1000,$A236)/INDEX(Data!$J$2:$J$1000,$A236)&gt;$B$1,INDEX(Data!$V$2:$V$1000,$A236),""),"")</f>
        <v/>
      </c>
      <c r="C236" t="str">
        <f ca="1">IFERROR(IF(AND($B236,INDEX(Data!$O$2:$O$1000,$A236)=C$1),VLOOKUP($A236+1, INDIRECT("'" &amp; C$1 &amp;"'!E7:Q200"),13,FALSE),""),"")</f>
        <v/>
      </c>
      <c r="D236" t="str">
        <f ca="1">IFERROR(IF(AND($B236,INDEX(Data!$O$2:$O$1000,$A236)=D$1),VLOOKUP($A236+1, INDIRECT("'" &amp; D$1 &amp;"'!E7:Q200"),13,FALSE),""),"")</f>
        <v/>
      </c>
      <c r="E236" t="str">
        <f ca="1">IFERROR(IF(AND($B236,INDEX(Data!$O$2:$O$1000,$A236)=E$1),VLOOKUP($A236+1, INDIRECT("'" &amp; E$1 &amp;"'!E7:Q200"),13,FALSE),""),"")</f>
        <v/>
      </c>
      <c r="F236" t="str">
        <f ca="1">IFERROR(IF(AND($B236,INDEX(Data!$O$2:$O$1000,$A236)=F$1),VLOOKUP($A236+1, INDIRECT("'" &amp; F$1 &amp;"'!E7:Q200"),13,FALSE),""),"")</f>
        <v/>
      </c>
      <c r="G236" t="str">
        <f ca="1">IFERROR(IF(AND($B236,INDEX(Data!$O$2:$O$1000,$A236)=G$1),VLOOKUP($A236+1, INDIRECT("'" &amp; G$1 &amp;"'!E7:Q200"),13,FALSE),""),"")</f>
        <v/>
      </c>
      <c r="H236" t="str">
        <f ca="1">IFERROR(IF(AND($B236,INDEX(Data!$O$2:$O$1000,$A236)=H$1),VLOOKUP($A236+1, INDIRECT("'" &amp; H$1 &amp;"'!E7:Q200"),13,FALSE),""),"")</f>
        <v/>
      </c>
      <c r="I236" t="str">
        <f ca="1">IFERROR(IF(AND($B236,INDEX(Data!$O$2:$O$1000,$A236)=I$1),VLOOKUP($A236+1, INDIRECT("'" &amp; I$1 &amp;"'!E7:Q200"),13,FALSE),""),"")</f>
        <v/>
      </c>
      <c r="J236" t="str">
        <f ca="1">IFERROR(IF(AND($B236,INDEX(Data!$O$2:$O$1000,$A236)=J$1),VLOOKUP($A236+1, INDIRECT("'" &amp; J$1 &amp;"'!E7:Q200"),13,FALSE),""),"")</f>
        <v/>
      </c>
    </row>
    <row r="237" spans="1:10" x14ac:dyDescent="0.3">
      <c r="A237" t="str">
        <f t="array" ref="A237">IFERROR(SMALL(IF(Data!$D$2:$D$1000="Done",ROW(Data!$D$2:$D$1000)-1),ROW(236:236)),"")</f>
        <v/>
      </c>
      <c r="B237" s="1" t="str">
        <f>IFERROR(IF(INDEX(Data!$T$2:$T$1000,$A237)/INDEX(Data!$J$2:$J$1000,$A237)&gt;$B$1,INDEX(Data!$V$2:$V$1000,$A237),""),"")</f>
        <v/>
      </c>
      <c r="C237" t="str">
        <f ca="1">IFERROR(IF(AND($B237,INDEX(Data!$O$2:$O$1000,$A237)=C$1),VLOOKUP($A237+1, INDIRECT("'" &amp; C$1 &amp;"'!E7:Q200"),13,FALSE),""),"")</f>
        <v/>
      </c>
      <c r="D237" t="str">
        <f ca="1">IFERROR(IF(AND($B237,INDEX(Data!$O$2:$O$1000,$A237)=D$1),VLOOKUP($A237+1, INDIRECT("'" &amp; D$1 &amp;"'!E7:Q200"),13,FALSE),""),"")</f>
        <v/>
      </c>
      <c r="E237" t="str">
        <f ca="1">IFERROR(IF(AND($B237,INDEX(Data!$O$2:$O$1000,$A237)=E$1),VLOOKUP($A237+1, INDIRECT("'" &amp; E$1 &amp;"'!E7:Q200"),13,FALSE),""),"")</f>
        <v/>
      </c>
      <c r="F237" t="str">
        <f ca="1">IFERROR(IF(AND($B237,INDEX(Data!$O$2:$O$1000,$A237)=F$1),VLOOKUP($A237+1, INDIRECT("'" &amp; F$1 &amp;"'!E7:Q200"),13,FALSE),""),"")</f>
        <v/>
      </c>
      <c r="G237" t="str">
        <f ca="1">IFERROR(IF(AND($B237,INDEX(Data!$O$2:$O$1000,$A237)=G$1),VLOOKUP($A237+1, INDIRECT("'" &amp; G$1 &amp;"'!E7:Q200"),13,FALSE),""),"")</f>
        <v/>
      </c>
      <c r="H237" t="str">
        <f ca="1">IFERROR(IF(AND($B237,INDEX(Data!$O$2:$O$1000,$A237)=H$1),VLOOKUP($A237+1, INDIRECT("'" &amp; H$1 &amp;"'!E7:Q200"),13,FALSE),""),"")</f>
        <v/>
      </c>
      <c r="I237" t="str">
        <f ca="1">IFERROR(IF(AND($B237,INDEX(Data!$O$2:$O$1000,$A237)=I$1),VLOOKUP($A237+1, INDIRECT("'" &amp; I$1 &amp;"'!E7:Q200"),13,FALSE),""),"")</f>
        <v/>
      </c>
      <c r="J237" t="str">
        <f ca="1">IFERROR(IF(AND($B237,INDEX(Data!$O$2:$O$1000,$A237)=J$1),VLOOKUP($A237+1, INDIRECT("'" &amp; J$1 &amp;"'!E7:Q200"),13,FALSE),""),"")</f>
        <v/>
      </c>
    </row>
    <row r="238" spans="1:10" x14ac:dyDescent="0.3">
      <c r="A238" t="str">
        <f t="array" ref="A238">IFERROR(SMALL(IF(Data!$D$2:$D$1000="Done",ROW(Data!$D$2:$D$1000)-1),ROW(237:237)),"")</f>
        <v/>
      </c>
      <c r="B238" s="1" t="str">
        <f>IFERROR(IF(INDEX(Data!$T$2:$T$1000,$A238)/INDEX(Data!$J$2:$J$1000,$A238)&gt;$B$1,INDEX(Data!$V$2:$V$1000,$A238),""),"")</f>
        <v/>
      </c>
      <c r="C238" t="str">
        <f ca="1">IFERROR(IF(AND($B238,INDEX(Data!$O$2:$O$1000,$A238)=C$1),VLOOKUP($A238+1, INDIRECT("'" &amp; C$1 &amp;"'!E7:Q200"),13,FALSE),""),"")</f>
        <v/>
      </c>
      <c r="D238" t="str">
        <f ca="1">IFERROR(IF(AND($B238,INDEX(Data!$O$2:$O$1000,$A238)=D$1),VLOOKUP($A238+1, INDIRECT("'" &amp; D$1 &amp;"'!E7:Q200"),13,FALSE),""),"")</f>
        <v/>
      </c>
      <c r="E238" t="str">
        <f ca="1">IFERROR(IF(AND($B238,INDEX(Data!$O$2:$O$1000,$A238)=E$1),VLOOKUP($A238+1, INDIRECT("'" &amp; E$1 &amp;"'!E7:Q200"),13,FALSE),""),"")</f>
        <v/>
      </c>
      <c r="F238" t="str">
        <f ca="1">IFERROR(IF(AND($B238,INDEX(Data!$O$2:$O$1000,$A238)=F$1),VLOOKUP($A238+1, INDIRECT("'" &amp; F$1 &amp;"'!E7:Q200"),13,FALSE),""),"")</f>
        <v/>
      </c>
      <c r="G238" t="str">
        <f ca="1">IFERROR(IF(AND($B238,INDEX(Data!$O$2:$O$1000,$A238)=G$1),VLOOKUP($A238+1, INDIRECT("'" &amp; G$1 &amp;"'!E7:Q200"),13,FALSE),""),"")</f>
        <v/>
      </c>
      <c r="H238" t="str">
        <f ca="1">IFERROR(IF(AND($B238,INDEX(Data!$O$2:$O$1000,$A238)=H$1),VLOOKUP($A238+1, INDIRECT("'" &amp; H$1 &amp;"'!E7:Q200"),13,FALSE),""),"")</f>
        <v/>
      </c>
      <c r="I238" t="str">
        <f ca="1">IFERROR(IF(AND($B238,INDEX(Data!$O$2:$O$1000,$A238)=I$1),VLOOKUP($A238+1, INDIRECT("'" &amp; I$1 &amp;"'!E7:Q200"),13,FALSE),""),"")</f>
        <v/>
      </c>
      <c r="J238" t="str">
        <f ca="1">IFERROR(IF(AND($B238,INDEX(Data!$O$2:$O$1000,$A238)=J$1),VLOOKUP($A238+1, INDIRECT("'" &amp; J$1 &amp;"'!E7:Q200"),13,FALSE),""),"")</f>
        <v/>
      </c>
    </row>
    <row r="239" spans="1:10" x14ac:dyDescent="0.3">
      <c r="A239" t="str">
        <f t="array" ref="A239">IFERROR(SMALL(IF(Data!$D$2:$D$1000="Done",ROW(Data!$D$2:$D$1000)-1),ROW(238:238)),"")</f>
        <v/>
      </c>
      <c r="B239" s="1" t="str">
        <f>IFERROR(IF(INDEX(Data!$T$2:$T$1000,$A239)/INDEX(Data!$J$2:$J$1000,$A239)&gt;$B$1,INDEX(Data!$V$2:$V$1000,$A239),""),"")</f>
        <v/>
      </c>
      <c r="C239" t="str">
        <f ca="1">IFERROR(IF(AND($B239,INDEX(Data!$O$2:$O$1000,$A239)=C$1),VLOOKUP($A239+1, INDIRECT("'" &amp; C$1 &amp;"'!E7:Q200"),13,FALSE),""),"")</f>
        <v/>
      </c>
      <c r="D239" t="str">
        <f ca="1">IFERROR(IF(AND($B239,INDEX(Data!$O$2:$O$1000,$A239)=D$1),VLOOKUP($A239+1, INDIRECT("'" &amp; D$1 &amp;"'!E7:Q200"),13,FALSE),""),"")</f>
        <v/>
      </c>
      <c r="E239" t="str">
        <f ca="1">IFERROR(IF(AND($B239,INDEX(Data!$O$2:$O$1000,$A239)=E$1),VLOOKUP($A239+1, INDIRECT("'" &amp; E$1 &amp;"'!E7:Q200"),13,FALSE),""),"")</f>
        <v/>
      </c>
      <c r="F239" t="str">
        <f ca="1">IFERROR(IF(AND($B239,INDEX(Data!$O$2:$O$1000,$A239)=F$1),VLOOKUP($A239+1, INDIRECT("'" &amp; F$1 &amp;"'!E7:Q200"),13,FALSE),""),"")</f>
        <v/>
      </c>
      <c r="G239" t="str">
        <f ca="1">IFERROR(IF(AND($B239,INDEX(Data!$O$2:$O$1000,$A239)=G$1),VLOOKUP($A239+1, INDIRECT("'" &amp; G$1 &amp;"'!E7:Q200"),13,FALSE),""),"")</f>
        <v/>
      </c>
      <c r="H239" t="str">
        <f ca="1">IFERROR(IF(AND($B239,INDEX(Data!$O$2:$O$1000,$A239)=H$1),VLOOKUP($A239+1, INDIRECT("'" &amp; H$1 &amp;"'!E7:Q200"),13,FALSE),""),"")</f>
        <v/>
      </c>
      <c r="I239" t="str">
        <f ca="1">IFERROR(IF(AND($B239,INDEX(Data!$O$2:$O$1000,$A239)=I$1),VLOOKUP($A239+1, INDIRECT("'" &amp; I$1 &amp;"'!E7:Q200"),13,FALSE),""),"")</f>
        <v/>
      </c>
      <c r="J239" t="str">
        <f ca="1">IFERROR(IF(AND($B239,INDEX(Data!$O$2:$O$1000,$A239)=J$1),VLOOKUP($A239+1, INDIRECT("'" &amp; J$1 &amp;"'!E7:Q200"),13,FALSE),""),"")</f>
        <v/>
      </c>
    </row>
    <row r="240" spans="1:10" x14ac:dyDescent="0.3">
      <c r="A240" t="str">
        <f t="array" ref="A240">IFERROR(SMALL(IF(Data!$D$2:$D$1000="Done",ROW(Data!$D$2:$D$1000)-1),ROW(239:239)),"")</f>
        <v/>
      </c>
      <c r="B240" s="1" t="str">
        <f>IFERROR(IF(INDEX(Data!$T$2:$T$1000,$A240)/INDEX(Data!$J$2:$J$1000,$A240)&gt;$B$1,INDEX(Data!$V$2:$V$1000,$A240),""),"")</f>
        <v/>
      </c>
      <c r="C240" t="str">
        <f ca="1">IFERROR(IF(AND($B240,INDEX(Data!$O$2:$O$1000,$A240)=C$1),VLOOKUP($A240+1, INDIRECT("'" &amp; C$1 &amp;"'!E7:Q200"),13,FALSE),""),"")</f>
        <v/>
      </c>
      <c r="D240" t="str">
        <f ca="1">IFERROR(IF(AND($B240,INDEX(Data!$O$2:$O$1000,$A240)=D$1),VLOOKUP($A240+1, INDIRECT("'" &amp; D$1 &amp;"'!E7:Q200"),13,FALSE),""),"")</f>
        <v/>
      </c>
      <c r="E240" t="str">
        <f ca="1">IFERROR(IF(AND($B240,INDEX(Data!$O$2:$O$1000,$A240)=E$1),VLOOKUP($A240+1, INDIRECT("'" &amp; E$1 &amp;"'!E7:Q200"),13,FALSE),""),"")</f>
        <v/>
      </c>
      <c r="F240" t="str">
        <f ca="1">IFERROR(IF(AND($B240,INDEX(Data!$O$2:$O$1000,$A240)=F$1),VLOOKUP($A240+1, INDIRECT("'" &amp; F$1 &amp;"'!E7:Q200"),13,FALSE),""),"")</f>
        <v/>
      </c>
      <c r="G240" t="str">
        <f ca="1">IFERROR(IF(AND($B240,INDEX(Data!$O$2:$O$1000,$A240)=G$1),VLOOKUP($A240+1, INDIRECT("'" &amp; G$1 &amp;"'!E7:Q200"),13,FALSE),""),"")</f>
        <v/>
      </c>
      <c r="H240" t="str">
        <f ca="1">IFERROR(IF(AND($B240,INDEX(Data!$O$2:$O$1000,$A240)=H$1),VLOOKUP($A240+1, INDIRECT("'" &amp; H$1 &amp;"'!E7:Q200"),13,FALSE),""),"")</f>
        <v/>
      </c>
      <c r="I240" t="str">
        <f ca="1">IFERROR(IF(AND($B240,INDEX(Data!$O$2:$O$1000,$A240)=I$1),VLOOKUP($A240+1, INDIRECT("'" &amp; I$1 &amp;"'!E7:Q200"),13,FALSE),""),"")</f>
        <v/>
      </c>
      <c r="J240" t="str">
        <f ca="1">IFERROR(IF(AND($B240,INDEX(Data!$O$2:$O$1000,$A240)=J$1),VLOOKUP($A240+1, INDIRECT("'" &amp; J$1 &amp;"'!E7:Q200"),13,FALSE),""),"")</f>
        <v/>
      </c>
    </row>
    <row r="241" spans="1:10" x14ac:dyDescent="0.3">
      <c r="A241" t="str">
        <f t="array" ref="A241">IFERROR(SMALL(IF(Data!$D$2:$D$1000="Done",ROW(Data!$D$2:$D$1000)-1),ROW(240:240)),"")</f>
        <v/>
      </c>
      <c r="B241" s="1" t="str">
        <f>IFERROR(IF(INDEX(Data!$T$2:$T$1000,$A241)/INDEX(Data!$J$2:$J$1000,$A241)&gt;$B$1,INDEX(Data!$V$2:$V$1000,$A241),""),"")</f>
        <v/>
      </c>
      <c r="C241" t="str">
        <f ca="1">IFERROR(IF(AND($B241,INDEX(Data!$O$2:$O$1000,$A241)=C$1),VLOOKUP($A241+1, INDIRECT("'" &amp; C$1 &amp;"'!E7:Q200"),13,FALSE),""),"")</f>
        <v/>
      </c>
      <c r="D241" t="str">
        <f ca="1">IFERROR(IF(AND($B241,INDEX(Data!$O$2:$O$1000,$A241)=D$1),VLOOKUP($A241+1, INDIRECT("'" &amp; D$1 &amp;"'!E7:Q200"),13,FALSE),""),"")</f>
        <v/>
      </c>
      <c r="E241" t="str">
        <f ca="1">IFERROR(IF(AND($B241,INDEX(Data!$O$2:$O$1000,$A241)=E$1),VLOOKUP($A241+1, INDIRECT("'" &amp; E$1 &amp;"'!E7:Q200"),13,FALSE),""),"")</f>
        <v/>
      </c>
      <c r="F241" t="str">
        <f ca="1">IFERROR(IF(AND($B241,INDEX(Data!$O$2:$O$1000,$A241)=F$1),VLOOKUP($A241+1, INDIRECT("'" &amp; F$1 &amp;"'!E7:Q200"),13,FALSE),""),"")</f>
        <v/>
      </c>
      <c r="G241" t="str">
        <f ca="1">IFERROR(IF(AND($B241,INDEX(Data!$O$2:$O$1000,$A241)=G$1),VLOOKUP($A241+1, INDIRECT("'" &amp; G$1 &amp;"'!E7:Q200"),13,FALSE),""),"")</f>
        <v/>
      </c>
      <c r="H241" t="str">
        <f ca="1">IFERROR(IF(AND($B241,INDEX(Data!$O$2:$O$1000,$A241)=H$1),VLOOKUP($A241+1, INDIRECT("'" &amp; H$1 &amp;"'!E7:Q200"),13,FALSE),""),"")</f>
        <v/>
      </c>
      <c r="I241" t="str">
        <f ca="1">IFERROR(IF(AND($B241,INDEX(Data!$O$2:$O$1000,$A241)=I$1),VLOOKUP($A241+1, INDIRECT("'" &amp; I$1 &amp;"'!E7:Q200"),13,FALSE),""),"")</f>
        <v/>
      </c>
      <c r="J241" t="str">
        <f ca="1">IFERROR(IF(AND($B241,INDEX(Data!$O$2:$O$1000,$A241)=J$1),VLOOKUP($A241+1, INDIRECT("'" &amp; J$1 &amp;"'!E7:Q200"),13,FALSE),""),"")</f>
        <v/>
      </c>
    </row>
    <row r="242" spans="1:10" x14ac:dyDescent="0.3">
      <c r="A242" t="str">
        <f t="array" ref="A242">IFERROR(SMALL(IF(Data!$D$2:$D$1000="Done",ROW(Data!$D$2:$D$1000)-1),ROW(241:241)),"")</f>
        <v/>
      </c>
      <c r="B242" s="1" t="str">
        <f>IFERROR(IF(INDEX(Data!$T$2:$T$1000,$A242)/INDEX(Data!$J$2:$J$1000,$A242)&gt;$B$1,INDEX(Data!$V$2:$V$1000,$A242),""),"")</f>
        <v/>
      </c>
      <c r="C242" t="str">
        <f ca="1">IFERROR(IF(AND($B242,INDEX(Data!$O$2:$O$1000,$A242)=C$1),VLOOKUP($A242+1, INDIRECT("'" &amp; C$1 &amp;"'!E7:Q200"),13,FALSE),""),"")</f>
        <v/>
      </c>
      <c r="D242" t="str">
        <f ca="1">IFERROR(IF(AND($B242,INDEX(Data!$O$2:$O$1000,$A242)=D$1),VLOOKUP($A242+1, INDIRECT("'" &amp; D$1 &amp;"'!E7:Q200"),13,FALSE),""),"")</f>
        <v/>
      </c>
      <c r="E242" t="str">
        <f ca="1">IFERROR(IF(AND($B242,INDEX(Data!$O$2:$O$1000,$A242)=E$1),VLOOKUP($A242+1, INDIRECT("'" &amp; E$1 &amp;"'!E7:Q200"),13,FALSE),""),"")</f>
        <v/>
      </c>
      <c r="F242" t="str">
        <f ca="1">IFERROR(IF(AND($B242,INDEX(Data!$O$2:$O$1000,$A242)=F$1),VLOOKUP($A242+1, INDIRECT("'" &amp; F$1 &amp;"'!E7:Q200"),13,FALSE),""),"")</f>
        <v/>
      </c>
      <c r="G242" t="str">
        <f ca="1">IFERROR(IF(AND($B242,INDEX(Data!$O$2:$O$1000,$A242)=G$1),VLOOKUP($A242+1, INDIRECT("'" &amp; G$1 &amp;"'!E7:Q200"),13,FALSE),""),"")</f>
        <v/>
      </c>
      <c r="H242" t="str">
        <f ca="1">IFERROR(IF(AND($B242,INDEX(Data!$O$2:$O$1000,$A242)=H$1),VLOOKUP($A242+1, INDIRECT("'" &amp; H$1 &amp;"'!E7:Q200"),13,FALSE),""),"")</f>
        <v/>
      </c>
      <c r="I242" t="str">
        <f ca="1">IFERROR(IF(AND($B242,INDEX(Data!$O$2:$O$1000,$A242)=I$1),VLOOKUP($A242+1, INDIRECT("'" &amp; I$1 &amp;"'!E7:Q200"),13,FALSE),""),"")</f>
        <v/>
      </c>
      <c r="J242" t="str">
        <f ca="1">IFERROR(IF(AND($B242,INDEX(Data!$O$2:$O$1000,$A242)=J$1),VLOOKUP($A242+1, INDIRECT("'" &amp; J$1 &amp;"'!E7:Q200"),13,FALSE),""),"")</f>
        <v/>
      </c>
    </row>
    <row r="243" spans="1:10" x14ac:dyDescent="0.3">
      <c r="A243" t="str">
        <f t="array" ref="A243">IFERROR(SMALL(IF(Data!$D$2:$D$1000="Done",ROW(Data!$D$2:$D$1000)-1),ROW(242:242)),"")</f>
        <v/>
      </c>
      <c r="B243" s="1" t="str">
        <f>IFERROR(IF(INDEX(Data!$T$2:$T$1000,$A243)/INDEX(Data!$J$2:$J$1000,$A243)&gt;$B$1,INDEX(Data!$V$2:$V$1000,$A243),""),"")</f>
        <v/>
      </c>
      <c r="C243" t="str">
        <f ca="1">IFERROR(IF(AND($B243,INDEX(Data!$O$2:$O$1000,$A243)=C$1),VLOOKUP($A243+1, INDIRECT("'" &amp; C$1 &amp;"'!E7:Q200"),13,FALSE),""),"")</f>
        <v/>
      </c>
      <c r="D243" t="str">
        <f ca="1">IFERROR(IF(AND($B243,INDEX(Data!$O$2:$O$1000,$A243)=D$1),VLOOKUP($A243+1, INDIRECT("'" &amp; D$1 &amp;"'!E7:Q200"),13,FALSE),""),"")</f>
        <v/>
      </c>
      <c r="E243" t="str">
        <f ca="1">IFERROR(IF(AND($B243,INDEX(Data!$O$2:$O$1000,$A243)=E$1),VLOOKUP($A243+1, INDIRECT("'" &amp; E$1 &amp;"'!E7:Q200"),13,FALSE),""),"")</f>
        <v/>
      </c>
      <c r="F243" t="str">
        <f ca="1">IFERROR(IF(AND($B243,INDEX(Data!$O$2:$O$1000,$A243)=F$1),VLOOKUP($A243+1, INDIRECT("'" &amp; F$1 &amp;"'!E7:Q200"),13,FALSE),""),"")</f>
        <v/>
      </c>
      <c r="G243" t="str">
        <f ca="1">IFERROR(IF(AND($B243,INDEX(Data!$O$2:$O$1000,$A243)=G$1),VLOOKUP($A243+1, INDIRECT("'" &amp; G$1 &amp;"'!E7:Q200"),13,FALSE),""),"")</f>
        <v/>
      </c>
      <c r="H243" t="str">
        <f ca="1">IFERROR(IF(AND($B243,INDEX(Data!$O$2:$O$1000,$A243)=H$1),VLOOKUP($A243+1, INDIRECT("'" &amp; H$1 &amp;"'!E7:Q200"),13,FALSE),""),"")</f>
        <v/>
      </c>
      <c r="I243" t="str">
        <f ca="1">IFERROR(IF(AND($B243,INDEX(Data!$O$2:$O$1000,$A243)=I$1),VLOOKUP($A243+1, INDIRECT("'" &amp; I$1 &amp;"'!E7:Q200"),13,FALSE),""),"")</f>
        <v/>
      </c>
      <c r="J243" t="str">
        <f ca="1">IFERROR(IF(AND($B243,INDEX(Data!$O$2:$O$1000,$A243)=J$1),VLOOKUP($A243+1, INDIRECT("'" &amp; J$1 &amp;"'!E7:Q200"),13,FALSE),""),"")</f>
        <v/>
      </c>
    </row>
    <row r="244" spans="1:10" x14ac:dyDescent="0.3">
      <c r="A244" t="str">
        <f t="array" ref="A244">IFERROR(SMALL(IF(Data!$D$2:$D$1000="Done",ROW(Data!$D$2:$D$1000)-1),ROW(243:243)),"")</f>
        <v/>
      </c>
      <c r="B244" s="1" t="str">
        <f>IFERROR(IF(INDEX(Data!$T$2:$T$1000,$A244)/INDEX(Data!$J$2:$J$1000,$A244)&gt;$B$1,INDEX(Data!$V$2:$V$1000,$A244),""),"")</f>
        <v/>
      </c>
      <c r="C244" t="str">
        <f ca="1">IFERROR(IF(AND($B244,INDEX(Data!$O$2:$O$1000,$A244)=C$1),VLOOKUP($A244+1, INDIRECT("'" &amp; C$1 &amp;"'!E7:Q200"),13,FALSE),""),"")</f>
        <v/>
      </c>
      <c r="D244" t="str">
        <f ca="1">IFERROR(IF(AND($B244,INDEX(Data!$O$2:$O$1000,$A244)=D$1),VLOOKUP($A244+1, INDIRECT("'" &amp; D$1 &amp;"'!E7:Q200"),13,FALSE),""),"")</f>
        <v/>
      </c>
      <c r="E244" t="str">
        <f ca="1">IFERROR(IF(AND($B244,INDEX(Data!$O$2:$O$1000,$A244)=E$1),VLOOKUP($A244+1, INDIRECT("'" &amp; E$1 &amp;"'!E7:Q200"),13,FALSE),""),"")</f>
        <v/>
      </c>
      <c r="F244" t="str">
        <f ca="1">IFERROR(IF(AND($B244,INDEX(Data!$O$2:$O$1000,$A244)=F$1),VLOOKUP($A244+1, INDIRECT("'" &amp; F$1 &amp;"'!E7:Q200"),13,FALSE),""),"")</f>
        <v/>
      </c>
      <c r="G244" t="str">
        <f ca="1">IFERROR(IF(AND($B244,INDEX(Data!$O$2:$O$1000,$A244)=G$1),VLOOKUP($A244+1, INDIRECT("'" &amp; G$1 &amp;"'!E7:Q200"),13,FALSE),""),"")</f>
        <v/>
      </c>
      <c r="H244" t="str">
        <f ca="1">IFERROR(IF(AND($B244,INDEX(Data!$O$2:$O$1000,$A244)=H$1),VLOOKUP($A244+1, INDIRECT("'" &amp; H$1 &amp;"'!E7:Q200"),13,FALSE),""),"")</f>
        <v/>
      </c>
      <c r="I244" t="str">
        <f ca="1">IFERROR(IF(AND($B244,INDEX(Data!$O$2:$O$1000,$A244)=I$1),VLOOKUP($A244+1, INDIRECT("'" &amp; I$1 &amp;"'!E7:Q200"),13,FALSE),""),"")</f>
        <v/>
      </c>
      <c r="J244" t="str">
        <f ca="1">IFERROR(IF(AND($B244,INDEX(Data!$O$2:$O$1000,$A244)=J$1),VLOOKUP($A244+1, INDIRECT("'" &amp; J$1 &amp;"'!E7:Q200"),13,FALSE),""),"")</f>
        <v/>
      </c>
    </row>
    <row r="245" spans="1:10" x14ac:dyDescent="0.3">
      <c r="A245" t="str">
        <f t="array" ref="A245">IFERROR(SMALL(IF(Data!$D$2:$D$1000="Done",ROW(Data!$D$2:$D$1000)-1),ROW(244:244)),"")</f>
        <v/>
      </c>
      <c r="B245" s="1" t="str">
        <f>IFERROR(IF(INDEX(Data!$T$2:$T$1000,$A245)/INDEX(Data!$J$2:$J$1000,$A245)&gt;$B$1,INDEX(Data!$V$2:$V$1000,$A245),""),"")</f>
        <v/>
      </c>
      <c r="C245" t="str">
        <f ca="1">IFERROR(IF(AND($B245,INDEX(Data!$O$2:$O$1000,$A245)=C$1),VLOOKUP($A245+1, INDIRECT("'" &amp; C$1 &amp;"'!E7:Q200"),13,FALSE),""),"")</f>
        <v/>
      </c>
      <c r="D245" t="str">
        <f ca="1">IFERROR(IF(AND($B245,INDEX(Data!$O$2:$O$1000,$A245)=D$1),VLOOKUP($A245+1, INDIRECT("'" &amp; D$1 &amp;"'!E7:Q200"),13,FALSE),""),"")</f>
        <v/>
      </c>
      <c r="E245" t="str">
        <f ca="1">IFERROR(IF(AND($B245,INDEX(Data!$O$2:$O$1000,$A245)=E$1),VLOOKUP($A245+1, INDIRECT("'" &amp; E$1 &amp;"'!E7:Q200"),13,FALSE),""),"")</f>
        <v/>
      </c>
      <c r="F245" t="str">
        <f ca="1">IFERROR(IF(AND($B245,INDEX(Data!$O$2:$O$1000,$A245)=F$1),VLOOKUP($A245+1, INDIRECT("'" &amp; F$1 &amp;"'!E7:Q200"),13,FALSE),""),"")</f>
        <v/>
      </c>
      <c r="G245" t="str">
        <f ca="1">IFERROR(IF(AND($B245,INDEX(Data!$O$2:$O$1000,$A245)=G$1),VLOOKUP($A245+1, INDIRECT("'" &amp; G$1 &amp;"'!E7:Q200"),13,FALSE),""),"")</f>
        <v/>
      </c>
      <c r="H245" t="str">
        <f ca="1">IFERROR(IF(AND($B245,INDEX(Data!$O$2:$O$1000,$A245)=H$1),VLOOKUP($A245+1, INDIRECT("'" &amp; H$1 &amp;"'!E7:Q200"),13,FALSE),""),"")</f>
        <v/>
      </c>
      <c r="I245" t="str">
        <f ca="1">IFERROR(IF(AND($B245,INDEX(Data!$O$2:$O$1000,$A245)=I$1),VLOOKUP($A245+1, INDIRECT("'" &amp; I$1 &amp;"'!E7:Q200"),13,FALSE),""),"")</f>
        <v/>
      </c>
      <c r="J245" t="str">
        <f ca="1">IFERROR(IF(AND($B245,INDEX(Data!$O$2:$O$1000,$A245)=J$1),VLOOKUP($A245+1, INDIRECT("'" &amp; J$1 &amp;"'!E7:Q200"),13,FALSE),""),"")</f>
        <v/>
      </c>
    </row>
    <row r="246" spans="1:10" x14ac:dyDescent="0.3">
      <c r="A246" t="str">
        <f t="array" ref="A246">IFERROR(SMALL(IF(Data!$D$2:$D$1000="Done",ROW(Data!$D$2:$D$1000)-1),ROW(245:245)),"")</f>
        <v/>
      </c>
      <c r="B246" s="1" t="str">
        <f>IFERROR(IF(INDEX(Data!$T$2:$T$1000,$A246)/INDEX(Data!$J$2:$J$1000,$A246)&gt;$B$1,INDEX(Data!$V$2:$V$1000,$A246),""),"")</f>
        <v/>
      </c>
      <c r="C246" t="str">
        <f ca="1">IFERROR(IF(AND($B246,INDEX(Data!$O$2:$O$1000,$A246)=C$1),VLOOKUP($A246+1, INDIRECT("'" &amp; C$1 &amp;"'!E7:Q200"),13,FALSE),""),"")</f>
        <v/>
      </c>
      <c r="D246" t="str">
        <f ca="1">IFERROR(IF(AND($B246,INDEX(Data!$O$2:$O$1000,$A246)=D$1),VLOOKUP($A246+1, INDIRECT("'" &amp; D$1 &amp;"'!E7:Q200"),13,FALSE),""),"")</f>
        <v/>
      </c>
      <c r="E246" t="str">
        <f ca="1">IFERROR(IF(AND($B246,INDEX(Data!$O$2:$O$1000,$A246)=E$1),VLOOKUP($A246+1, INDIRECT("'" &amp; E$1 &amp;"'!E7:Q200"),13,FALSE),""),"")</f>
        <v/>
      </c>
      <c r="F246" t="str">
        <f ca="1">IFERROR(IF(AND($B246,INDEX(Data!$O$2:$O$1000,$A246)=F$1),VLOOKUP($A246+1, INDIRECT("'" &amp; F$1 &amp;"'!E7:Q200"),13,FALSE),""),"")</f>
        <v/>
      </c>
      <c r="G246" t="str">
        <f ca="1">IFERROR(IF(AND($B246,INDEX(Data!$O$2:$O$1000,$A246)=G$1),VLOOKUP($A246+1, INDIRECT("'" &amp; G$1 &amp;"'!E7:Q200"),13,FALSE),""),"")</f>
        <v/>
      </c>
      <c r="H246" t="str">
        <f ca="1">IFERROR(IF(AND($B246,INDEX(Data!$O$2:$O$1000,$A246)=H$1),VLOOKUP($A246+1, INDIRECT("'" &amp; H$1 &amp;"'!E7:Q200"),13,FALSE),""),"")</f>
        <v/>
      </c>
      <c r="I246" t="str">
        <f ca="1">IFERROR(IF(AND($B246,INDEX(Data!$O$2:$O$1000,$A246)=I$1),VLOOKUP($A246+1, INDIRECT("'" &amp; I$1 &amp;"'!E7:Q200"),13,FALSE),""),"")</f>
        <v/>
      </c>
      <c r="J246" t="str">
        <f ca="1">IFERROR(IF(AND($B246,INDEX(Data!$O$2:$O$1000,$A246)=J$1),VLOOKUP($A246+1, INDIRECT("'" &amp; J$1 &amp;"'!E7:Q200"),13,FALSE),""),"")</f>
        <v/>
      </c>
    </row>
    <row r="247" spans="1:10" x14ac:dyDescent="0.3">
      <c r="A247" t="str">
        <f t="array" ref="A247">IFERROR(SMALL(IF(Data!$D$2:$D$1000="Done",ROW(Data!$D$2:$D$1000)-1),ROW(246:246)),"")</f>
        <v/>
      </c>
      <c r="B247" s="1" t="str">
        <f>IFERROR(IF(INDEX(Data!$T$2:$T$1000,$A247)/INDEX(Data!$J$2:$J$1000,$A247)&gt;$B$1,INDEX(Data!$V$2:$V$1000,$A247),""),"")</f>
        <v/>
      </c>
      <c r="C247" t="str">
        <f ca="1">IFERROR(IF(AND($B247,INDEX(Data!$O$2:$O$1000,$A247)=C$1),VLOOKUP($A247+1, INDIRECT("'" &amp; C$1 &amp;"'!E7:Q200"),13,FALSE),""),"")</f>
        <v/>
      </c>
      <c r="D247" t="str">
        <f ca="1">IFERROR(IF(AND($B247,INDEX(Data!$O$2:$O$1000,$A247)=D$1),VLOOKUP($A247+1, INDIRECT("'" &amp; D$1 &amp;"'!E7:Q200"),13,FALSE),""),"")</f>
        <v/>
      </c>
      <c r="E247" t="str">
        <f ca="1">IFERROR(IF(AND($B247,INDEX(Data!$O$2:$O$1000,$A247)=E$1),VLOOKUP($A247+1, INDIRECT("'" &amp; E$1 &amp;"'!E7:Q200"),13,FALSE),""),"")</f>
        <v/>
      </c>
      <c r="F247" t="str">
        <f ca="1">IFERROR(IF(AND($B247,INDEX(Data!$O$2:$O$1000,$A247)=F$1),VLOOKUP($A247+1, INDIRECT("'" &amp; F$1 &amp;"'!E7:Q200"),13,FALSE),""),"")</f>
        <v/>
      </c>
      <c r="G247" t="str">
        <f ca="1">IFERROR(IF(AND($B247,INDEX(Data!$O$2:$O$1000,$A247)=G$1),VLOOKUP($A247+1, INDIRECT("'" &amp; G$1 &amp;"'!E7:Q200"),13,FALSE),""),"")</f>
        <v/>
      </c>
      <c r="H247" t="str">
        <f ca="1">IFERROR(IF(AND($B247,INDEX(Data!$O$2:$O$1000,$A247)=H$1),VLOOKUP($A247+1, INDIRECT("'" &amp; H$1 &amp;"'!E7:Q200"),13,FALSE),""),"")</f>
        <v/>
      </c>
      <c r="I247" t="str">
        <f ca="1">IFERROR(IF(AND($B247,INDEX(Data!$O$2:$O$1000,$A247)=I$1),VLOOKUP($A247+1, INDIRECT("'" &amp; I$1 &amp;"'!E7:Q200"),13,FALSE),""),"")</f>
        <v/>
      </c>
      <c r="J247" t="str">
        <f ca="1">IFERROR(IF(AND($B247,INDEX(Data!$O$2:$O$1000,$A247)=J$1),VLOOKUP($A247+1, INDIRECT("'" &amp; J$1 &amp;"'!E7:Q200"),13,FALSE),""),"")</f>
        <v/>
      </c>
    </row>
    <row r="248" spans="1:10" x14ac:dyDescent="0.3">
      <c r="A248" t="str">
        <f t="array" ref="A248">IFERROR(SMALL(IF(Data!$D$2:$D$1000="Done",ROW(Data!$D$2:$D$1000)-1),ROW(247:247)),"")</f>
        <v/>
      </c>
      <c r="B248" s="1" t="str">
        <f>IFERROR(IF(INDEX(Data!$T$2:$T$1000,$A248)/INDEX(Data!$J$2:$J$1000,$A248)&gt;$B$1,INDEX(Data!$V$2:$V$1000,$A248),""),"")</f>
        <v/>
      </c>
      <c r="C248" t="str">
        <f ca="1">IFERROR(IF(AND($B248,INDEX(Data!$O$2:$O$1000,$A248)=C$1),VLOOKUP($A248+1, INDIRECT("'" &amp; C$1 &amp;"'!E7:Q200"),13,FALSE),""),"")</f>
        <v/>
      </c>
      <c r="D248" t="str">
        <f ca="1">IFERROR(IF(AND($B248,INDEX(Data!$O$2:$O$1000,$A248)=D$1),VLOOKUP($A248+1, INDIRECT("'" &amp; D$1 &amp;"'!E7:Q200"),13,FALSE),""),"")</f>
        <v/>
      </c>
      <c r="E248" t="str">
        <f ca="1">IFERROR(IF(AND($B248,INDEX(Data!$O$2:$O$1000,$A248)=E$1),VLOOKUP($A248+1, INDIRECT("'" &amp; E$1 &amp;"'!E7:Q200"),13,FALSE),""),"")</f>
        <v/>
      </c>
      <c r="F248" t="str">
        <f ca="1">IFERROR(IF(AND($B248,INDEX(Data!$O$2:$O$1000,$A248)=F$1),VLOOKUP($A248+1, INDIRECT("'" &amp; F$1 &amp;"'!E7:Q200"),13,FALSE),""),"")</f>
        <v/>
      </c>
      <c r="G248" t="str">
        <f ca="1">IFERROR(IF(AND($B248,INDEX(Data!$O$2:$O$1000,$A248)=G$1),VLOOKUP($A248+1, INDIRECT("'" &amp; G$1 &amp;"'!E7:Q200"),13,FALSE),""),"")</f>
        <v/>
      </c>
      <c r="H248" t="str">
        <f ca="1">IFERROR(IF(AND($B248,INDEX(Data!$O$2:$O$1000,$A248)=H$1),VLOOKUP($A248+1, INDIRECT("'" &amp; H$1 &amp;"'!E7:Q200"),13,FALSE),""),"")</f>
        <v/>
      </c>
      <c r="I248" t="str">
        <f ca="1">IFERROR(IF(AND($B248,INDEX(Data!$O$2:$O$1000,$A248)=I$1),VLOOKUP($A248+1, INDIRECT("'" &amp; I$1 &amp;"'!E7:Q200"),13,FALSE),""),"")</f>
        <v/>
      </c>
      <c r="J248" t="str">
        <f ca="1">IFERROR(IF(AND($B248,INDEX(Data!$O$2:$O$1000,$A248)=J$1),VLOOKUP($A248+1, INDIRECT("'" &amp; J$1 &amp;"'!E7:Q200"),13,FALSE),""),"")</f>
        <v/>
      </c>
    </row>
    <row r="249" spans="1:10" x14ac:dyDescent="0.3">
      <c r="A249" t="str">
        <f t="array" ref="A249">IFERROR(SMALL(IF(Data!$D$2:$D$1000="Done",ROW(Data!$D$2:$D$1000)-1),ROW(248:248)),"")</f>
        <v/>
      </c>
      <c r="B249" s="1" t="str">
        <f>IFERROR(IF(INDEX(Data!$T$2:$T$1000,$A249)/INDEX(Data!$J$2:$J$1000,$A249)&gt;$B$1,INDEX(Data!$V$2:$V$1000,$A249),""),"")</f>
        <v/>
      </c>
      <c r="C249" t="str">
        <f ca="1">IFERROR(IF(AND($B249,INDEX(Data!$O$2:$O$1000,$A249)=C$1),VLOOKUP($A249+1, INDIRECT("'" &amp; C$1 &amp;"'!E7:Q200"),13,FALSE),""),"")</f>
        <v/>
      </c>
      <c r="D249" t="str">
        <f ca="1">IFERROR(IF(AND($B249,INDEX(Data!$O$2:$O$1000,$A249)=D$1),VLOOKUP($A249+1, INDIRECT("'" &amp; D$1 &amp;"'!E7:Q200"),13,FALSE),""),"")</f>
        <v/>
      </c>
      <c r="E249" t="str">
        <f ca="1">IFERROR(IF(AND($B249,INDEX(Data!$O$2:$O$1000,$A249)=E$1),VLOOKUP($A249+1, INDIRECT("'" &amp; E$1 &amp;"'!E7:Q200"),13,FALSE),""),"")</f>
        <v/>
      </c>
      <c r="F249" t="str">
        <f ca="1">IFERROR(IF(AND($B249,INDEX(Data!$O$2:$O$1000,$A249)=F$1),VLOOKUP($A249+1, INDIRECT("'" &amp; F$1 &amp;"'!E7:Q200"),13,FALSE),""),"")</f>
        <v/>
      </c>
      <c r="G249" t="str">
        <f ca="1">IFERROR(IF(AND($B249,INDEX(Data!$O$2:$O$1000,$A249)=G$1),VLOOKUP($A249+1, INDIRECT("'" &amp; G$1 &amp;"'!E7:Q200"),13,FALSE),""),"")</f>
        <v/>
      </c>
      <c r="H249" t="str">
        <f ca="1">IFERROR(IF(AND($B249,INDEX(Data!$O$2:$O$1000,$A249)=H$1),VLOOKUP($A249+1, INDIRECT("'" &amp; H$1 &amp;"'!E7:Q200"),13,FALSE),""),"")</f>
        <v/>
      </c>
      <c r="I249" t="str">
        <f ca="1">IFERROR(IF(AND($B249,INDEX(Data!$O$2:$O$1000,$A249)=I$1),VLOOKUP($A249+1, INDIRECT("'" &amp; I$1 &amp;"'!E7:Q200"),13,FALSE),""),"")</f>
        <v/>
      </c>
      <c r="J249" t="str">
        <f ca="1">IFERROR(IF(AND($B249,INDEX(Data!$O$2:$O$1000,$A249)=J$1),VLOOKUP($A249+1, INDIRECT("'" &amp; J$1 &amp;"'!E7:Q200"),13,FALSE),""),"")</f>
        <v/>
      </c>
    </row>
    <row r="250" spans="1:10" x14ac:dyDescent="0.3">
      <c r="A250" t="str">
        <f t="array" ref="A250">IFERROR(SMALL(IF(Data!$D$2:$D$1000="Done",ROW(Data!$D$2:$D$1000)-1),ROW(249:249)),"")</f>
        <v/>
      </c>
      <c r="B250" s="1" t="str">
        <f>IFERROR(IF(INDEX(Data!$T$2:$T$1000,$A250)/INDEX(Data!$J$2:$J$1000,$A250)&gt;$B$1,INDEX(Data!$V$2:$V$1000,$A250),""),"")</f>
        <v/>
      </c>
      <c r="C250" t="str">
        <f ca="1">IFERROR(IF(AND($B250,INDEX(Data!$O$2:$O$1000,$A250)=C$1),VLOOKUP($A250+1, INDIRECT("'" &amp; C$1 &amp;"'!E7:Q200"),13,FALSE),""),"")</f>
        <v/>
      </c>
      <c r="D250" t="str">
        <f ca="1">IFERROR(IF(AND($B250,INDEX(Data!$O$2:$O$1000,$A250)=D$1),VLOOKUP($A250+1, INDIRECT("'" &amp; D$1 &amp;"'!E7:Q200"),13,FALSE),""),"")</f>
        <v/>
      </c>
      <c r="E250" t="str">
        <f ca="1">IFERROR(IF(AND($B250,INDEX(Data!$O$2:$O$1000,$A250)=E$1),VLOOKUP($A250+1, INDIRECT("'" &amp; E$1 &amp;"'!E7:Q200"),13,FALSE),""),"")</f>
        <v/>
      </c>
      <c r="F250" t="str">
        <f ca="1">IFERROR(IF(AND($B250,INDEX(Data!$O$2:$O$1000,$A250)=F$1),VLOOKUP($A250+1, INDIRECT("'" &amp; F$1 &amp;"'!E7:Q200"),13,FALSE),""),"")</f>
        <v/>
      </c>
      <c r="G250" t="str">
        <f ca="1">IFERROR(IF(AND($B250,INDEX(Data!$O$2:$O$1000,$A250)=G$1),VLOOKUP($A250+1, INDIRECT("'" &amp; G$1 &amp;"'!E7:Q200"),13,FALSE),""),"")</f>
        <v/>
      </c>
      <c r="H250" t="str">
        <f ca="1">IFERROR(IF(AND($B250,INDEX(Data!$O$2:$O$1000,$A250)=H$1),VLOOKUP($A250+1, INDIRECT("'" &amp; H$1 &amp;"'!E7:Q200"),13,FALSE),""),"")</f>
        <v/>
      </c>
      <c r="I250" t="str">
        <f ca="1">IFERROR(IF(AND($B250,INDEX(Data!$O$2:$O$1000,$A250)=I$1),VLOOKUP($A250+1, INDIRECT("'" &amp; I$1 &amp;"'!E7:Q200"),13,FALSE),""),"")</f>
        <v/>
      </c>
      <c r="J250" t="str">
        <f ca="1">IFERROR(IF(AND($B250,INDEX(Data!$O$2:$O$1000,$A250)=J$1),VLOOKUP($A250+1, INDIRECT("'" &amp; J$1 &amp;"'!E7:Q200"),13,FALSE),""),"")</f>
        <v/>
      </c>
    </row>
    <row r="251" spans="1:10" x14ac:dyDescent="0.3">
      <c r="A251" t="str">
        <f t="array" ref="A251">IFERROR(SMALL(IF(Data!$D$2:$D$1000="Done",ROW(Data!$D$2:$D$1000)-1),ROW(250:250)),"")</f>
        <v/>
      </c>
      <c r="B251" s="1" t="str">
        <f>IFERROR(IF(INDEX(Data!$T$2:$T$1000,$A251)/INDEX(Data!$J$2:$J$1000,$A251)&gt;$B$1,INDEX(Data!$V$2:$V$1000,$A251),""),"")</f>
        <v/>
      </c>
      <c r="C251" t="str">
        <f ca="1">IFERROR(IF(AND($B251,INDEX(Data!$O$2:$O$1000,$A251)=C$1),VLOOKUP($A251+1, INDIRECT("'" &amp; C$1 &amp;"'!E7:Q200"),13,FALSE),""),"")</f>
        <v/>
      </c>
      <c r="D251" t="str">
        <f ca="1">IFERROR(IF(AND($B251,INDEX(Data!$O$2:$O$1000,$A251)=D$1),VLOOKUP($A251+1, INDIRECT("'" &amp; D$1 &amp;"'!E7:Q200"),13,FALSE),""),"")</f>
        <v/>
      </c>
      <c r="E251" t="str">
        <f ca="1">IFERROR(IF(AND($B251,INDEX(Data!$O$2:$O$1000,$A251)=E$1),VLOOKUP($A251+1, INDIRECT("'" &amp; E$1 &amp;"'!E7:Q200"),13,FALSE),""),"")</f>
        <v/>
      </c>
      <c r="F251" t="str">
        <f ca="1">IFERROR(IF(AND($B251,INDEX(Data!$O$2:$O$1000,$A251)=F$1),VLOOKUP($A251+1, INDIRECT("'" &amp; F$1 &amp;"'!E7:Q200"),13,FALSE),""),"")</f>
        <v/>
      </c>
      <c r="G251" t="str">
        <f ca="1">IFERROR(IF(AND($B251,INDEX(Data!$O$2:$O$1000,$A251)=G$1),VLOOKUP($A251+1, INDIRECT("'" &amp; G$1 &amp;"'!E7:Q200"),13,FALSE),""),"")</f>
        <v/>
      </c>
      <c r="H251" t="str">
        <f ca="1">IFERROR(IF(AND($B251,INDEX(Data!$O$2:$O$1000,$A251)=H$1),VLOOKUP($A251+1, INDIRECT("'" &amp; H$1 &amp;"'!E7:Q200"),13,FALSE),""),"")</f>
        <v/>
      </c>
      <c r="I251" t="str">
        <f ca="1">IFERROR(IF(AND($B251,INDEX(Data!$O$2:$O$1000,$A251)=I$1),VLOOKUP($A251+1, INDIRECT("'" &amp; I$1 &amp;"'!E7:Q200"),13,FALSE),""),"")</f>
        <v/>
      </c>
      <c r="J251" t="str">
        <f ca="1">IFERROR(IF(AND($B251,INDEX(Data!$O$2:$O$1000,$A251)=J$1),VLOOKUP($A251+1, INDIRECT("'" &amp; J$1 &amp;"'!E7:Q200"),13,FALSE),""),"")</f>
        <v/>
      </c>
    </row>
    <row r="252" spans="1:10" x14ac:dyDescent="0.3">
      <c r="A252" t="str">
        <f t="array" ref="A252">IFERROR(SMALL(IF(Data!$D$2:$D$1000="Done",ROW(Data!$D$2:$D$1000)-1),ROW(251:251)),"")</f>
        <v/>
      </c>
      <c r="B252" s="1" t="str">
        <f>IFERROR(IF(INDEX(Data!$T$2:$T$1000,$A252)/INDEX(Data!$J$2:$J$1000,$A252)&gt;$B$1,INDEX(Data!$V$2:$V$1000,$A252),""),"")</f>
        <v/>
      </c>
      <c r="C252" t="str">
        <f ca="1">IFERROR(IF(AND($B252,INDEX(Data!$O$2:$O$1000,$A252)=C$1),VLOOKUP($A252+1, INDIRECT("'" &amp; C$1 &amp;"'!E7:Q200"),13,FALSE),""),"")</f>
        <v/>
      </c>
      <c r="D252" t="str">
        <f ca="1">IFERROR(IF(AND($B252,INDEX(Data!$O$2:$O$1000,$A252)=D$1),VLOOKUP($A252+1, INDIRECT("'" &amp; D$1 &amp;"'!E7:Q200"),13,FALSE),""),"")</f>
        <v/>
      </c>
      <c r="E252" t="str">
        <f ca="1">IFERROR(IF(AND($B252,INDEX(Data!$O$2:$O$1000,$A252)=E$1),VLOOKUP($A252+1, INDIRECT("'" &amp; E$1 &amp;"'!E7:Q200"),13,FALSE),""),"")</f>
        <v/>
      </c>
      <c r="F252" t="str">
        <f ca="1">IFERROR(IF(AND($B252,INDEX(Data!$O$2:$O$1000,$A252)=F$1),VLOOKUP($A252+1, INDIRECT("'" &amp; F$1 &amp;"'!E7:Q200"),13,FALSE),""),"")</f>
        <v/>
      </c>
      <c r="G252" t="str">
        <f ca="1">IFERROR(IF(AND($B252,INDEX(Data!$O$2:$O$1000,$A252)=G$1),VLOOKUP($A252+1, INDIRECT("'" &amp; G$1 &amp;"'!E7:Q200"),13,FALSE),""),"")</f>
        <v/>
      </c>
      <c r="H252" t="str">
        <f ca="1">IFERROR(IF(AND($B252,INDEX(Data!$O$2:$O$1000,$A252)=H$1),VLOOKUP($A252+1, INDIRECT("'" &amp; H$1 &amp;"'!E7:Q200"),13,FALSE),""),"")</f>
        <v/>
      </c>
      <c r="I252" t="str">
        <f ca="1">IFERROR(IF(AND($B252,INDEX(Data!$O$2:$O$1000,$A252)=I$1),VLOOKUP($A252+1, INDIRECT("'" &amp; I$1 &amp;"'!E7:Q200"),13,FALSE),""),"")</f>
        <v/>
      </c>
      <c r="J252" t="str">
        <f ca="1">IFERROR(IF(AND($B252,INDEX(Data!$O$2:$O$1000,$A252)=J$1),VLOOKUP($A252+1, INDIRECT("'" &amp; J$1 &amp;"'!E7:Q200"),13,FALSE),""),"")</f>
        <v/>
      </c>
    </row>
    <row r="253" spans="1:10" x14ac:dyDescent="0.3">
      <c r="A253" t="str">
        <f t="array" ref="A253">IFERROR(SMALL(IF(Data!$D$2:$D$1000="Done",ROW(Data!$D$2:$D$1000)-1),ROW(252:252)),"")</f>
        <v/>
      </c>
      <c r="B253" s="1" t="str">
        <f>IFERROR(IF(INDEX(Data!$T$2:$T$1000,$A253)/INDEX(Data!$J$2:$J$1000,$A253)&gt;$B$1,INDEX(Data!$V$2:$V$1000,$A253),""),"")</f>
        <v/>
      </c>
      <c r="C253" t="str">
        <f ca="1">IFERROR(IF(AND($B253,INDEX(Data!$O$2:$O$1000,$A253)=C$1),VLOOKUP($A253+1, INDIRECT("'" &amp; C$1 &amp;"'!E7:Q200"),13,FALSE),""),"")</f>
        <v/>
      </c>
      <c r="D253" t="str">
        <f ca="1">IFERROR(IF(AND($B253,INDEX(Data!$O$2:$O$1000,$A253)=D$1),VLOOKUP($A253+1, INDIRECT("'" &amp; D$1 &amp;"'!E7:Q200"),13,FALSE),""),"")</f>
        <v/>
      </c>
      <c r="E253" t="str">
        <f ca="1">IFERROR(IF(AND($B253,INDEX(Data!$O$2:$O$1000,$A253)=E$1),VLOOKUP($A253+1, INDIRECT("'" &amp; E$1 &amp;"'!E7:Q200"),13,FALSE),""),"")</f>
        <v/>
      </c>
      <c r="F253" t="str">
        <f ca="1">IFERROR(IF(AND($B253,INDEX(Data!$O$2:$O$1000,$A253)=F$1),VLOOKUP($A253+1, INDIRECT("'" &amp; F$1 &amp;"'!E7:Q200"),13,FALSE),""),"")</f>
        <v/>
      </c>
      <c r="G253" t="str">
        <f ca="1">IFERROR(IF(AND($B253,INDEX(Data!$O$2:$O$1000,$A253)=G$1),VLOOKUP($A253+1, INDIRECT("'" &amp; G$1 &amp;"'!E7:Q200"),13,FALSE),""),"")</f>
        <v/>
      </c>
      <c r="H253" t="str">
        <f ca="1">IFERROR(IF(AND($B253,INDEX(Data!$O$2:$O$1000,$A253)=H$1),VLOOKUP($A253+1, INDIRECT("'" &amp; H$1 &amp;"'!E7:Q200"),13,FALSE),""),"")</f>
        <v/>
      </c>
      <c r="I253" t="str">
        <f ca="1">IFERROR(IF(AND($B253,INDEX(Data!$O$2:$O$1000,$A253)=I$1),VLOOKUP($A253+1, INDIRECT("'" &amp; I$1 &amp;"'!E7:Q200"),13,FALSE),""),"")</f>
        <v/>
      </c>
      <c r="J253" t="str">
        <f ca="1">IFERROR(IF(AND($B253,INDEX(Data!$O$2:$O$1000,$A253)=J$1),VLOOKUP($A253+1, INDIRECT("'" &amp; J$1 &amp;"'!E7:Q200"),13,FALSE),""),"")</f>
        <v/>
      </c>
    </row>
    <row r="254" spans="1:10" x14ac:dyDescent="0.3">
      <c r="A254" t="str">
        <f t="array" ref="A254">IFERROR(SMALL(IF(Data!$D$2:$D$1000="Done",ROW(Data!$D$2:$D$1000)-1),ROW(253:253)),"")</f>
        <v/>
      </c>
      <c r="B254" s="1" t="str">
        <f>IFERROR(IF(INDEX(Data!$T$2:$T$1000,$A254)/INDEX(Data!$J$2:$J$1000,$A254)&gt;$B$1,INDEX(Data!$V$2:$V$1000,$A254),""),"")</f>
        <v/>
      </c>
      <c r="C254" t="str">
        <f ca="1">IFERROR(IF(AND($B254,INDEX(Data!$O$2:$O$1000,$A254)=C$1),VLOOKUP($A254+1, INDIRECT("'" &amp; C$1 &amp;"'!E7:Q200"),13,FALSE),""),"")</f>
        <v/>
      </c>
      <c r="D254" t="str">
        <f ca="1">IFERROR(IF(AND($B254,INDEX(Data!$O$2:$O$1000,$A254)=D$1),VLOOKUP($A254+1, INDIRECT("'" &amp; D$1 &amp;"'!E7:Q200"),13,FALSE),""),"")</f>
        <v/>
      </c>
      <c r="E254" t="str">
        <f ca="1">IFERROR(IF(AND($B254,INDEX(Data!$O$2:$O$1000,$A254)=E$1),VLOOKUP($A254+1, INDIRECT("'" &amp; E$1 &amp;"'!E7:Q200"),13,FALSE),""),"")</f>
        <v/>
      </c>
      <c r="F254" t="str">
        <f ca="1">IFERROR(IF(AND($B254,INDEX(Data!$O$2:$O$1000,$A254)=F$1),VLOOKUP($A254+1, INDIRECT("'" &amp; F$1 &amp;"'!E7:Q200"),13,FALSE),""),"")</f>
        <v/>
      </c>
      <c r="G254" t="str">
        <f ca="1">IFERROR(IF(AND($B254,INDEX(Data!$O$2:$O$1000,$A254)=G$1),VLOOKUP($A254+1, INDIRECT("'" &amp; G$1 &amp;"'!E7:Q200"),13,FALSE),""),"")</f>
        <v/>
      </c>
      <c r="H254" t="str">
        <f ca="1">IFERROR(IF(AND($B254,INDEX(Data!$O$2:$O$1000,$A254)=H$1),VLOOKUP($A254+1, INDIRECT("'" &amp; H$1 &amp;"'!E7:Q200"),13,FALSE),""),"")</f>
        <v/>
      </c>
      <c r="I254" t="str">
        <f ca="1">IFERROR(IF(AND($B254,INDEX(Data!$O$2:$O$1000,$A254)=I$1),VLOOKUP($A254+1, INDIRECT("'" &amp; I$1 &amp;"'!E7:Q200"),13,FALSE),""),"")</f>
        <v/>
      </c>
      <c r="J254" t="str">
        <f ca="1">IFERROR(IF(AND($B254,INDEX(Data!$O$2:$O$1000,$A254)=J$1),VLOOKUP($A254+1, INDIRECT("'" &amp; J$1 &amp;"'!E7:Q200"),13,FALSE),""),"")</f>
        <v/>
      </c>
    </row>
    <row r="255" spans="1:10" x14ac:dyDescent="0.3">
      <c r="A255" t="str">
        <f t="array" ref="A255">IFERROR(SMALL(IF(Data!$D$2:$D$1000="Done",ROW(Data!$D$2:$D$1000)-1),ROW(254:254)),"")</f>
        <v/>
      </c>
      <c r="B255" s="1" t="str">
        <f>IFERROR(IF(INDEX(Data!$T$2:$T$1000,$A255)/INDEX(Data!$J$2:$J$1000,$A255)&gt;$B$1,INDEX(Data!$V$2:$V$1000,$A255),""),"")</f>
        <v/>
      </c>
      <c r="C255" t="str">
        <f ca="1">IFERROR(IF(AND($B255,INDEX(Data!$O$2:$O$1000,$A255)=C$1),VLOOKUP($A255+1, INDIRECT("'" &amp; C$1 &amp;"'!E7:Q200"),13,FALSE),""),"")</f>
        <v/>
      </c>
      <c r="D255" t="str">
        <f ca="1">IFERROR(IF(AND($B255,INDEX(Data!$O$2:$O$1000,$A255)=D$1),VLOOKUP($A255+1, INDIRECT("'" &amp; D$1 &amp;"'!E7:Q200"),13,FALSE),""),"")</f>
        <v/>
      </c>
      <c r="E255" t="str">
        <f ca="1">IFERROR(IF(AND($B255,INDEX(Data!$O$2:$O$1000,$A255)=E$1),VLOOKUP($A255+1, INDIRECT("'" &amp; E$1 &amp;"'!E7:Q200"),13,FALSE),""),"")</f>
        <v/>
      </c>
      <c r="F255" t="str">
        <f ca="1">IFERROR(IF(AND($B255,INDEX(Data!$O$2:$O$1000,$A255)=F$1),VLOOKUP($A255+1, INDIRECT("'" &amp; F$1 &amp;"'!E7:Q200"),13,FALSE),""),"")</f>
        <v/>
      </c>
      <c r="G255" t="str">
        <f ca="1">IFERROR(IF(AND($B255,INDEX(Data!$O$2:$O$1000,$A255)=G$1),VLOOKUP($A255+1, INDIRECT("'" &amp; G$1 &amp;"'!E7:Q200"),13,FALSE),""),"")</f>
        <v/>
      </c>
      <c r="H255" t="str">
        <f ca="1">IFERROR(IF(AND($B255,INDEX(Data!$O$2:$O$1000,$A255)=H$1),VLOOKUP($A255+1, INDIRECT("'" &amp; H$1 &amp;"'!E7:Q200"),13,FALSE),""),"")</f>
        <v/>
      </c>
      <c r="I255" t="str">
        <f ca="1">IFERROR(IF(AND($B255,INDEX(Data!$O$2:$O$1000,$A255)=I$1),VLOOKUP($A255+1, INDIRECT("'" &amp; I$1 &amp;"'!E7:Q200"),13,FALSE),""),"")</f>
        <v/>
      </c>
      <c r="J255" t="str">
        <f ca="1">IFERROR(IF(AND($B255,INDEX(Data!$O$2:$O$1000,$A255)=J$1),VLOOKUP($A255+1, INDIRECT("'" &amp; J$1 &amp;"'!E7:Q200"),13,FALSE),""),"")</f>
        <v/>
      </c>
    </row>
    <row r="256" spans="1:10" x14ac:dyDescent="0.3">
      <c r="A256" t="str">
        <f t="array" ref="A256">IFERROR(SMALL(IF(Data!$D$2:$D$1000="Done",ROW(Data!$D$2:$D$1000)-1),ROW(255:255)),"")</f>
        <v/>
      </c>
      <c r="B256" s="1" t="str">
        <f>IFERROR(IF(INDEX(Data!$T$2:$T$1000,$A256)/INDEX(Data!$J$2:$J$1000,$A256)&gt;$B$1,INDEX(Data!$V$2:$V$1000,$A256),""),"")</f>
        <v/>
      </c>
      <c r="C256" t="str">
        <f ca="1">IFERROR(IF(AND($B256,INDEX(Data!$O$2:$O$1000,$A256)=C$1),VLOOKUP($A256+1, INDIRECT("'" &amp; C$1 &amp;"'!E7:Q200"),13,FALSE),""),"")</f>
        <v/>
      </c>
      <c r="D256" t="str">
        <f ca="1">IFERROR(IF(AND($B256,INDEX(Data!$O$2:$O$1000,$A256)=D$1),VLOOKUP($A256+1, INDIRECT("'" &amp; D$1 &amp;"'!E7:Q200"),13,FALSE),""),"")</f>
        <v/>
      </c>
      <c r="E256" t="str">
        <f ca="1">IFERROR(IF(AND($B256,INDEX(Data!$O$2:$O$1000,$A256)=E$1),VLOOKUP($A256+1, INDIRECT("'" &amp; E$1 &amp;"'!E7:Q200"),13,FALSE),""),"")</f>
        <v/>
      </c>
      <c r="F256" t="str">
        <f ca="1">IFERROR(IF(AND($B256,INDEX(Data!$O$2:$O$1000,$A256)=F$1),VLOOKUP($A256+1, INDIRECT("'" &amp; F$1 &amp;"'!E7:Q200"),13,FALSE),""),"")</f>
        <v/>
      </c>
      <c r="G256" t="str">
        <f ca="1">IFERROR(IF(AND($B256,INDEX(Data!$O$2:$O$1000,$A256)=G$1),VLOOKUP($A256+1, INDIRECT("'" &amp; G$1 &amp;"'!E7:Q200"),13,FALSE),""),"")</f>
        <v/>
      </c>
      <c r="H256" t="str">
        <f ca="1">IFERROR(IF(AND($B256,INDEX(Data!$O$2:$O$1000,$A256)=H$1),VLOOKUP($A256+1, INDIRECT("'" &amp; H$1 &amp;"'!E7:Q200"),13,FALSE),""),"")</f>
        <v/>
      </c>
      <c r="I256" t="str">
        <f ca="1">IFERROR(IF(AND($B256,INDEX(Data!$O$2:$O$1000,$A256)=I$1),VLOOKUP($A256+1, INDIRECT("'" &amp; I$1 &amp;"'!E7:Q200"),13,FALSE),""),"")</f>
        <v/>
      </c>
      <c r="J256" t="str">
        <f ca="1">IFERROR(IF(AND($B256,INDEX(Data!$O$2:$O$1000,$A256)=J$1),VLOOKUP($A256+1, INDIRECT("'" &amp; J$1 &amp;"'!E7:Q200"),13,FALSE),""),"")</f>
        <v/>
      </c>
    </row>
    <row r="257" spans="1:10" x14ac:dyDescent="0.3">
      <c r="A257" t="str">
        <f t="array" ref="A257">IFERROR(SMALL(IF(Data!$D$2:$D$1000="Done",ROW(Data!$D$2:$D$1000)-1),ROW(256:256)),"")</f>
        <v/>
      </c>
      <c r="B257" s="1" t="str">
        <f>IFERROR(IF(INDEX(Data!$T$2:$T$1000,$A257)/INDEX(Data!$J$2:$J$1000,$A257)&gt;$B$1,INDEX(Data!$V$2:$V$1000,$A257),""),"")</f>
        <v/>
      </c>
      <c r="C257" t="str">
        <f ca="1">IFERROR(IF(AND($B257,INDEX(Data!$O$2:$O$1000,$A257)=C$1),VLOOKUP($A257+1, INDIRECT("'" &amp; C$1 &amp;"'!E7:Q200"),13,FALSE),""),"")</f>
        <v/>
      </c>
      <c r="D257" t="str">
        <f ca="1">IFERROR(IF(AND($B257,INDEX(Data!$O$2:$O$1000,$A257)=D$1),VLOOKUP($A257+1, INDIRECT("'" &amp; D$1 &amp;"'!E7:Q200"),13,FALSE),""),"")</f>
        <v/>
      </c>
      <c r="E257" t="str">
        <f ca="1">IFERROR(IF(AND($B257,INDEX(Data!$O$2:$O$1000,$A257)=E$1),VLOOKUP($A257+1, INDIRECT("'" &amp; E$1 &amp;"'!E7:Q200"),13,FALSE),""),"")</f>
        <v/>
      </c>
      <c r="F257" t="str">
        <f ca="1">IFERROR(IF(AND($B257,INDEX(Data!$O$2:$O$1000,$A257)=F$1),VLOOKUP($A257+1, INDIRECT("'" &amp; F$1 &amp;"'!E7:Q200"),13,FALSE),""),"")</f>
        <v/>
      </c>
      <c r="G257" t="str">
        <f ca="1">IFERROR(IF(AND($B257,INDEX(Data!$O$2:$O$1000,$A257)=G$1),VLOOKUP($A257+1, INDIRECT("'" &amp; G$1 &amp;"'!E7:Q200"),13,FALSE),""),"")</f>
        <v/>
      </c>
      <c r="H257" t="str">
        <f ca="1">IFERROR(IF(AND($B257,INDEX(Data!$O$2:$O$1000,$A257)=H$1),VLOOKUP($A257+1, INDIRECT("'" &amp; H$1 &amp;"'!E7:Q200"),13,FALSE),""),"")</f>
        <v/>
      </c>
      <c r="I257" t="str">
        <f ca="1">IFERROR(IF(AND($B257,INDEX(Data!$O$2:$O$1000,$A257)=I$1),VLOOKUP($A257+1, INDIRECT("'" &amp; I$1 &amp;"'!E7:Q200"),13,FALSE),""),"")</f>
        <v/>
      </c>
      <c r="J257" t="str">
        <f ca="1">IFERROR(IF(AND($B257,INDEX(Data!$O$2:$O$1000,$A257)=J$1),VLOOKUP($A257+1, INDIRECT("'" &amp; J$1 &amp;"'!E7:Q200"),13,FALSE),""),"")</f>
        <v/>
      </c>
    </row>
    <row r="258" spans="1:10" x14ac:dyDescent="0.3">
      <c r="A258" t="str">
        <f t="array" ref="A258">IFERROR(SMALL(IF(Data!$D$2:$D$1000="Done",ROW(Data!$D$2:$D$1000)-1),ROW(257:257)),"")</f>
        <v/>
      </c>
      <c r="B258" s="1" t="str">
        <f>IFERROR(IF(INDEX(Data!$T$2:$T$1000,$A258)/INDEX(Data!$J$2:$J$1000,$A258)&gt;$B$1,INDEX(Data!$V$2:$V$1000,$A258),""),"")</f>
        <v/>
      </c>
      <c r="C258" t="str">
        <f ca="1">IFERROR(IF(AND($B258,INDEX(Data!$O$2:$O$1000,$A258)=C$1),VLOOKUP($A258+1, INDIRECT("'" &amp; C$1 &amp;"'!E7:Q200"),13,FALSE),""),"")</f>
        <v/>
      </c>
      <c r="D258" t="str">
        <f ca="1">IFERROR(IF(AND($B258,INDEX(Data!$O$2:$O$1000,$A258)=D$1),VLOOKUP($A258+1, INDIRECT("'" &amp; D$1 &amp;"'!E7:Q200"),13,FALSE),""),"")</f>
        <v/>
      </c>
      <c r="E258" t="str">
        <f ca="1">IFERROR(IF(AND($B258,INDEX(Data!$O$2:$O$1000,$A258)=E$1),VLOOKUP($A258+1, INDIRECT("'" &amp; E$1 &amp;"'!E7:Q200"),13,FALSE),""),"")</f>
        <v/>
      </c>
      <c r="F258" t="str">
        <f ca="1">IFERROR(IF(AND($B258,INDEX(Data!$O$2:$O$1000,$A258)=F$1),VLOOKUP($A258+1, INDIRECT("'" &amp; F$1 &amp;"'!E7:Q200"),13,FALSE),""),"")</f>
        <v/>
      </c>
      <c r="G258" t="str">
        <f ca="1">IFERROR(IF(AND($B258,INDEX(Data!$O$2:$O$1000,$A258)=G$1),VLOOKUP($A258+1, INDIRECT("'" &amp; G$1 &amp;"'!E7:Q200"),13,FALSE),""),"")</f>
        <v/>
      </c>
      <c r="H258" t="str">
        <f ca="1">IFERROR(IF(AND($B258,INDEX(Data!$O$2:$O$1000,$A258)=H$1),VLOOKUP($A258+1, INDIRECT("'" &amp; H$1 &amp;"'!E7:Q200"),13,FALSE),""),"")</f>
        <v/>
      </c>
      <c r="I258" t="str">
        <f ca="1">IFERROR(IF(AND($B258,INDEX(Data!$O$2:$O$1000,$A258)=I$1),VLOOKUP($A258+1, INDIRECT("'" &amp; I$1 &amp;"'!E7:Q200"),13,FALSE),""),"")</f>
        <v/>
      </c>
      <c r="J258" t="str">
        <f ca="1">IFERROR(IF(AND($B258,INDEX(Data!$O$2:$O$1000,$A258)=J$1),VLOOKUP($A258+1, INDIRECT("'" &amp; J$1 &amp;"'!E7:Q200"),13,FALSE),""),"")</f>
        <v/>
      </c>
    </row>
    <row r="259" spans="1:10" x14ac:dyDescent="0.3">
      <c r="A259" t="str">
        <f t="array" ref="A259">IFERROR(SMALL(IF(Data!$D$2:$D$1000="Done",ROW(Data!$D$2:$D$1000)-1),ROW(258:258)),"")</f>
        <v/>
      </c>
      <c r="B259" s="1" t="str">
        <f>IFERROR(IF(INDEX(Data!$T$2:$T$1000,$A259)/INDEX(Data!$J$2:$J$1000,$A259)&gt;$B$1,INDEX(Data!$V$2:$V$1000,$A259),""),"")</f>
        <v/>
      </c>
      <c r="C259" t="str">
        <f ca="1">IFERROR(IF(AND($B259,INDEX(Data!$O$2:$O$1000,$A259)=C$1),VLOOKUP($A259+1, INDIRECT("'" &amp; C$1 &amp;"'!E7:Q200"),13,FALSE),""),"")</f>
        <v/>
      </c>
      <c r="D259" t="str">
        <f ca="1">IFERROR(IF(AND($B259,INDEX(Data!$O$2:$O$1000,$A259)=D$1),VLOOKUP($A259+1, INDIRECT("'" &amp; D$1 &amp;"'!E7:Q200"),13,FALSE),""),"")</f>
        <v/>
      </c>
      <c r="E259" t="str">
        <f ca="1">IFERROR(IF(AND($B259,INDEX(Data!$O$2:$O$1000,$A259)=E$1),VLOOKUP($A259+1, INDIRECT("'" &amp; E$1 &amp;"'!E7:Q200"),13,FALSE),""),"")</f>
        <v/>
      </c>
      <c r="F259" t="str">
        <f ca="1">IFERROR(IF(AND($B259,INDEX(Data!$O$2:$O$1000,$A259)=F$1),VLOOKUP($A259+1, INDIRECT("'" &amp; F$1 &amp;"'!E7:Q200"),13,FALSE),""),"")</f>
        <v/>
      </c>
      <c r="G259" t="str">
        <f ca="1">IFERROR(IF(AND($B259,INDEX(Data!$O$2:$O$1000,$A259)=G$1),VLOOKUP($A259+1, INDIRECT("'" &amp; G$1 &amp;"'!E7:Q200"),13,FALSE),""),"")</f>
        <v/>
      </c>
      <c r="H259" t="str">
        <f ca="1">IFERROR(IF(AND($B259,INDEX(Data!$O$2:$O$1000,$A259)=H$1),VLOOKUP($A259+1, INDIRECT("'" &amp; H$1 &amp;"'!E7:Q200"),13,FALSE),""),"")</f>
        <v/>
      </c>
      <c r="I259" t="str">
        <f ca="1">IFERROR(IF(AND($B259,INDEX(Data!$O$2:$O$1000,$A259)=I$1),VLOOKUP($A259+1, INDIRECT("'" &amp; I$1 &amp;"'!E7:Q200"),13,FALSE),""),"")</f>
        <v/>
      </c>
      <c r="J259" t="str">
        <f ca="1">IFERROR(IF(AND($B259,INDEX(Data!$O$2:$O$1000,$A259)=J$1),VLOOKUP($A259+1, INDIRECT("'" &amp; J$1 &amp;"'!E7:Q200"),13,FALSE),""),"")</f>
        <v/>
      </c>
    </row>
    <row r="260" spans="1:10" x14ac:dyDescent="0.3">
      <c r="A260" t="str">
        <f t="array" ref="A260">IFERROR(SMALL(IF(Data!$D$2:$D$1000="Done",ROW(Data!$D$2:$D$1000)-1),ROW(259:259)),"")</f>
        <v/>
      </c>
      <c r="B260" s="1" t="str">
        <f>IFERROR(IF(INDEX(Data!$T$2:$T$1000,$A260)/INDEX(Data!$J$2:$J$1000,$A260)&gt;$B$1,INDEX(Data!$V$2:$V$1000,$A260),""),"")</f>
        <v/>
      </c>
      <c r="C260" t="str">
        <f ca="1">IFERROR(IF(AND($B260,INDEX(Data!$O$2:$O$1000,$A260)=C$1),VLOOKUP($A260+1, INDIRECT("'" &amp; C$1 &amp;"'!E7:Q200"),13,FALSE),""),"")</f>
        <v/>
      </c>
      <c r="D260" t="str">
        <f ca="1">IFERROR(IF(AND($B260,INDEX(Data!$O$2:$O$1000,$A260)=D$1),VLOOKUP($A260+1, INDIRECT("'" &amp; D$1 &amp;"'!E7:Q200"),13,FALSE),""),"")</f>
        <v/>
      </c>
      <c r="E260" t="str">
        <f ca="1">IFERROR(IF(AND($B260,INDEX(Data!$O$2:$O$1000,$A260)=E$1),VLOOKUP($A260+1, INDIRECT("'" &amp; E$1 &amp;"'!E7:Q200"),13,FALSE),""),"")</f>
        <v/>
      </c>
      <c r="F260" t="str">
        <f ca="1">IFERROR(IF(AND($B260,INDEX(Data!$O$2:$O$1000,$A260)=F$1),VLOOKUP($A260+1, INDIRECT("'" &amp; F$1 &amp;"'!E7:Q200"),13,FALSE),""),"")</f>
        <v/>
      </c>
      <c r="G260" t="str">
        <f ca="1">IFERROR(IF(AND($B260,INDEX(Data!$O$2:$O$1000,$A260)=G$1),VLOOKUP($A260+1, INDIRECT("'" &amp; G$1 &amp;"'!E7:Q200"),13,FALSE),""),"")</f>
        <v/>
      </c>
      <c r="H260" t="str">
        <f ca="1">IFERROR(IF(AND($B260,INDEX(Data!$O$2:$O$1000,$A260)=H$1),VLOOKUP($A260+1, INDIRECT("'" &amp; H$1 &amp;"'!E7:Q200"),13,FALSE),""),"")</f>
        <v/>
      </c>
      <c r="I260" t="str">
        <f ca="1">IFERROR(IF(AND($B260,INDEX(Data!$O$2:$O$1000,$A260)=I$1),VLOOKUP($A260+1, INDIRECT("'" &amp; I$1 &amp;"'!E7:Q200"),13,FALSE),""),"")</f>
        <v/>
      </c>
      <c r="J260" t="str">
        <f ca="1">IFERROR(IF(AND($B260,INDEX(Data!$O$2:$O$1000,$A260)=J$1),VLOOKUP($A260+1, INDIRECT("'" &amp; J$1 &amp;"'!E7:Q200"),13,FALSE),""),"")</f>
        <v/>
      </c>
    </row>
    <row r="261" spans="1:10" x14ac:dyDescent="0.3">
      <c r="A261" t="str">
        <f t="array" ref="A261">IFERROR(SMALL(IF(Data!$D$2:$D$1000="Done",ROW(Data!$D$2:$D$1000)-1),ROW(260:260)),"")</f>
        <v/>
      </c>
      <c r="B261" s="1" t="str">
        <f>IFERROR(IF(INDEX(Data!$T$2:$T$1000,$A261)/INDEX(Data!$J$2:$J$1000,$A261)&gt;$B$1,INDEX(Data!$V$2:$V$1000,$A261),""),"")</f>
        <v/>
      </c>
      <c r="C261" t="str">
        <f ca="1">IFERROR(IF(AND($B261,INDEX(Data!$O$2:$O$1000,$A261)=C$1),VLOOKUP($A261+1, INDIRECT("'" &amp; C$1 &amp;"'!E7:Q200"),13,FALSE),""),"")</f>
        <v/>
      </c>
      <c r="D261" t="str">
        <f ca="1">IFERROR(IF(AND($B261,INDEX(Data!$O$2:$O$1000,$A261)=D$1),VLOOKUP($A261+1, INDIRECT("'" &amp; D$1 &amp;"'!E7:Q200"),13,FALSE),""),"")</f>
        <v/>
      </c>
      <c r="E261" t="str">
        <f ca="1">IFERROR(IF(AND($B261,INDEX(Data!$O$2:$O$1000,$A261)=E$1),VLOOKUP($A261+1, INDIRECT("'" &amp; E$1 &amp;"'!E7:Q200"),13,FALSE),""),"")</f>
        <v/>
      </c>
      <c r="F261" t="str">
        <f ca="1">IFERROR(IF(AND($B261,INDEX(Data!$O$2:$O$1000,$A261)=F$1),VLOOKUP($A261+1, INDIRECT("'" &amp; F$1 &amp;"'!E7:Q200"),13,FALSE),""),"")</f>
        <v/>
      </c>
      <c r="G261" t="str">
        <f ca="1">IFERROR(IF(AND($B261,INDEX(Data!$O$2:$O$1000,$A261)=G$1),VLOOKUP($A261+1, INDIRECT("'" &amp; G$1 &amp;"'!E7:Q200"),13,FALSE),""),"")</f>
        <v/>
      </c>
      <c r="H261" t="str">
        <f ca="1">IFERROR(IF(AND($B261,INDEX(Data!$O$2:$O$1000,$A261)=H$1),VLOOKUP($A261+1, INDIRECT("'" &amp; H$1 &amp;"'!E7:Q200"),13,FALSE),""),"")</f>
        <v/>
      </c>
      <c r="I261" t="str">
        <f ca="1">IFERROR(IF(AND($B261,INDEX(Data!$O$2:$O$1000,$A261)=I$1),VLOOKUP($A261+1, INDIRECT("'" &amp; I$1 &amp;"'!E7:Q200"),13,FALSE),""),"")</f>
        <v/>
      </c>
      <c r="J261" t="str">
        <f ca="1">IFERROR(IF(AND($B261,INDEX(Data!$O$2:$O$1000,$A261)=J$1),VLOOKUP($A261+1, INDIRECT("'" &amp; J$1 &amp;"'!E7:Q200"),13,FALSE),""),"")</f>
        <v/>
      </c>
    </row>
    <row r="262" spans="1:10" x14ac:dyDescent="0.3">
      <c r="A262" t="str">
        <f t="array" ref="A262">IFERROR(SMALL(IF(Data!$D$2:$D$1000="Done",ROW(Data!$D$2:$D$1000)-1),ROW(261:261)),"")</f>
        <v/>
      </c>
      <c r="B262" s="1" t="str">
        <f>IFERROR(IF(INDEX(Data!$T$2:$T$1000,$A262)/INDEX(Data!$J$2:$J$1000,$A262)&gt;$B$1,INDEX(Data!$V$2:$V$1000,$A262),""),"")</f>
        <v/>
      </c>
      <c r="C262" t="str">
        <f ca="1">IFERROR(IF(AND($B262,INDEX(Data!$O$2:$O$1000,$A262)=C$1),VLOOKUP($A262+1, INDIRECT("'" &amp; C$1 &amp;"'!E7:Q200"),13,FALSE),""),"")</f>
        <v/>
      </c>
      <c r="D262" t="str">
        <f ca="1">IFERROR(IF(AND($B262,INDEX(Data!$O$2:$O$1000,$A262)=D$1),VLOOKUP($A262+1, INDIRECT("'" &amp; D$1 &amp;"'!E7:Q200"),13,FALSE),""),"")</f>
        <v/>
      </c>
      <c r="E262" t="str">
        <f ca="1">IFERROR(IF(AND($B262,INDEX(Data!$O$2:$O$1000,$A262)=E$1),VLOOKUP($A262+1, INDIRECT("'" &amp; E$1 &amp;"'!E7:Q200"),13,FALSE),""),"")</f>
        <v/>
      </c>
      <c r="F262" t="str">
        <f ca="1">IFERROR(IF(AND($B262,INDEX(Data!$O$2:$O$1000,$A262)=F$1),VLOOKUP($A262+1, INDIRECT("'" &amp; F$1 &amp;"'!E7:Q200"),13,FALSE),""),"")</f>
        <v/>
      </c>
      <c r="G262" t="str">
        <f ca="1">IFERROR(IF(AND($B262,INDEX(Data!$O$2:$O$1000,$A262)=G$1),VLOOKUP($A262+1, INDIRECT("'" &amp; G$1 &amp;"'!E7:Q200"),13,FALSE),""),"")</f>
        <v/>
      </c>
      <c r="H262" t="str">
        <f ca="1">IFERROR(IF(AND($B262,INDEX(Data!$O$2:$O$1000,$A262)=H$1),VLOOKUP($A262+1, INDIRECT("'" &amp; H$1 &amp;"'!E7:Q200"),13,FALSE),""),"")</f>
        <v/>
      </c>
      <c r="I262" t="str">
        <f ca="1">IFERROR(IF(AND($B262,INDEX(Data!$O$2:$O$1000,$A262)=I$1),VLOOKUP($A262+1, INDIRECT("'" &amp; I$1 &amp;"'!E7:Q200"),13,FALSE),""),"")</f>
        <v/>
      </c>
      <c r="J262" t="str">
        <f ca="1">IFERROR(IF(AND($B262,INDEX(Data!$O$2:$O$1000,$A262)=J$1),VLOOKUP($A262+1, INDIRECT("'" &amp; J$1 &amp;"'!E7:Q200"),13,FALSE),""),"")</f>
        <v/>
      </c>
    </row>
    <row r="263" spans="1:10" x14ac:dyDescent="0.3">
      <c r="A263" t="str">
        <f t="array" ref="A263">IFERROR(SMALL(IF(Data!$D$2:$D$1000="Done",ROW(Data!$D$2:$D$1000)-1),ROW(262:262)),"")</f>
        <v/>
      </c>
      <c r="B263" s="1" t="str">
        <f>IFERROR(IF(INDEX(Data!$T$2:$T$1000,$A263)/INDEX(Data!$J$2:$J$1000,$A263)&gt;$B$1,INDEX(Data!$V$2:$V$1000,$A263),""),"")</f>
        <v/>
      </c>
      <c r="C263" t="str">
        <f ca="1">IFERROR(IF(AND($B263,INDEX(Data!$O$2:$O$1000,$A263)=C$1),VLOOKUP($A263+1, INDIRECT("'" &amp; C$1 &amp;"'!E7:Q200"),13,FALSE),""),"")</f>
        <v/>
      </c>
      <c r="D263" t="str">
        <f ca="1">IFERROR(IF(AND($B263,INDEX(Data!$O$2:$O$1000,$A263)=D$1),VLOOKUP($A263+1, INDIRECT("'" &amp; D$1 &amp;"'!E7:Q200"),13,FALSE),""),"")</f>
        <v/>
      </c>
      <c r="E263" t="str">
        <f ca="1">IFERROR(IF(AND($B263,INDEX(Data!$O$2:$O$1000,$A263)=E$1),VLOOKUP($A263+1, INDIRECT("'" &amp; E$1 &amp;"'!E7:Q200"),13,FALSE),""),"")</f>
        <v/>
      </c>
      <c r="F263" t="str">
        <f ca="1">IFERROR(IF(AND($B263,INDEX(Data!$O$2:$O$1000,$A263)=F$1),VLOOKUP($A263+1, INDIRECT("'" &amp; F$1 &amp;"'!E7:Q200"),13,FALSE),""),"")</f>
        <v/>
      </c>
      <c r="G263" t="str">
        <f ca="1">IFERROR(IF(AND($B263,INDEX(Data!$O$2:$O$1000,$A263)=G$1),VLOOKUP($A263+1, INDIRECT("'" &amp; G$1 &amp;"'!E7:Q200"),13,FALSE),""),"")</f>
        <v/>
      </c>
      <c r="H263" t="str">
        <f ca="1">IFERROR(IF(AND($B263,INDEX(Data!$O$2:$O$1000,$A263)=H$1),VLOOKUP($A263+1, INDIRECT("'" &amp; H$1 &amp;"'!E7:Q200"),13,FALSE),""),"")</f>
        <v/>
      </c>
      <c r="I263" t="str">
        <f ca="1">IFERROR(IF(AND($B263,INDEX(Data!$O$2:$O$1000,$A263)=I$1),VLOOKUP($A263+1, INDIRECT("'" &amp; I$1 &amp;"'!E7:Q200"),13,FALSE),""),"")</f>
        <v/>
      </c>
      <c r="J263" t="str">
        <f ca="1">IFERROR(IF(AND($B263,INDEX(Data!$O$2:$O$1000,$A263)=J$1),VLOOKUP($A263+1, INDIRECT("'" &amp; J$1 &amp;"'!E7:Q200"),13,FALSE),""),"")</f>
        <v/>
      </c>
    </row>
    <row r="264" spans="1:10" x14ac:dyDescent="0.3">
      <c r="A264" t="str">
        <f t="array" ref="A264">IFERROR(SMALL(IF(Data!$D$2:$D$1000="Done",ROW(Data!$D$2:$D$1000)-1),ROW(263:263)),"")</f>
        <v/>
      </c>
      <c r="B264" s="1" t="str">
        <f>IFERROR(IF(INDEX(Data!$T$2:$T$1000,$A264)/INDEX(Data!$J$2:$J$1000,$A264)&gt;$B$1,INDEX(Data!$V$2:$V$1000,$A264),""),"")</f>
        <v/>
      </c>
      <c r="C264" t="str">
        <f ca="1">IFERROR(IF(AND($B264,INDEX(Data!$O$2:$O$1000,$A264)=C$1),VLOOKUP($A264+1, INDIRECT("'" &amp; C$1 &amp;"'!E7:Q200"),13,FALSE),""),"")</f>
        <v/>
      </c>
      <c r="D264" t="str">
        <f ca="1">IFERROR(IF(AND($B264,INDEX(Data!$O$2:$O$1000,$A264)=D$1),VLOOKUP($A264+1, INDIRECT("'" &amp; D$1 &amp;"'!E7:Q200"),13,FALSE),""),"")</f>
        <v/>
      </c>
      <c r="E264" t="str">
        <f ca="1">IFERROR(IF(AND($B264,INDEX(Data!$O$2:$O$1000,$A264)=E$1),VLOOKUP($A264+1, INDIRECT("'" &amp; E$1 &amp;"'!E7:Q200"),13,FALSE),""),"")</f>
        <v/>
      </c>
      <c r="F264" t="str">
        <f ca="1">IFERROR(IF(AND($B264,INDEX(Data!$O$2:$O$1000,$A264)=F$1),VLOOKUP($A264+1, INDIRECT("'" &amp; F$1 &amp;"'!E7:Q200"),13,FALSE),""),"")</f>
        <v/>
      </c>
      <c r="G264" t="str">
        <f ca="1">IFERROR(IF(AND($B264,INDEX(Data!$O$2:$O$1000,$A264)=G$1),VLOOKUP($A264+1, INDIRECT("'" &amp; G$1 &amp;"'!E7:Q200"),13,FALSE),""),"")</f>
        <v/>
      </c>
      <c r="H264" t="str">
        <f ca="1">IFERROR(IF(AND($B264,INDEX(Data!$O$2:$O$1000,$A264)=H$1),VLOOKUP($A264+1, INDIRECT("'" &amp; H$1 &amp;"'!E7:Q200"),13,FALSE),""),"")</f>
        <v/>
      </c>
      <c r="I264" t="str">
        <f ca="1">IFERROR(IF(AND($B264,INDEX(Data!$O$2:$O$1000,$A264)=I$1),VLOOKUP($A264+1, INDIRECT("'" &amp; I$1 &amp;"'!E7:Q200"),13,FALSE),""),"")</f>
        <v/>
      </c>
      <c r="J264" t="str">
        <f ca="1">IFERROR(IF(AND($B264,INDEX(Data!$O$2:$O$1000,$A264)=J$1),VLOOKUP($A264+1, INDIRECT("'" &amp; J$1 &amp;"'!E7:Q200"),13,FALSE),""),"")</f>
        <v/>
      </c>
    </row>
    <row r="265" spans="1:10" x14ac:dyDescent="0.3">
      <c r="A265" t="str">
        <f t="array" ref="A265">IFERROR(SMALL(IF(Data!$D$2:$D$1000="Done",ROW(Data!$D$2:$D$1000)-1),ROW(264:264)),"")</f>
        <v/>
      </c>
      <c r="B265" s="1" t="str">
        <f>IFERROR(IF(INDEX(Data!$T$2:$T$1000,$A265)/INDEX(Data!$J$2:$J$1000,$A265)&gt;$B$1,INDEX(Data!$V$2:$V$1000,$A265),""),"")</f>
        <v/>
      </c>
      <c r="C265" t="str">
        <f ca="1">IFERROR(IF(AND($B265,INDEX(Data!$O$2:$O$1000,$A265)=C$1),VLOOKUP($A265+1, INDIRECT("'" &amp; C$1 &amp;"'!E7:Q200"),13,FALSE),""),"")</f>
        <v/>
      </c>
      <c r="D265" t="str">
        <f ca="1">IFERROR(IF(AND($B265,INDEX(Data!$O$2:$O$1000,$A265)=D$1),VLOOKUP($A265+1, INDIRECT("'" &amp; D$1 &amp;"'!E7:Q200"),13,FALSE),""),"")</f>
        <v/>
      </c>
      <c r="E265" t="str">
        <f ca="1">IFERROR(IF(AND($B265,INDEX(Data!$O$2:$O$1000,$A265)=E$1),VLOOKUP($A265+1, INDIRECT("'" &amp; E$1 &amp;"'!E7:Q200"),13,FALSE),""),"")</f>
        <v/>
      </c>
      <c r="F265" t="str">
        <f ca="1">IFERROR(IF(AND($B265,INDEX(Data!$O$2:$O$1000,$A265)=F$1),VLOOKUP($A265+1, INDIRECT("'" &amp; F$1 &amp;"'!E7:Q200"),13,FALSE),""),"")</f>
        <v/>
      </c>
      <c r="G265" t="str">
        <f ca="1">IFERROR(IF(AND($B265,INDEX(Data!$O$2:$O$1000,$A265)=G$1),VLOOKUP($A265+1, INDIRECT("'" &amp; G$1 &amp;"'!E7:Q200"),13,FALSE),""),"")</f>
        <v/>
      </c>
      <c r="H265" t="str">
        <f ca="1">IFERROR(IF(AND($B265,INDEX(Data!$O$2:$O$1000,$A265)=H$1),VLOOKUP($A265+1, INDIRECT("'" &amp; H$1 &amp;"'!E7:Q200"),13,FALSE),""),"")</f>
        <v/>
      </c>
      <c r="I265" t="str">
        <f ca="1">IFERROR(IF(AND($B265,INDEX(Data!$O$2:$O$1000,$A265)=I$1),VLOOKUP($A265+1, INDIRECT("'" &amp; I$1 &amp;"'!E7:Q200"),13,FALSE),""),"")</f>
        <v/>
      </c>
      <c r="J265" t="str">
        <f ca="1">IFERROR(IF(AND($B265,INDEX(Data!$O$2:$O$1000,$A265)=J$1),VLOOKUP($A265+1, INDIRECT("'" &amp; J$1 &amp;"'!E7:Q200"),13,FALSE),""),"")</f>
        <v/>
      </c>
    </row>
    <row r="266" spans="1:10" x14ac:dyDescent="0.3">
      <c r="A266" t="str">
        <f t="array" ref="A266">IFERROR(SMALL(IF(Data!$D$2:$D$1000="Done",ROW(Data!$D$2:$D$1000)-1),ROW(265:265)),"")</f>
        <v/>
      </c>
      <c r="B266" s="1" t="str">
        <f>IFERROR(IF(INDEX(Data!$T$2:$T$1000,$A266)/INDEX(Data!$J$2:$J$1000,$A266)&gt;$B$1,INDEX(Data!$V$2:$V$1000,$A266),""),"")</f>
        <v/>
      </c>
      <c r="C266" t="str">
        <f ca="1">IFERROR(IF(AND($B266,INDEX(Data!$O$2:$O$1000,$A266)=C$1),VLOOKUP($A266+1, INDIRECT("'" &amp; C$1 &amp;"'!E7:Q200"),13,FALSE),""),"")</f>
        <v/>
      </c>
      <c r="D266" t="str">
        <f ca="1">IFERROR(IF(AND($B266,INDEX(Data!$O$2:$O$1000,$A266)=D$1),VLOOKUP($A266+1, INDIRECT("'" &amp; D$1 &amp;"'!E7:Q200"),13,FALSE),""),"")</f>
        <v/>
      </c>
      <c r="E266" t="str">
        <f ca="1">IFERROR(IF(AND($B266,INDEX(Data!$O$2:$O$1000,$A266)=E$1),VLOOKUP($A266+1, INDIRECT("'" &amp; E$1 &amp;"'!E7:Q200"),13,FALSE),""),"")</f>
        <v/>
      </c>
      <c r="F266" t="str">
        <f ca="1">IFERROR(IF(AND($B266,INDEX(Data!$O$2:$O$1000,$A266)=F$1),VLOOKUP($A266+1, INDIRECT("'" &amp; F$1 &amp;"'!E7:Q200"),13,FALSE),""),"")</f>
        <v/>
      </c>
      <c r="G266" t="str">
        <f ca="1">IFERROR(IF(AND($B266,INDEX(Data!$O$2:$O$1000,$A266)=G$1),VLOOKUP($A266+1, INDIRECT("'" &amp; G$1 &amp;"'!E7:Q200"),13,FALSE),""),"")</f>
        <v/>
      </c>
      <c r="H266" t="str">
        <f ca="1">IFERROR(IF(AND($B266,INDEX(Data!$O$2:$O$1000,$A266)=H$1),VLOOKUP($A266+1, INDIRECT("'" &amp; H$1 &amp;"'!E7:Q200"),13,FALSE),""),"")</f>
        <v/>
      </c>
      <c r="I266" t="str">
        <f ca="1">IFERROR(IF(AND($B266,INDEX(Data!$O$2:$O$1000,$A266)=I$1),VLOOKUP($A266+1, INDIRECT("'" &amp; I$1 &amp;"'!E7:Q200"),13,FALSE),""),"")</f>
        <v/>
      </c>
      <c r="J266" t="str">
        <f ca="1">IFERROR(IF(AND($B266,INDEX(Data!$O$2:$O$1000,$A266)=J$1),VLOOKUP($A266+1, INDIRECT("'" &amp; J$1 &amp;"'!E7:Q200"),13,FALSE),""),"")</f>
        <v/>
      </c>
    </row>
    <row r="267" spans="1:10" x14ac:dyDescent="0.3">
      <c r="A267" t="str">
        <f t="array" ref="A267">IFERROR(SMALL(IF(Data!$D$2:$D$1000="Done",ROW(Data!$D$2:$D$1000)-1),ROW(266:266)),"")</f>
        <v/>
      </c>
      <c r="B267" s="1" t="str">
        <f>IFERROR(IF(INDEX(Data!$T$2:$T$1000,$A267)/INDEX(Data!$J$2:$J$1000,$A267)&gt;$B$1,INDEX(Data!$V$2:$V$1000,$A267),""),"")</f>
        <v/>
      </c>
      <c r="C267" t="str">
        <f ca="1">IFERROR(IF(AND($B267,INDEX(Data!$O$2:$O$1000,$A267)=C$1),VLOOKUP($A267+1, INDIRECT("'" &amp; C$1 &amp;"'!E7:Q200"),13,FALSE),""),"")</f>
        <v/>
      </c>
      <c r="D267" t="str">
        <f ca="1">IFERROR(IF(AND($B267,INDEX(Data!$O$2:$O$1000,$A267)=D$1),VLOOKUP($A267+1, INDIRECT("'" &amp; D$1 &amp;"'!E7:Q200"),13,FALSE),""),"")</f>
        <v/>
      </c>
      <c r="E267" t="str">
        <f ca="1">IFERROR(IF(AND($B267,INDEX(Data!$O$2:$O$1000,$A267)=E$1),VLOOKUP($A267+1, INDIRECT("'" &amp; E$1 &amp;"'!E7:Q200"),13,FALSE),""),"")</f>
        <v/>
      </c>
      <c r="F267" t="str">
        <f ca="1">IFERROR(IF(AND($B267,INDEX(Data!$O$2:$O$1000,$A267)=F$1),VLOOKUP($A267+1, INDIRECT("'" &amp; F$1 &amp;"'!E7:Q200"),13,FALSE),""),"")</f>
        <v/>
      </c>
      <c r="G267" t="str">
        <f ca="1">IFERROR(IF(AND($B267,INDEX(Data!$O$2:$O$1000,$A267)=G$1),VLOOKUP($A267+1, INDIRECT("'" &amp; G$1 &amp;"'!E7:Q200"),13,FALSE),""),"")</f>
        <v/>
      </c>
      <c r="H267" t="str">
        <f ca="1">IFERROR(IF(AND($B267,INDEX(Data!$O$2:$O$1000,$A267)=H$1),VLOOKUP($A267+1, INDIRECT("'" &amp; H$1 &amp;"'!E7:Q200"),13,FALSE),""),"")</f>
        <v/>
      </c>
      <c r="I267" t="str">
        <f ca="1">IFERROR(IF(AND($B267,INDEX(Data!$O$2:$O$1000,$A267)=I$1),VLOOKUP($A267+1, INDIRECT("'" &amp; I$1 &amp;"'!E7:Q200"),13,FALSE),""),"")</f>
        <v/>
      </c>
      <c r="J267" t="str">
        <f ca="1">IFERROR(IF(AND($B267,INDEX(Data!$O$2:$O$1000,$A267)=J$1),VLOOKUP($A267+1, INDIRECT("'" &amp; J$1 &amp;"'!E7:Q200"),13,FALSE),""),"")</f>
        <v/>
      </c>
    </row>
    <row r="268" spans="1:10" x14ac:dyDescent="0.3">
      <c r="A268" t="str">
        <f t="array" ref="A268">IFERROR(SMALL(IF(Data!$D$2:$D$1000="Done",ROW(Data!$D$2:$D$1000)-1),ROW(267:267)),"")</f>
        <v/>
      </c>
      <c r="B268" s="1" t="str">
        <f>IFERROR(IF(INDEX(Data!$T$2:$T$1000,$A268)/INDEX(Data!$J$2:$J$1000,$A268)&gt;$B$1,INDEX(Data!$V$2:$V$1000,$A268),""),"")</f>
        <v/>
      </c>
      <c r="C268" t="str">
        <f ca="1">IFERROR(IF(AND($B268,INDEX(Data!$O$2:$O$1000,$A268)=C$1),VLOOKUP($A268+1, INDIRECT("'" &amp; C$1 &amp;"'!E7:Q200"),13,FALSE),""),"")</f>
        <v/>
      </c>
      <c r="D268" t="str">
        <f ca="1">IFERROR(IF(AND($B268,INDEX(Data!$O$2:$O$1000,$A268)=D$1),VLOOKUP($A268+1, INDIRECT("'" &amp; D$1 &amp;"'!E7:Q200"),13,FALSE),""),"")</f>
        <v/>
      </c>
      <c r="E268" t="str">
        <f ca="1">IFERROR(IF(AND($B268,INDEX(Data!$O$2:$O$1000,$A268)=E$1),VLOOKUP($A268+1, INDIRECT("'" &amp; E$1 &amp;"'!E7:Q200"),13,FALSE),""),"")</f>
        <v/>
      </c>
      <c r="F268" t="str">
        <f ca="1">IFERROR(IF(AND($B268,INDEX(Data!$O$2:$O$1000,$A268)=F$1),VLOOKUP($A268+1, INDIRECT("'" &amp; F$1 &amp;"'!E7:Q200"),13,FALSE),""),"")</f>
        <v/>
      </c>
      <c r="G268" t="str">
        <f ca="1">IFERROR(IF(AND($B268,INDEX(Data!$O$2:$O$1000,$A268)=G$1),VLOOKUP($A268+1, INDIRECT("'" &amp; G$1 &amp;"'!E7:Q200"),13,FALSE),""),"")</f>
        <v/>
      </c>
      <c r="H268" t="str">
        <f ca="1">IFERROR(IF(AND($B268,INDEX(Data!$O$2:$O$1000,$A268)=H$1),VLOOKUP($A268+1, INDIRECT("'" &amp; H$1 &amp;"'!E7:Q200"),13,FALSE),""),"")</f>
        <v/>
      </c>
      <c r="I268" t="str">
        <f ca="1">IFERROR(IF(AND($B268,INDEX(Data!$O$2:$O$1000,$A268)=I$1),VLOOKUP($A268+1, INDIRECT("'" &amp; I$1 &amp;"'!E7:Q200"),13,FALSE),""),"")</f>
        <v/>
      </c>
      <c r="J268" t="str">
        <f ca="1">IFERROR(IF(AND($B268,INDEX(Data!$O$2:$O$1000,$A268)=J$1),VLOOKUP($A268+1, INDIRECT("'" &amp; J$1 &amp;"'!E7:Q200"),13,FALSE),""),"")</f>
        <v/>
      </c>
    </row>
    <row r="269" spans="1:10" x14ac:dyDescent="0.3">
      <c r="A269" t="str">
        <f t="array" ref="A269">IFERROR(SMALL(IF(Data!$D$2:$D$1000="Done",ROW(Data!$D$2:$D$1000)-1),ROW(268:268)),"")</f>
        <v/>
      </c>
      <c r="B269" s="1" t="str">
        <f>IFERROR(IF(INDEX(Data!$T$2:$T$1000,$A269)/INDEX(Data!$J$2:$J$1000,$A269)&gt;$B$1,INDEX(Data!$V$2:$V$1000,$A269),""),"")</f>
        <v/>
      </c>
      <c r="C269" t="str">
        <f ca="1">IFERROR(IF(AND($B269,INDEX(Data!$O$2:$O$1000,$A269)=C$1),VLOOKUP($A269+1, INDIRECT("'" &amp; C$1 &amp;"'!E7:Q200"),13,FALSE),""),"")</f>
        <v/>
      </c>
      <c r="D269" t="str">
        <f ca="1">IFERROR(IF(AND($B269,INDEX(Data!$O$2:$O$1000,$A269)=D$1),VLOOKUP($A269+1, INDIRECT("'" &amp; D$1 &amp;"'!E7:Q200"),13,FALSE),""),"")</f>
        <v/>
      </c>
      <c r="E269" t="str">
        <f ca="1">IFERROR(IF(AND($B269,INDEX(Data!$O$2:$O$1000,$A269)=E$1),VLOOKUP($A269+1, INDIRECT("'" &amp; E$1 &amp;"'!E7:Q200"),13,FALSE),""),"")</f>
        <v/>
      </c>
      <c r="F269" t="str">
        <f ca="1">IFERROR(IF(AND($B269,INDEX(Data!$O$2:$O$1000,$A269)=F$1),VLOOKUP($A269+1, INDIRECT("'" &amp; F$1 &amp;"'!E7:Q200"),13,FALSE),""),"")</f>
        <v/>
      </c>
      <c r="G269" t="str">
        <f ca="1">IFERROR(IF(AND($B269,INDEX(Data!$O$2:$O$1000,$A269)=G$1),VLOOKUP($A269+1, INDIRECT("'" &amp; G$1 &amp;"'!E7:Q200"),13,FALSE),""),"")</f>
        <v/>
      </c>
      <c r="H269" t="str">
        <f ca="1">IFERROR(IF(AND($B269,INDEX(Data!$O$2:$O$1000,$A269)=H$1),VLOOKUP($A269+1, INDIRECT("'" &amp; H$1 &amp;"'!E7:Q200"),13,FALSE),""),"")</f>
        <v/>
      </c>
      <c r="I269" t="str">
        <f ca="1">IFERROR(IF(AND($B269,INDEX(Data!$O$2:$O$1000,$A269)=I$1),VLOOKUP($A269+1, INDIRECT("'" &amp; I$1 &amp;"'!E7:Q200"),13,FALSE),""),"")</f>
        <v/>
      </c>
      <c r="J269" t="str">
        <f ca="1">IFERROR(IF(AND($B269,INDEX(Data!$O$2:$O$1000,$A269)=J$1),VLOOKUP($A269+1, INDIRECT("'" &amp; J$1 &amp;"'!E7:Q200"),13,FALSE),""),"")</f>
        <v/>
      </c>
    </row>
    <row r="270" spans="1:10" x14ac:dyDescent="0.3">
      <c r="A270" t="str">
        <f t="array" ref="A270">IFERROR(SMALL(IF(Data!$D$2:$D$1000="Done",ROW(Data!$D$2:$D$1000)-1),ROW(269:269)),"")</f>
        <v/>
      </c>
      <c r="B270" s="1" t="str">
        <f>IFERROR(IF(INDEX(Data!$T$2:$T$1000,$A270)/INDEX(Data!$J$2:$J$1000,$A270)&gt;$B$1,INDEX(Data!$V$2:$V$1000,$A270),""),"")</f>
        <v/>
      </c>
      <c r="C270" t="str">
        <f ca="1">IFERROR(IF(AND($B270,INDEX(Data!$O$2:$O$1000,$A270)=C$1),VLOOKUP($A270+1, INDIRECT("'" &amp; C$1 &amp;"'!E7:Q200"),13,FALSE),""),"")</f>
        <v/>
      </c>
      <c r="D270" t="str">
        <f ca="1">IFERROR(IF(AND($B270,INDEX(Data!$O$2:$O$1000,$A270)=D$1),VLOOKUP($A270+1, INDIRECT("'" &amp; D$1 &amp;"'!E7:Q200"),13,FALSE),""),"")</f>
        <v/>
      </c>
      <c r="E270" t="str">
        <f ca="1">IFERROR(IF(AND($B270,INDEX(Data!$O$2:$O$1000,$A270)=E$1),VLOOKUP($A270+1, INDIRECT("'" &amp; E$1 &amp;"'!E7:Q200"),13,FALSE),""),"")</f>
        <v/>
      </c>
      <c r="F270" t="str">
        <f ca="1">IFERROR(IF(AND($B270,INDEX(Data!$O$2:$O$1000,$A270)=F$1),VLOOKUP($A270+1, INDIRECT("'" &amp; F$1 &amp;"'!E7:Q200"),13,FALSE),""),"")</f>
        <v/>
      </c>
      <c r="G270" t="str">
        <f ca="1">IFERROR(IF(AND($B270,INDEX(Data!$O$2:$O$1000,$A270)=G$1),VLOOKUP($A270+1, INDIRECT("'" &amp; G$1 &amp;"'!E7:Q200"),13,FALSE),""),"")</f>
        <v/>
      </c>
      <c r="H270" t="str">
        <f ca="1">IFERROR(IF(AND($B270,INDEX(Data!$O$2:$O$1000,$A270)=H$1),VLOOKUP($A270+1, INDIRECT("'" &amp; H$1 &amp;"'!E7:Q200"),13,FALSE),""),"")</f>
        <v/>
      </c>
      <c r="I270" t="str">
        <f ca="1">IFERROR(IF(AND($B270,INDEX(Data!$O$2:$O$1000,$A270)=I$1),VLOOKUP($A270+1, INDIRECT("'" &amp; I$1 &amp;"'!E7:Q200"),13,FALSE),""),"")</f>
        <v/>
      </c>
      <c r="J270" t="str">
        <f ca="1">IFERROR(IF(AND($B270,INDEX(Data!$O$2:$O$1000,$A270)=J$1),VLOOKUP($A270+1, INDIRECT("'" &amp; J$1 &amp;"'!E7:Q200"),13,FALSE),""),"")</f>
        <v/>
      </c>
    </row>
    <row r="271" spans="1:10" x14ac:dyDescent="0.3">
      <c r="A271" t="str">
        <f t="array" ref="A271">IFERROR(SMALL(IF(Data!$D$2:$D$1000="Done",ROW(Data!$D$2:$D$1000)-1),ROW(270:270)),"")</f>
        <v/>
      </c>
      <c r="B271" s="1" t="str">
        <f>IFERROR(IF(INDEX(Data!$T$2:$T$1000,$A271)/INDEX(Data!$J$2:$J$1000,$A271)&gt;$B$1,INDEX(Data!$V$2:$V$1000,$A271),""),"")</f>
        <v/>
      </c>
      <c r="C271" t="str">
        <f ca="1">IFERROR(IF(AND($B271,INDEX(Data!$O$2:$O$1000,$A271)=C$1),VLOOKUP($A271+1, INDIRECT("'" &amp; C$1 &amp;"'!E7:Q200"),13,FALSE),""),"")</f>
        <v/>
      </c>
      <c r="D271" t="str">
        <f ca="1">IFERROR(IF(AND($B271,INDEX(Data!$O$2:$O$1000,$A271)=D$1),VLOOKUP($A271+1, INDIRECT("'" &amp; D$1 &amp;"'!E7:Q200"),13,FALSE),""),"")</f>
        <v/>
      </c>
      <c r="E271" t="str">
        <f ca="1">IFERROR(IF(AND($B271,INDEX(Data!$O$2:$O$1000,$A271)=E$1),VLOOKUP($A271+1, INDIRECT("'" &amp; E$1 &amp;"'!E7:Q200"),13,FALSE),""),"")</f>
        <v/>
      </c>
      <c r="F271" t="str">
        <f ca="1">IFERROR(IF(AND($B271,INDEX(Data!$O$2:$O$1000,$A271)=F$1),VLOOKUP($A271+1, INDIRECT("'" &amp; F$1 &amp;"'!E7:Q200"),13,FALSE),""),"")</f>
        <v/>
      </c>
      <c r="G271" t="str">
        <f ca="1">IFERROR(IF(AND($B271,INDEX(Data!$O$2:$O$1000,$A271)=G$1),VLOOKUP($A271+1, INDIRECT("'" &amp; G$1 &amp;"'!E7:Q200"),13,FALSE),""),"")</f>
        <v/>
      </c>
      <c r="H271" t="str">
        <f ca="1">IFERROR(IF(AND($B271,INDEX(Data!$O$2:$O$1000,$A271)=H$1),VLOOKUP($A271+1, INDIRECT("'" &amp; H$1 &amp;"'!E7:Q200"),13,FALSE),""),"")</f>
        <v/>
      </c>
      <c r="I271" t="str">
        <f ca="1">IFERROR(IF(AND($B271,INDEX(Data!$O$2:$O$1000,$A271)=I$1),VLOOKUP($A271+1, INDIRECT("'" &amp; I$1 &amp;"'!E7:Q200"),13,FALSE),""),"")</f>
        <v/>
      </c>
      <c r="J271" t="str">
        <f ca="1">IFERROR(IF(AND($B271,INDEX(Data!$O$2:$O$1000,$A271)=J$1),VLOOKUP($A271+1, INDIRECT("'" &amp; J$1 &amp;"'!E7:Q200"),13,FALSE),""),"")</f>
        <v/>
      </c>
    </row>
    <row r="272" spans="1:10" x14ac:dyDescent="0.3">
      <c r="A272" t="str">
        <f t="array" ref="A272">IFERROR(SMALL(IF(Data!$D$2:$D$1000="Done",ROW(Data!$D$2:$D$1000)-1),ROW(271:271)),"")</f>
        <v/>
      </c>
      <c r="B272" s="1" t="str">
        <f>IFERROR(IF(INDEX(Data!$T$2:$T$1000,$A272)/INDEX(Data!$J$2:$J$1000,$A272)&gt;$B$1,INDEX(Data!$V$2:$V$1000,$A272),""),"")</f>
        <v/>
      </c>
      <c r="C272" t="str">
        <f ca="1">IFERROR(IF(AND($B272,INDEX(Data!$O$2:$O$1000,$A272)=C$1),VLOOKUP($A272+1, INDIRECT("'" &amp; C$1 &amp;"'!E7:Q200"),13,FALSE),""),"")</f>
        <v/>
      </c>
      <c r="D272" t="str">
        <f ca="1">IFERROR(IF(AND($B272,INDEX(Data!$O$2:$O$1000,$A272)=D$1),VLOOKUP($A272+1, INDIRECT("'" &amp; D$1 &amp;"'!E7:Q200"),13,FALSE),""),"")</f>
        <v/>
      </c>
      <c r="E272" t="str">
        <f ca="1">IFERROR(IF(AND($B272,INDEX(Data!$O$2:$O$1000,$A272)=E$1),VLOOKUP($A272+1, INDIRECT("'" &amp; E$1 &amp;"'!E7:Q200"),13,FALSE),""),"")</f>
        <v/>
      </c>
      <c r="F272" t="str">
        <f ca="1">IFERROR(IF(AND($B272,INDEX(Data!$O$2:$O$1000,$A272)=F$1),VLOOKUP($A272+1, INDIRECT("'" &amp; F$1 &amp;"'!E7:Q200"),13,FALSE),""),"")</f>
        <v/>
      </c>
      <c r="G272" t="str">
        <f ca="1">IFERROR(IF(AND($B272,INDEX(Data!$O$2:$O$1000,$A272)=G$1),VLOOKUP($A272+1, INDIRECT("'" &amp; G$1 &amp;"'!E7:Q200"),13,FALSE),""),"")</f>
        <v/>
      </c>
      <c r="H272" t="str">
        <f ca="1">IFERROR(IF(AND($B272,INDEX(Data!$O$2:$O$1000,$A272)=H$1),VLOOKUP($A272+1, INDIRECT("'" &amp; H$1 &amp;"'!E7:Q200"),13,FALSE),""),"")</f>
        <v/>
      </c>
      <c r="I272" t="str">
        <f ca="1">IFERROR(IF(AND($B272,INDEX(Data!$O$2:$O$1000,$A272)=I$1),VLOOKUP($A272+1, INDIRECT("'" &amp; I$1 &amp;"'!E7:Q200"),13,FALSE),""),"")</f>
        <v/>
      </c>
      <c r="J272" t="str">
        <f ca="1">IFERROR(IF(AND($B272,INDEX(Data!$O$2:$O$1000,$A272)=J$1),VLOOKUP($A272+1, INDIRECT("'" &amp; J$1 &amp;"'!E7:Q200"),13,FALSE),""),"")</f>
        <v/>
      </c>
    </row>
    <row r="273" spans="1:10" x14ac:dyDescent="0.3">
      <c r="A273" t="str">
        <f t="array" ref="A273">IFERROR(SMALL(IF(Data!$D$2:$D$1000="Done",ROW(Data!$D$2:$D$1000)-1),ROW(272:272)),"")</f>
        <v/>
      </c>
      <c r="B273" s="1" t="str">
        <f>IFERROR(IF(INDEX(Data!$T$2:$T$1000,$A273)/INDEX(Data!$J$2:$J$1000,$A273)&gt;$B$1,INDEX(Data!$V$2:$V$1000,$A273),""),"")</f>
        <v/>
      </c>
      <c r="C273" t="str">
        <f ca="1">IFERROR(IF(AND($B273,INDEX(Data!$O$2:$O$1000,$A273)=C$1),VLOOKUP($A273+1, INDIRECT("'" &amp; C$1 &amp;"'!E7:Q200"),13,FALSE),""),"")</f>
        <v/>
      </c>
      <c r="D273" t="str">
        <f ca="1">IFERROR(IF(AND($B273,INDEX(Data!$O$2:$O$1000,$A273)=D$1),VLOOKUP($A273+1, INDIRECT("'" &amp; D$1 &amp;"'!E7:Q200"),13,FALSE),""),"")</f>
        <v/>
      </c>
      <c r="E273" t="str">
        <f ca="1">IFERROR(IF(AND($B273,INDEX(Data!$O$2:$O$1000,$A273)=E$1),VLOOKUP($A273+1, INDIRECT("'" &amp; E$1 &amp;"'!E7:Q200"),13,FALSE),""),"")</f>
        <v/>
      </c>
      <c r="F273" t="str">
        <f ca="1">IFERROR(IF(AND($B273,INDEX(Data!$O$2:$O$1000,$A273)=F$1),VLOOKUP($A273+1, INDIRECT("'" &amp; F$1 &amp;"'!E7:Q200"),13,FALSE),""),"")</f>
        <v/>
      </c>
      <c r="G273" t="str">
        <f ca="1">IFERROR(IF(AND($B273,INDEX(Data!$O$2:$O$1000,$A273)=G$1),VLOOKUP($A273+1, INDIRECT("'" &amp; G$1 &amp;"'!E7:Q200"),13,FALSE),""),"")</f>
        <v/>
      </c>
      <c r="H273" t="str">
        <f ca="1">IFERROR(IF(AND($B273,INDEX(Data!$O$2:$O$1000,$A273)=H$1),VLOOKUP($A273+1, INDIRECT("'" &amp; H$1 &amp;"'!E7:Q200"),13,FALSE),""),"")</f>
        <v/>
      </c>
      <c r="I273" t="str">
        <f ca="1">IFERROR(IF(AND($B273,INDEX(Data!$O$2:$O$1000,$A273)=I$1),VLOOKUP($A273+1, INDIRECT("'" &amp; I$1 &amp;"'!E7:Q200"),13,FALSE),""),"")</f>
        <v/>
      </c>
      <c r="J273" t="str">
        <f ca="1">IFERROR(IF(AND($B273,INDEX(Data!$O$2:$O$1000,$A273)=J$1),VLOOKUP($A273+1, INDIRECT("'" &amp; J$1 &amp;"'!E7:Q200"),13,FALSE),""),"")</f>
        <v/>
      </c>
    </row>
    <row r="274" spans="1:10" x14ac:dyDescent="0.3">
      <c r="A274" t="str">
        <f t="array" ref="A274">IFERROR(SMALL(IF(Data!$D$2:$D$1000="Done",ROW(Data!$D$2:$D$1000)-1),ROW(273:273)),"")</f>
        <v/>
      </c>
      <c r="B274" s="1" t="str">
        <f>IFERROR(IF(INDEX(Data!$T$2:$T$1000,$A274)/INDEX(Data!$J$2:$J$1000,$A274)&gt;$B$1,INDEX(Data!$V$2:$V$1000,$A274),""),"")</f>
        <v/>
      </c>
      <c r="C274" t="str">
        <f ca="1">IFERROR(IF(AND($B274,INDEX(Data!$O$2:$O$1000,$A274)=C$1),VLOOKUP($A274+1, INDIRECT("'" &amp; C$1 &amp;"'!E7:Q200"),13,FALSE),""),"")</f>
        <v/>
      </c>
      <c r="D274" t="str">
        <f ca="1">IFERROR(IF(AND($B274,INDEX(Data!$O$2:$O$1000,$A274)=D$1),VLOOKUP($A274+1, INDIRECT("'" &amp; D$1 &amp;"'!E7:Q200"),13,FALSE),""),"")</f>
        <v/>
      </c>
      <c r="E274" t="str">
        <f ca="1">IFERROR(IF(AND($B274,INDEX(Data!$O$2:$O$1000,$A274)=E$1),VLOOKUP($A274+1, INDIRECT("'" &amp; E$1 &amp;"'!E7:Q200"),13,FALSE),""),"")</f>
        <v/>
      </c>
      <c r="F274" t="str">
        <f ca="1">IFERROR(IF(AND($B274,INDEX(Data!$O$2:$O$1000,$A274)=F$1),VLOOKUP($A274+1, INDIRECT("'" &amp; F$1 &amp;"'!E7:Q200"),13,FALSE),""),"")</f>
        <v/>
      </c>
      <c r="G274" t="str">
        <f ca="1">IFERROR(IF(AND($B274,INDEX(Data!$O$2:$O$1000,$A274)=G$1),VLOOKUP($A274+1, INDIRECT("'" &amp; G$1 &amp;"'!E7:Q200"),13,FALSE),""),"")</f>
        <v/>
      </c>
      <c r="H274" t="str">
        <f ca="1">IFERROR(IF(AND($B274,INDEX(Data!$O$2:$O$1000,$A274)=H$1),VLOOKUP($A274+1, INDIRECT("'" &amp; H$1 &amp;"'!E7:Q200"),13,FALSE),""),"")</f>
        <v/>
      </c>
      <c r="I274" t="str">
        <f ca="1">IFERROR(IF(AND($B274,INDEX(Data!$O$2:$O$1000,$A274)=I$1),VLOOKUP($A274+1, INDIRECT("'" &amp; I$1 &amp;"'!E7:Q200"),13,FALSE),""),"")</f>
        <v/>
      </c>
      <c r="J274" t="str">
        <f ca="1">IFERROR(IF(AND($B274,INDEX(Data!$O$2:$O$1000,$A274)=J$1),VLOOKUP($A274+1, INDIRECT("'" &amp; J$1 &amp;"'!E7:Q200"),13,FALSE),""),"")</f>
        <v/>
      </c>
    </row>
    <row r="275" spans="1:10" x14ac:dyDescent="0.3">
      <c r="A275" t="str">
        <f t="array" ref="A275">IFERROR(SMALL(IF(Data!$D$2:$D$1000="Done",ROW(Data!$D$2:$D$1000)-1),ROW(274:274)),"")</f>
        <v/>
      </c>
      <c r="B275" s="1" t="str">
        <f>IFERROR(IF(INDEX(Data!$T$2:$T$1000,$A275)/INDEX(Data!$J$2:$J$1000,$A275)&gt;$B$1,INDEX(Data!$V$2:$V$1000,$A275),""),"")</f>
        <v/>
      </c>
      <c r="C275" t="str">
        <f ca="1">IFERROR(IF(AND($B275,INDEX(Data!$O$2:$O$1000,$A275)=C$1),VLOOKUP($A275+1, INDIRECT("'" &amp; C$1 &amp;"'!E7:Q200"),13,FALSE),""),"")</f>
        <v/>
      </c>
      <c r="D275" t="str">
        <f ca="1">IFERROR(IF(AND($B275,INDEX(Data!$O$2:$O$1000,$A275)=D$1),VLOOKUP($A275+1, INDIRECT("'" &amp; D$1 &amp;"'!E7:Q200"),13,FALSE),""),"")</f>
        <v/>
      </c>
      <c r="E275" t="str">
        <f ca="1">IFERROR(IF(AND($B275,INDEX(Data!$O$2:$O$1000,$A275)=E$1),VLOOKUP($A275+1, INDIRECT("'" &amp; E$1 &amp;"'!E7:Q200"),13,FALSE),""),"")</f>
        <v/>
      </c>
      <c r="F275" t="str">
        <f ca="1">IFERROR(IF(AND($B275,INDEX(Data!$O$2:$O$1000,$A275)=F$1),VLOOKUP($A275+1, INDIRECT("'" &amp; F$1 &amp;"'!E7:Q200"),13,FALSE),""),"")</f>
        <v/>
      </c>
      <c r="G275" t="str">
        <f ca="1">IFERROR(IF(AND($B275,INDEX(Data!$O$2:$O$1000,$A275)=G$1),VLOOKUP($A275+1, INDIRECT("'" &amp; G$1 &amp;"'!E7:Q200"),13,FALSE),""),"")</f>
        <v/>
      </c>
      <c r="H275" t="str">
        <f ca="1">IFERROR(IF(AND($B275,INDEX(Data!$O$2:$O$1000,$A275)=H$1),VLOOKUP($A275+1, INDIRECT("'" &amp; H$1 &amp;"'!E7:Q200"),13,FALSE),""),"")</f>
        <v/>
      </c>
      <c r="I275" t="str">
        <f ca="1">IFERROR(IF(AND($B275,INDEX(Data!$O$2:$O$1000,$A275)=I$1),VLOOKUP($A275+1, INDIRECT("'" &amp; I$1 &amp;"'!E7:Q200"),13,FALSE),""),"")</f>
        <v/>
      </c>
      <c r="J275" t="str">
        <f ca="1">IFERROR(IF(AND($B275,INDEX(Data!$O$2:$O$1000,$A275)=J$1),VLOOKUP($A275+1, INDIRECT("'" &amp; J$1 &amp;"'!E7:Q200"),13,FALSE),""),"")</f>
        <v/>
      </c>
    </row>
    <row r="276" spans="1:10" x14ac:dyDescent="0.3">
      <c r="A276" t="str">
        <f t="array" ref="A276">IFERROR(SMALL(IF(Data!$D$2:$D$1000="Done",ROW(Data!$D$2:$D$1000)-1),ROW(275:275)),"")</f>
        <v/>
      </c>
      <c r="B276" s="1" t="str">
        <f>IFERROR(IF(INDEX(Data!$T$2:$T$1000,$A276)/INDEX(Data!$J$2:$J$1000,$A276)&gt;$B$1,INDEX(Data!$V$2:$V$1000,$A276),""),"")</f>
        <v/>
      </c>
      <c r="C276" t="str">
        <f ca="1">IFERROR(IF(AND($B276,INDEX(Data!$O$2:$O$1000,$A276)=C$1),VLOOKUP($A276+1, INDIRECT("'" &amp; C$1 &amp;"'!E7:Q200"),13,FALSE),""),"")</f>
        <v/>
      </c>
      <c r="D276" t="str">
        <f ca="1">IFERROR(IF(AND($B276,INDEX(Data!$O$2:$O$1000,$A276)=D$1),VLOOKUP($A276+1, INDIRECT("'" &amp; D$1 &amp;"'!E7:Q200"),13,FALSE),""),"")</f>
        <v/>
      </c>
      <c r="E276" t="str">
        <f ca="1">IFERROR(IF(AND($B276,INDEX(Data!$O$2:$O$1000,$A276)=E$1),VLOOKUP($A276+1, INDIRECT("'" &amp; E$1 &amp;"'!E7:Q200"),13,FALSE),""),"")</f>
        <v/>
      </c>
      <c r="F276" t="str">
        <f ca="1">IFERROR(IF(AND($B276,INDEX(Data!$O$2:$O$1000,$A276)=F$1),VLOOKUP($A276+1, INDIRECT("'" &amp; F$1 &amp;"'!E7:Q200"),13,FALSE),""),"")</f>
        <v/>
      </c>
      <c r="G276" t="str">
        <f ca="1">IFERROR(IF(AND($B276,INDEX(Data!$O$2:$O$1000,$A276)=G$1),VLOOKUP($A276+1, INDIRECT("'" &amp; G$1 &amp;"'!E7:Q200"),13,FALSE),""),"")</f>
        <v/>
      </c>
      <c r="H276" t="str">
        <f ca="1">IFERROR(IF(AND($B276,INDEX(Data!$O$2:$O$1000,$A276)=H$1),VLOOKUP($A276+1, INDIRECT("'" &amp; H$1 &amp;"'!E7:Q200"),13,FALSE),""),"")</f>
        <v/>
      </c>
      <c r="I276" t="str">
        <f ca="1">IFERROR(IF(AND($B276,INDEX(Data!$O$2:$O$1000,$A276)=I$1),VLOOKUP($A276+1, INDIRECT("'" &amp; I$1 &amp;"'!E7:Q200"),13,FALSE),""),"")</f>
        <v/>
      </c>
      <c r="J276" t="str">
        <f ca="1">IFERROR(IF(AND($B276,INDEX(Data!$O$2:$O$1000,$A276)=J$1),VLOOKUP($A276+1, INDIRECT("'" &amp; J$1 &amp;"'!E7:Q200"),13,FALSE),""),"")</f>
        <v/>
      </c>
    </row>
    <row r="277" spans="1:10" x14ac:dyDescent="0.3">
      <c r="A277" t="str">
        <f t="array" ref="A277">IFERROR(SMALL(IF(Data!$D$2:$D$1000="Done",ROW(Data!$D$2:$D$1000)-1),ROW(276:276)),"")</f>
        <v/>
      </c>
      <c r="B277" s="1" t="str">
        <f>IFERROR(IF(INDEX(Data!$T$2:$T$1000,$A277)/INDEX(Data!$J$2:$J$1000,$A277)&gt;$B$1,INDEX(Data!$V$2:$V$1000,$A277),""),"")</f>
        <v/>
      </c>
      <c r="C277" t="str">
        <f ca="1">IFERROR(IF(AND($B277,INDEX(Data!$O$2:$O$1000,$A277)=C$1),VLOOKUP($A277+1, INDIRECT("'" &amp; C$1 &amp;"'!E7:Q200"),13,FALSE),""),"")</f>
        <v/>
      </c>
      <c r="D277" t="str">
        <f ca="1">IFERROR(IF(AND($B277,INDEX(Data!$O$2:$O$1000,$A277)=D$1),VLOOKUP($A277+1, INDIRECT("'" &amp; D$1 &amp;"'!E7:Q200"),13,FALSE),""),"")</f>
        <v/>
      </c>
      <c r="E277" t="str">
        <f ca="1">IFERROR(IF(AND($B277,INDEX(Data!$O$2:$O$1000,$A277)=E$1),VLOOKUP($A277+1, INDIRECT("'" &amp; E$1 &amp;"'!E7:Q200"),13,FALSE),""),"")</f>
        <v/>
      </c>
      <c r="F277" t="str">
        <f ca="1">IFERROR(IF(AND($B277,INDEX(Data!$O$2:$O$1000,$A277)=F$1),VLOOKUP($A277+1, INDIRECT("'" &amp; F$1 &amp;"'!E7:Q200"),13,FALSE),""),"")</f>
        <v/>
      </c>
      <c r="G277" t="str">
        <f ca="1">IFERROR(IF(AND($B277,INDEX(Data!$O$2:$O$1000,$A277)=G$1),VLOOKUP($A277+1, INDIRECT("'" &amp; G$1 &amp;"'!E7:Q200"),13,FALSE),""),"")</f>
        <v/>
      </c>
      <c r="H277" t="str">
        <f ca="1">IFERROR(IF(AND($B277,INDEX(Data!$O$2:$O$1000,$A277)=H$1),VLOOKUP($A277+1, INDIRECT("'" &amp; H$1 &amp;"'!E7:Q200"),13,FALSE),""),"")</f>
        <v/>
      </c>
      <c r="I277" t="str">
        <f ca="1">IFERROR(IF(AND($B277,INDEX(Data!$O$2:$O$1000,$A277)=I$1),VLOOKUP($A277+1, INDIRECT("'" &amp; I$1 &amp;"'!E7:Q200"),13,FALSE),""),"")</f>
        <v/>
      </c>
      <c r="J277" t="str">
        <f ca="1">IFERROR(IF(AND($B277,INDEX(Data!$O$2:$O$1000,$A277)=J$1),VLOOKUP($A277+1, INDIRECT("'" &amp; J$1 &amp;"'!E7:Q200"),13,FALSE),""),"")</f>
        <v/>
      </c>
    </row>
    <row r="278" spans="1:10" x14ac:dyDescent="0.3">
      <c r="A278" t="str">
        <f t="array" ref="A278">IFERROR(SMALL(IF(Data!$D$2:$D$1000="Done",ROW(Data!$D$2:$D$1000)-1),ROW(277:277)),"")</f>
        <v/>
      </c>
      <c r="B278" s="1" t="str">
        <f>IFERROR(IF(INDEX(Data!$T$2:$T$1000,$A278)/INDEX(Data!$J$2:$J$1000,$A278)&gt;$B$1,INDEX(Data!$V$2:$V$1000,$A278),""),"")</f>
        <v/>
      </c>
      <c r="C278" t="str">
        <f ca="1">IFERROR(IF(AND($B278,INDEX(Data!$O$2:$O$1000,$A278)=C$1),VLOOKUP($A278+1, INDIRECT("'" &amp; C$1 &amp;"'!E7:Q200"),13,FALSE),""),"")</f>
        <v/>
      </c>
      <c r="D278" t="str">
        <f ca="1">IFERROR(IF(AND($B278,INDEX(Data!$O$2:$O$1000,$A278)=D$1),VLOOKUP($A278+1, INDIRECT("'" &amp; D$1 &amp;"'!E7:Q200"),13,FALSE),""),"")</f>
        <v/>
      </c>
      <c r="E278" t="str">
        <f ca="1">IFERROR(IF(AND($B278,INDEX(Data!$O$2:$O$1000,$A278)=E$1),VLOOKUP($A278+1, INDIRECT("'" &amp; E$1 &amp;"'!E7:Q200"),13,FALSE),""),"")</f>
        <v/>
      </c>
      <c r="F278" t="str">
        <f ca="1">IFERROR(IF(AND($B278,INDEX(Data!$O$2:$O$1000,$A278)=F$1),VLOOKUP($A278+1, INDIRECT("'" &amp; F$1 &amp;"'!E7:Q200"),13,FALSE),""),"")</f>
        <v/>
      </c>
      <c r="G278" t="str">
        <f ca="1">IFERROR(IF(AND($B278,INDEX(Data!$O$2:$O$1000,$A278)=G$1),VLOOKUP($A278+1, INDIRECT("'" &amp; G$1 &amp;"'!E7:Q200"),13,FALSE),""),"")</f>
        <v/>
      </c>
      <c r="H278" t="str">
        <f ca="1">IFERROR(IF(AND($B278,INDEX(Data!$O$2:$O$1000,$A278)=H$1),VLOOKUP($A278+1, INDIRECT("'" &amp; H$1 &amp;"'!E7:Q200"),13,FALSE),""),"")</f>
        <v/>
      </c>
      <c r="I278" t="str">
        <f ca="1">IFERROR(IF(AND($B278,INDEX(Data!$O$2:$O$1000,$A278)=I$1),VLOOKUP($A278+1, INDIRECT("'" &amp; I$1 &amp;"'!E7:Q200"),13,FALSE),""),"")</f>
        <v/>
      </c>
      <c r="J278" t="str">
        <f ca="1">IFERROR(IF(AND($B278,INDEX(Data!$O$2:$O$1000,$A278)=J$1),VLOOKUP($A278+1, INDIRECT("'" &amp; J$1 &amp;"'!E7:Q200"),13,FALSE),""),"")</f>
        <v/>
      </c>
    </row>
    <row r="279" spans="1:10" x14ac:dyDescent="0.3">
      <c r="A279" t="str">
        <f t="array" ref="A279">IFERROR(SMALL(IF(Data!$D$2:$D$1000="Done",ROW(Data!$D$2:$D$1000)-1),ROW(278:278)),"")</f>
        <v/>
      </c>
      <c r="B279" s="1" t="str">
        <f>IFERROR(IF(INDEX(Data!$T$2:$T$1000,$A279)/INDEX(Data!$J$2:$J$1000,$A279)&gt;$B$1,INDEX(Data!$V$2:$V$1000,$A279),""),"")</f>
        <v/>
      </c>
      <c r="C279" t="str">
        <f ca="1">IFERROR(IF(AND($B279,INDEX(Data!$O$2:$O$1000,$A279)=C$1),VLOOKUP($A279+1, INDIRECT("'" &amp; C$1 &amp;"'!E7:Q200"),13,FALSE),""),"")</f>
        <v/>
      </c>
      <c r="D279" t="str">
        <f ca="1">IFERROR(IF(AND($B279,INDEX(Data!$O$2:$O$1000,$A279)=D$1),VLOOKUP($A279+1, INDIRECT("'" &amp; D$1 &amp;"'!E7:Q200"),13,FALSE),""),"")</f>
        <v/>
      </c>
      <c r="E279" t="str">
        <f ca="1">IFERROR(IF(AND($B279,INDEX(Data!$O$2:$O$1000,$A279)=E$1),VLOOKUP($A279+1, INDIRECT("'" &amp; E$1 &amp;"'!E7:Q200"),13,FALSE),""),"")</f>
        <v/>
      </c>
      <c r="F279" t="str">
        <f ca="1">IFERROR(IF(AND($B279,INDEX(Data!$O$2:$O$1000,$A279)=F$1),VLOOKUP($A279+1, INDIRECT("'" &amp; F$1 &amp;"'!E7:Q200"),13,FALSE),""),"")</f>
        <v/>
      </c>
      <c r="G279" t="str">
        <f ca="1">IFERROR(IF(AND($B279,INDEX(Data!$O$2:$O$1000,$A279)=G$1),VLOOKUP($A279+1, INDIRECT("'" &amp; G$1 &amp;"'!E7:Q200"),13,FALSE),""),"")</f>
        <v/>
      </c>
      <c r="H279" t="str">
        <f ca="1">IFERROR(IF(AND($B279,INDEX(Data!$O$2:$O$1000,$A279)=H$1),VLOOKUP($A279+1, INDIRECT("'" &amp; H$1 &amp;"'!E7:Q200"),13,FALSE),""),"")</f>
        <v/>
      </c>
      <c r="I279" t="str">
        <f ca="1">IFERROR(IF(AND($B279,INDEX(Data!$O$2:$O$1000,$A279)=I$1),VLOOKUP($A279+1, INDIRECT("'" &amp; I$1 &amp;"'!E7:Q200"),13,FALSE),""),"")</f>
        <v/>
      </c>
      <c r="J279" t="str">
        <f ca="1">IFERROR(IF(AND($B279,INDEX(Data!$O$2:$O$1000,$A279)=J$1),VLOOKUP($A279+1, INDIRECT("'" &amp; J$1 &amp;"'!E7:Q200"),13,FALSE),""),"")</f>
        <v/>
      </c>
    </row>
    <row r="280" spans="1:10" x14ac:dyDescent="0.3">
      <c r="A280" t="str">
        <f t="array" ref="A280">IFERROR(SMALL(IF(Data!$D$2:$D$1000="Done",ROW(Data!$D$2:$D$1000)-1),ROW(279:279)),"")</f>
        <v/>
      </c>
      <c r="B280" s="1" t="str">
        <f>IFERROR(IF(INDEX(Data!$T$2:$T$1000,$A280)/INDEX(Data!$J$2:$J$1000,$A280)&gt;$B$1,INDEX(Data!$V$2:$V$1000,$A280),""),"")</f>
        <v/>
      </c>
      <c r="C280" t="str">
        <f ca="1">IFERROR(IF(AND($B280,INDEX(Data!$O$2:$O$1000,$A280)=C$1),VLOOKUP($A280+1, INDIRECT("'" &amp; C$1 &amp;"'!E7:Q200"),13,FALSE),""),"")</f>
        <v/>
      </c>
      <c r="D280" t="str">
        <f ca="1">IFERROR(IF(AND($B280,INDEX(Data!$O$2:$O$1000,$A280)=D$1),VLOOKUP($A280+1, INDIRECT("'" &amp; D$1 &amp;"'!E7:Q200"),13,FALSE),""),"")</f>
        <v/>
      </c>
      <c r="E280" t="str">
        <f ca="1">IFERROR(IF(AND($B280,INDEX(Data!$O$2:$O$1000,$A280)=E$1),VLOOKUP($A280+1, INDIRECT("'" &amp; E$1 &amp;"'!E7:Q200"),13,FALSE),""),"")</f>
        <v/>
      </c>
      <c r="F280" t="str">
        <f ca="1">IFERROR(IF(AND($B280,INDEX(Data!$O$2:$O$1000,$A280)=F$1),VLOOKUP($A280+1, INDIRECT("'" &amp; F$1 &amp;"'!E7:Q200"),13,FALSE),""),"")</f>
        <v/>
      </c>
      <c r="G280" t="str">
        <f ca="1">IFERROR(IF(AND($B280,INDEX(Data!$O$2:$O$1000,$A280)=G$1),VLOOKUP($A280+1, INDIRECT("'" &amp; G$1 &amp;"'!E7:Q200"),13,FALSE),""),"")</f>
        <v/>
      </c>
      <c r="H280" t="str">
        <f ca="1">IFERROR(IF(AND($B280,INDEX(Data!$O$2:$O$1000,$A280)=H$1),VLOOKUP($A280+1, INDIRECT("'" &amp; H$1 &amp;"'!E7:Q200"),13,FALSE),""),"")</f>
        <v/>
      </c>
      <c r="I280" t="str">
        <f ca="1">IFERROR(IF(AND($B280,INDEX(Data!$O$2:$O$1000,$A280)=I$1),VLOOKUP($A280+1, INDIRECT("'" &amp; I$1 &amp;"'!E7:Q200"),13,FALSE),""),"")</f>
        <v/>
      </c>
      <c r="J280" t="str">
        <f ca="1">IFERROR(IF(AND($B280,INDEX(Data!$O$2:$O$1000,$A280)=J$1),VLOOKUP($A280+1, INDIRECT("'" &amp; J$1 &amp;"'!E7:Q200"),13,FALSE),""),"")</f>
        <v/>
      </c>
    </row>
    <row r="281" spans="1:10" x14ac:dyDescent="0.3">
      <c r="A281" t="str">
        <f t="array" ref="A281">IFERROR(SMALL(IF(Data!$D$2:$D$1000="Done",ROW(Data!$D$2:$D$1000)-1),ROW(280:280)),"")</f>
        <v/>
      </c>
      <c r="B281" s="1" t="str">
        <f>IFERROR(IF(INDEX(Data!$T$2:$T$1000,$A281)/INDEX(Data!$J$2:$J$1000,$A281)&gt;$B$1,INDEX(Data!$V$2:$V$1000,$A281),""),"")</f>
        <v/>
      </c>
      <c r="C281" t="str">
        <f ca="1">IFERROR(IF(AND($B281,INDEX(Data!$O$2:$O$1000,$A281)=C$1),VLOOKUP($A281+1, INDIRECT("'" &amp; C$1 &amp;"'!E7:Q200"),13,FALSE),""),"")</f>
        <v/>
      </c>
      <c r="D281" t="str">
        <f ca="1">IFERROR(IF(AND($B281,INDEX(Data!$O$2:$O$1000,$A281)=D$1),VLOOKUP($A281+1, INDIRECT("'" &amp; D$1 &amp;"'!E7:Q200"),13,FALSE),""),"")</f>
        <v/>
      </c>
      <c r="E281" t="str">
        <f ca="1">IFERROR(IF(AND($B281,INDEX(Data!$O$2:$O$1000,$A281)=E$1),VLOOKUP($A281+1, INDIRECT("'" &amp; E$1 &amp;"'!E7:Q200"),13,FALSE),""),"")</f>
        <v/>
      </c>
      <c r="F281" t="str">
        <f ca="1">IFERROR(IF(AND($B281,INDEX(Data!$O$2:$O$1000,$A281)=F$1),VLOOKUP($A281+1, INDIRECT("'" &amp; F$1 &amp;"'!E7:Q200"),13,FALSE),""),"")</f>
        <v/>
      </c>
      <c r="G281" t="str">
        <f ca="1">IFERROR(IF(AND($B281,INDEX(Data!$O$2:$O$1000,$A281)=G$1),VLOOKUP($A281+1, INDIRECT("'" &amp; G$1 &amp;"'!E7:Q200"),13,FALSE),""),"")</f>
        <v/>
      </c>
      <c r="H281" t="str">
        <f ca="1">IFERROR(IF(AND($B281,INDEX(Data!$O$2:$O$1000,$A281)=H$1),VLOOKUP($A281+1, INDIRECT("'" &amp; H$1 &amp;"'!E7:Q200"),13,FALSE),""),"")</f>
        <v/>
      </c>
      <c r="I281" t="str">
        <f ca="1">IFERROR(IF(AND($B281,INDEX(Data!$O$2:$O$1000,$A281)=I$1),VLOOKUP($A281+1, INDIRECT("'" &amp; I$1 &amp;"'!E7:Q200"),13,FALSE),""),"")</f>
        <v/>
      </c>
      <c r="J281" t="str">
        <f ca="1">IFERROR(IF(AND($B281,INDEX(Data!$O$2:$O$1000,$A281)=J$1),VLOOKUP($A281+1, INDIRECT("'" &amp; J$1 &amp;"'!E7:Q200"),13,FALSE),""),"")</f>
        <v/>
      </c>
    </row>
    <row r="282" spans="1:10" x14ac:dyDescent="0.3">
      <c r="A282" t="str">
        <f t="array" ref="A282">IFERROR(SMALL(IF(Data!$D$2:$D$1000="Done",ROW(Data!$D$2:$D$1000)-1),ROW(281:281)),"")</f>
        <v/>
      </c>
      <c r="B282" s="1" t="str">
        <f>IFERROR(IF(INDEX(Data!$T$2:$T$1000,$A282)/INDEX(Data!$J$2:$J$1000,$A282)&gt;$B$1,INDEX(Data!$V$2:$V$1000,$A282),""),"")</f>
        <v/>
      </c>
      <c r="C282" t="str">
        <f ca="1">IFERROR(IF(AND($B282,INDEX(Data!$O$2:$O$1000,$A282)=C$1),VLOOKUP($A282+1, INDIRECT("'" &amp; C$1 &amp;"'!E7:Q200"),13,FALSE),""),"")</f>
        <v/>
      </c>
      <c r="D282" t="str">
        <f ca="1">IFERROR(IF(AND($B282,INDEX(Data!$O$2:$O$1000,$A282)=D$1),VLOOKUP($A282+1, INDIRECT("'" &amp; D$1 &amp;"'!E7:Q200"),13,FALSE),""),"")</f>
        <v/>
      </c>
      <c r="E282" t="str">
        <f ca="1">IFERROR(IF(AND($B282,INDEX(Data!$O$2:$O$1000,$A282)=E$1),VLOOKUP($A282+1, INDIRECT("'" &amp; E$1 &amp;"'!E7:Q200"),13,FALSE),""),"")</f>
        <v/>
      </c>
      <c r="F282" t="str">
        <f ca="1">IFERROR(IF(AND($B282,INDEX(Data!$O$2:$O$1000,$A282)=F$1),VLOOKUP($A282+1, INDIRECT("'" &amp; F$1 &amp;"'!E7:Q200"),13,FALSE),""),"")</f>
        <v/>
      </c>
      <c r="G282" t="str">
        <f ca="1">IFERROR(IF(AND($B282,INDEX(Data!$O$2:$O$1000,$A282)=G$1),VLOOKUP($A282+1, INDIRECT("'" &amp; G$1 &amp;"'!E7:Q200"),13,FALSE),""),"")</f>
        <v/>
      </c>
      <c r="H282" t="str">
        <f ca="1">IFERROR(IF(AND($B282,INDEX(Data!$O$2:$O$1000,$A282)=H$1),VLOOKUP($A282+1, INDIRECT("'" &amp; H$1 &amp;"'!E7:Q200"),13,FALSE),""),"")</f>
        <v/>
      </c>
      <c r="I282" t="str">
        <f ca="1">IFERROR(IF(AND($B282,INDEX(Data!$O$2:$O$1000,$A282)=I$1),VLOOKUP($A282+1, INDIRECT("'" &amp; I$1 &amp;"'!E7:Q200"),13,FALSE),""),"")</f>
        <v/>
      </c>
      <c r="J282" t="str">
        <f ca="1">IFERROR(IF(AND($B282,INDEX(Data!$O$2:$O$1000,$A282)=J$1),VLOOKUP($A282+1, INDIRECT("'" &amp; J$1 &amp;"'!E7:Q200"),13,FALSE),""),"")</f>
        <v/>
      </c>
    </row>
    <row r="283" spans="1:10" x14ac:dyDescent="0.3">
      <c r="A283" t="str">
        <f t="array" ref="A283">IFERROR(SMALL(IF(Data!$D$2:$D$1000="Done",ROW(Data!$D$2:$D$1000)-1),ROW(282:282)),"")</f>
        <v/>
      </c>
      <c r="B283" s="1" t="str">
        <f>IFERROR(IF(INDEX(Data!$T$2:$T$1000,$A283)/INDEX(Data!$J$2:$J$1000,$A283)&gt;$B$1,INDEX(Data!$V$2:$V$1000,$A283),""),"")</f>
        <v/>
      </c>
      <c r="C283" t="str">
        <f ca="1">IFERROR(IF(AND($B283,INDEX(Data!$O$2:$O$1000,$A283)=C$1),VLOOKUP($A283+1, INDIRECT("'" &amp; C$1 &amp;"'!E7:Q200"),13,FALSE),""),"")</f>
        <v/>
      </c>
      <c r="D283" t="str">
        <f ca="1">IFERROR(IF(AND($B283,INDEX(Data!$O$2:$O$1000,$A283)=D$1),VLOOKUP($A283+1, INDIRECT("'" &amp; D$1 &amp;"'!E7:Q200"),13,FALSE),""),"")</f>
        <v/>
      </c>
      <c r="E283" t="str">
        <f ca="1">IFERROR(IF(AND($B283,INDEX(Data!$O$2:$O$1000,$A283)=E$1),VLOOKUP($A283+1, INDIRECT("'" &amp; E$1 &amp;"'!E7:Q200"),13,FALSE),""),"")</f>
        <v/>
      </c>
      <c r="F283" t="str">
        <f ca="1">IFERROR(IF(AND($B283,INDEX(Data!$O$2:$O$1000,$A283)=F$1),VLOOKUP($A283+1, INDIRECT("'" &amp; F$1 &amp;"'!E7:Q200"),13,FALSE),""),"")</f>
        <v/>
      </c>
      <c r="G283" t="str">
        <f ca="1">IFERROR(IF(AND($B283,INDEX(Data!$O$2:$O$1000,$A283)=G$1),VLOOKUP($A283+1, INDIRECT("'" &amp; G$1 &amp;"'!E7:Q200"),13,FALSE),""),"")</f>
        <v/>
      </c>
      <c r="H283" t="str">
        <f ca="1">IFERROR(IF(AND($B283,INDEX(Data!$O$2:$O$1000,$A283)=H$1),VLOOKUP($A283+1, INDIRECT("'" &amp; H$1 &amp;"'!E7:Q200"),13,FALSE),""),"")</f>
        <v/>
      </c>
      <c r="I283" t="str">
        <f ca="1">IFERROR(IF(AND($B283,INDEX(Data!$O$2:$O$1000,$A283)=I$1),VLOOKUP($A283+1, INDIRECT("'" &amp; I$1 &amp;"'!E7:Q200"),13,FALSE),""),"")</f>
        <v/>
      </c>
      <c r="J283" t="str">
        <f ca="1">IFERROR(IF(AND($B283,INDEX(Data!$O$2:$O$1000,$A283)=J$1),VLOOKUP($A283+1, INDIRECT("'" &amp; J$1 &amp;"'!E7:Q200"),13,FALSE),""),"")</f>
        <v/>
      </c>
    </row>
    <row r="284" spans="1:10" x14ac:dyDescent="0.3">
      <c r="A284" t="str">
        <f t="array" ref="A284">IFERROR(SMALL(IF(Data!$D$2:$D$1000="Done",ROW(Data!$D$2:$D$1000)-1),ROW(283:283)),"")</f>
        <v/>
      </c>
      <c r="B284" s="1" t="str">
        <f>IFERROR(IF(INDEX(Data!$T$2:$T$1000,$A284)/INDEX(Data!$J$2:$J$1000,$A284)&gt;$B$1,INDEX(Data!$V$2:$V$1000,$A284),""),"")</f>
        <v/>
      </c>
      <c r="C284" t="str">
        <f ca="1">IFERROR(IF(AND($B284,INDEX(Data!$O$2:$O$1000,$A284)=C$1),VLOOKUP($A284+1, INDIRECT("'" &amp; C$1 &amp;"'!E7:Q200"),13,FALSE),""),"")</f>
        <v/>
      </c>
      <c r="D284" t="str">
        <f ca="1">IFERROR(IF(AND($B284,INDEX(Data!$O$2:$O$1000,$A284)=D$1),VLOOKUP($A284+1, INDIRECT("'" &amp; D$1 &amp;"'!E7:Q200"),13,FALSE),""),"")</f>
        <v/>
      </c>
      <c r="E284" t="str">
        <f ca="1">IFERROR(IF(AND($B284,INDEX(Data!$O$2:$O$1000,$A284)=E$1),VLOOKUP($A284+1, INDIRECT("'" &amp; E$1 &amp;"'!E7:Q200"),13,FALSE),""),"")</f>
        <v/>
      </c>
      <c r="F284" t="str">
        <f ca="1">IFERROR(IF(AND($B284,INDEX(Data!$O$2:$O$1000,$A284)=F$1),VLOOKUP($A284+1, INDIRECT("'" &amp; F$1 &amp;"'!E7:Q200"),13,FALSE),""),"")</f>
        <v/>
      </c>
      <c r="G284" t="str">
        <f ca="1">IFERROR(IF(AND($B284,INDEX(Data!$O$2:$O$1000,$A284)=G$1),VLOOKUP($A284+1, INDIRECT("'" &amp; G$1 &amp;"'!E7:Q200"),13,FALSE),""),"")</f>
        <v/>
      </c>
      <c r="H284" t="str">
        <f ca="1">IFERROR(IF(AND($B284,INDEX(Data!$O$2:$O$1000,$A284)=H$1),VLOOKUP($A284+1, INDIRECT("'" &amp; H$1 &amp;"'!E7:Q200"),13,FALSE),""),"")</f>
        <v/>
      </c>
      <c r="I284" t="str">
        <f ca="1">IFERROR(IF(AND($B284,INDEX(Data!$O$2:$O$1000,$A284)=I$1),VLOOKUP($A284+1, INDIRECT("'" &amp; I$1 &amp;"'!E7:Q200"),13,FALSE),""),"")</f>
        <v/>
      </c>
      <c r="J284" t="str">
        <f ca="1">IFERROR(IF(AND($B284,INDEX(Data!$O$2:$O$1000,$A284)=J$1),VLOOKUP($A284+1, INDIRECT("'" &amp; J$1 &amp;"'!E7:Q200"),13,FALSE),""),"")</f>
        <v/>
      </c>
    </row>
    <row r="285" spans="1:10" x14ac:dyDescent="0.3">
      <c r="A285" t="str">
        <f t="array" ref="A285">IFERROR(SMALL(IF(Data!$D$2:$D$1000="Done",ROW(Data!$D$2:$D$1000)-1),ROW(284:284)),"")</f>
        <v/>
      </c>
      <c r="B285" s="1" t="str">
        <f>IFERROR(IF(INDEX(Data!$T$2:$T$1000,$A285)/INDEX(Data!$J$2:$J$1000,$A285)&gt;$B$1,INDEX(Data!$V$2:$V$1000,$A285),""),"")</f>
        <v/>
      </c>
      <c r="C285" t="str">
        <f ca="1">IFERROR(IF(AND($B285,INDEX(Data!$O$2:$O$1000,$A285)=C$1),VLOOKUP($A285+1, INDIRECT("'" &amp; C$1 &amp;"'!E7:Q200"),13,FALSE),""),"")</f>
        <v/>
      </c>
      <c r="D285" t="str">
        <f ca="1">IFERROR(IF(AND($B285,INDEX(Data!$O$2:$O$1000,$A285)=D$1),VLOOKUP($A285+1, INDIRECT("'" &amp; D$1 &amp;"'!E7:Q200"),13,FALSE),""),"")</f>
        <v/>
      </c>
      <c r="E285" t="str">
        <f ca="1">IFERROR(IF(AND($B285,INDEX(Data!$O$2:$O$1000,$A285)=E$1),VLOOKUP($A285+1, INDIRECT("'" &amp; E$1 &amp;"'!E7:Q200"),13,FALSE),""),"")</f>
        <v/>
      </c>
      <c r="F285" t="str">
        <f ca="1">IFERROR(IF(AND($B285,INDEX(Data!$O$2:$O$1000,$A285)=F$1),VLOOKUP($A285+1, INDIRECT("'" &amp; F$1 &amp;"'!E7:Q200"),13,FALSE),""),"")</f>
        <v/>
      </c>
      <c r="G285" t="str">
        <f ca="1">IFERROR(IF(AND($B285,INDEX(Data!$O$2:$O$1000,$A285)=G$1),VLOOKUP($A285+1, INDIRECT("'" &amp; G$1 &amp;"'!E7:Q200"),13,FALSE),""),"")</f>
        <v/>
      </c>
      <c r="H285" t="str">
        <f ca="1">IFERROR(IF(AND($B285,INDEX(Data!$O$2:$O$1000,$A285)=H$1),VLOOKUP($A285+1, INDIRECT("'" &amp; H$1 &amp;"'!E7:Q200"),13,FALSE),""),"")</f>
        <v/>
      </c>
      <c r="I285" t="str">
        <f ca="1">IFERROR(IF(AND($B285,INDEX(Data!$O$2:$O$1000,$A285)=I$1),VLOOKUP($A285+1, INDIRECT("'" &amp; I$1 &amp;"'!E7:Q200"),13,FALSE),""),"")</f>
        <v/>
      </c>
      <c r="J285" t="str">
        <f ca="1">IFERROR(IF(AND($B285,INDEX(Data!$O$2:$O$1000,$A285)=J$1),VLOOKUP($A285+1, INDIRECT("'" &amp; J$1 &amp;"'!E7:Q200"),13,FALSE),""),"")</f>
        <v/>
      </c>
    </row>
    <row r="286" spans="1:10" x14ac:dyDescent="0.3">
      <c r="A286" t="str">
        <f t="array" ref="A286">IFERROR(SMALL(IF(Data!$D$2:$D$1000="Done",ROW(Data!$D$2:$D$1000)-1),ROW(285:285)),"")</f>
        <v/>
      </c>
      <c r="B286" s="1" t="str">
        <f>IFERROR(IF(INDEX(Data!$T$2:$T$1000,$A286)/INDEX(Data!$J$2:$J$1000,$A286)&gt;$B$1,INDEX(Data!$V$2:$V$1000,$A286),""),"")</f>
        <v/>
      </c>
      <c r="C286" t="str">
        <f ca="1">IFERROR(IF(AND($B286,INDEX(Data!$O$2:$O$1000,$A286)=C$1),VLOOKUP($A286+1, INDIRECT("'" &amp; C$1 &amp;"'!E7:Q200"),13,FALSE),""),"")</f>
        <v/>
      </c>
      <c r="D286" t="str">
        <f ca="1">IFERROR(IF(AND($B286,INDEX(Data!$O$2:$O$1000,$A286)=D$1),VLOOKUP($A286+1, INDIRECT("'" &amp; D$1 &amp;"'!E7:Q200"),13,FALSE),""),"")</f>
        <v/>
      </c>
      <c r="E286" t="str">
        <f ca="1">IFERROR(IF(AND($B286,INDEX(Data!$O$2:$O$1000,$A286)=E$1),VLOOKUP($A286+1, INDIRECT("'" &amp; E$1 &amp;"'!E7:Q200"),13,FALSE),""),"")</f>
        <v/>
      </c>
      <c r="F286" t="str">
        <f ca="1">IFERROR(IF(AND($B286,INDEX(Data!$O$2:$O$1000,$A286)=F$1),VLOOKUP($A286+1, INDIRECT("'" &amp; F$1 &amp;"'!E7:Q200"),13,FALSE),""),"")</f>
        <v/>
      </c>
      <c r="G286" t="str">
        <f ca="1">IFERROR(IF(AND($B286,INDEX(Data!$O$2:$O$1000,$A286)=G$1),VLOOKUP($A286+1, INDIRECT("'" &amp; G$1 &amp;"'!E7:Q200"),13,FALSE),""),"")</f>
        <v/>
      </c>
      <c r="H286" t="str">
        <f ca="1">IFERROR(IF(AND($B286,INDEX(Data!$O$2:$O$1000,$A286)=H$1),VLOOKUP($A286+1, INDIRECT("'" &amp; H$1 &amp;"'!E7:Q200"),13,FALSE),""),"")</f>
        <v/>
      </c>
      <c r="I286" t="str">
        <f ca="1">IFERROR(IF(AND($B286,INDEX(Data!$O$2:$O$1000,$A286)=I$1),VLOOKUP($A286+1, INDIRECT("'" &amp; I$1 &amp;"'!E7:Q200"),13,FALSE),""),"")</f>
        <v/>
      </c>
      <c r="J286" t="str">
        <f ca="1">IFERROR(IF(AND($B286,INDEX(Data!$O$2:$O$1000,$A286)=J$1),VLOOKUP($A286+1, INDIRECT("'" &amp; J$1 &amp;"'!E7:Q200"),13,FALSE),""),"")</f>
        <v/>
      </c>
    </row>
    <row r="287" spans="1:10" x14ac:dyDescent="0.3">
      <c r="A287" t="str">
        <f t="array" ref="A287">IFERROR(SMALL(IF(Data!$D$2:$D$1000="Done",ROW(Data!$D$2:$D$1000)-1),ROW(286:286)),"")</f>
        <v/>
      </c>
      <c r="B287" s="1" t="str">
        <f>IFERROR(IF(INDEX(Data!$T$2:$T$1000,$A287)/INDEX(Data!$J$2:$J$1000,$A287)&gt;$B$1,INDEX(Data!$V$2:$V$1000,$A287),""),"")</f>
        <v/>
      </c>
      <c r="C287" t="str">
        <f ca="1">IFERROR(IF(AND($B287,INDEX(Data!$O$2:$O$1000,$A287)=C$1),VLOOKUP($A287+1, INDIRECT("'" &amp; C$1 &amp;"'!E7:Q200"),13,FALSE),""),"")</f>
        <v/>
      </c>
      <c r="D287" t="str">
        <f ca="1">IFERROR(IF(AND($B287,INDEX(Data!$O$2:$O$1000,$A287)=D$1),VLOOKUP($A287+1, INDIRECT("'" &amp; D$1 &amp;"'!E7:Q200"),13,FALSE),""),"")</f>
        <v/>
      </c>
      <c r="E287" t="str">
        <f ca="1">IFERROR(IF(AND($B287,INDEX(Data!$O$2:$O$1000,$A287)=E$1),VLOOKUP($A287+1, INDIRECT("'" &amp; E$1 &amp;"'!E7:Q200"),13,FALSE),""),"")</f>
        <v/>
      </c>
      <c r="F287" t="str">
        <f ca="1">IFERROR(IF(AND($B287,INDEX(Data!$O$2:$O$1000,$A287)=F$1),VLOOKUP($A287+1, INDIRECT("'" &amp; F$1 &amp;"'!E7:Q200"),13,FALSE),""),"")</f>
        <v/>
      </c>
      <c r="G287" t="str">
        <f ca="1">IFERROR(IF(AND($B287,INDEX(Data!$O$2:$O$1000,$A287)=G$1),VLOOKUP($A287+1, INDIRECT("'" &amp; G$1 &amp;"'!E7:Q200"),13,FALSE),""),"")</f>
        <v/>
      </c>
      <c r="H287" t="str">
        <f ca="1">IFERROR(IF(AND($B287,INDEX(Data!$O$2:$O$1000,$A287)=H$1),VLOOKUP($A287+1, INDIRECT("'" &amp; H$1 &amp;"'!E7:Q200"),13,FALSE),""),"")</f>
        <v/>
      </c>
      <c r="I287" t="str">
        <f ca="1">IFERROR(IF(AND($B287,INDEX(Data!$O$2:$O$1000,$A287)=I$1),VLOOKUP($A287+1, INDIRECT("'" &amp; I$1 &amp;"'!E7:Q200"),13,FALSE),""),"")</f>
        <v/>
      </c>
      <c r="J287" t="str">
        <f ca="1">IFERROR(IF(AND($B287,INDEX(Data!$O$2:$O$1000,$A287)=J$1),VLOOKUP($A287+1, INDIRECT("'" &amp; J$1 &amp;"'!E7:Q200"),13,FALSE),""),"")</f>
        <v/>
      </c>
    </row>
    <row r="288" spans="1:10" x14ac:dyDescent="0.3">
      <c r="A288" t="str">
        <f t="array" ref="A288">IFERROR(SMALL(IF(Data!$D$2:$D$1000="Done",ROW(Data!$D$2:$D$1000)-1),ROW(287:287)),"")</f>
        <v/>
      </c>
      <c r="B288" s="1" t="str">
        <f>IFERROR(IF(INDEX(Data!$T$2:$T$1000,$A288)/INDEX(Data!$J$2:$J$1000,$A288)&gt;$B$1,INDEX(Data!$V$2:$V$1000,$A288),""),"")</f>
        <v/>
      </c>
      <c r="C288" t="str">
        <f ca="1">IFERROR(IF(AND($B288,INDEX(Data!$O$2:$O$1000,$A288)=C$1),VLOOKUP($A288+1, INDIRECT("'" &amp; C$1 &amp;"'!E7:Q200"),13,FALSE),""),"")</f>
        <v/>
      </c>
      <c r="D288" t="str">
        <f ca="1">IFERROR(IF(AND($B288,INDEX(Data!$O$2:$O$1000,$A288)=D$1),VLOOKUP($A288+1, INDIRECT("'" &amp; D$1 &amp;"'!E7:Q200"),13,FALSE),""),"")</f>
        <v/>
      </c>
      <c r="E288" t="str">
        <f ca="1">IFERROR(IF(AND($B288,INDEX(Data!$O$2:$O$1000,$A288)=E$1),VLOOKUP($A288+1, INDIRECT("'" &amp; E$1 &amp;"'!E7:Q200"),13,FALSE),""),"")</f>
        <v/>
      </c>
      <c r="F288" t="str">
        <f ca="1">IFERROR(IF(AND($B288,INDEX(Data!$O$2:$O$1000,$A288)=F$1),VLOOKUP($A288+1, INDIRECT("'" &amp; F$1 &amp;"'!E7:Q200"),13,FALSE),""),"")</f>
        <v/>
      </c>
      <c r="G288" t="str">
        <f ca="1">IFERROR(IF(AND($B288,INDEX(Data!$O$2:$O$1000,$A288)=G$1),VLOOKUP($A288+1, INDIRECT("'" &amp; G$1 &amp;"'!E7:Q200"),13,FALSE),""),"")</f>
        <v/>
      </c>
      <c r="H288" t="str">
        <f ca="1">IFERROR(IF(AND($B288,INDEX(Data!$O$2:$O$1000,$A288)=H$1),VLOOKUP($A288+1, INDIRECT("'" &amp; H$1 &amp;"'!E7:Q200"),13,FALSE),""),"")</f>
        <v/>
      </c>
      <c r="I288" t="str">
        <f ca="1">IFERROR(IF(AND($B288,INDEX(Data!$O$2:$O$1000,$A288)=I$1),VLOOKUP($A288+1, INDIRECT("'" &amp; I$1 &amp;"'!E7:Q200"),13,FALSE),""),"")</f>
        <v/>
      </c>
      <c r="J288" t="str">
        <f ca="1">IFERROR(IF(AND($B288,INDEX(Data!$O$2:$O$1000,$A288)=J$1),VLOOKUP($A288+1, INDIRECT("'" &amp; J$1 &amp;"'!E7:Q200"),13,FALSE),""),"")</f>
        <v/>
      </c>
    </row>
    <row r="289" spans="1:10" x14ac:dyDescent="0.3">
      <c r="A289" t="str">
        <f t="array" ref="A289">IFERROR(SMALL(IF(Data!$D$2:$D$1000="Done",ROW(Data!$D$2:$D$1000)-1),ROW(288:288)),"")</f>
        <v/>
      </c>
      <c r="B289" s="1" t="str">
        <f>IFERROR(IF(INDEX(Data!$T$2:$T$1000,$A289)/INDEX(Data!$J$2:$J$1000,$A289)&gt;$B$1,INDEX(Data!$V$2:$V$1000,$A289),""),"")</f>
        <v/>
      </c>
      <c r="C289" t="str">
        <f ca="1">IFERROR(IF(AND($B289,INDEX(Data!$O$2:$O$1000,$A289)=C$1),VLOOKUP($A289+1, INDIRECT("'" &amp; C$1 &amp;"'!E7:Q200"),13,FALSE),""),"")</f>
        <v/>
      </c>
      <c r="D289" t="str">
        <f ca="1">IFERROR(IF(AND($B289,INDEX(Data!$O$2:$O$1000,$A289)=D$1),VLOOKUP($A289+1, INDIRECT("'" &amp; D$1 &amp;"'!E7:Q200"),13,FALSE),""),"")</f>
        <v/>
      </c>
      <c r="E289" t="str">
        <f ca="1">IFERROR(IF(AND($B289,INDEX(Data!$O$2:$O$1000,$A289)=E$1),VLOOKUP($A289+1, INDIRECT("'" &amp; E$1 &amp;"'!E7:Q200"),13,FALSE),""),"")</f>
        <v/>
      </c>
      <c r="F289" t="str">
        <f ca="1">IFERROR(IF(AND($B289,INDEX(Data!$O$2:$O$1000,$A289)=F$1),VLOOKUP($A289+1, INDIRECT("'" &amp; F$1 &amp;"'!E7:Q200"),13,FALSE),""),"")</f>
        <v/>
      </c>
      <c r="G289" t="str">
        <f ca="1">IFERROR(IF(AND($B289,INDEX(Data!$O$2:$O$1000,$A289)=G$1),VLOOKUP($A289+1, INDIRECT("'" &amp; G$1 &amp;"'!E7:Q200"),13,FALSE),""),"")</f>
        <v/>
      </c>
      <c r="H289" t="str">
        <f ca="1">IFERROR(IF(AND($B289,INDEX(Data!$O$2:$O$1000,$A289)=H$1),VLOOKUP($A289+1, INDIRECT("'" &amp; H$1 &amp;"'!E7:Q200"),13,FALSE),""),"")</f>
        <v/>
      </c>
      <c r="I289" t="str">
        <f ca="1">IFERROR(IF(AND($B289,INDEX(Data!$O$2:$O$1000,$A289)=I$1),VLOOKUP($A289+1, INDIRECT("'" &amp; I$1 &amp;"'!E7:Q200"),13,FALSE),""),"")</f>
        <v/>
      </c>
      <c r="J289" t="str">
        <f ca="1">IFERROR(IF(AND($B289,INDEX(Data!$O$2:$O$1000,$A289)=J$1),VLOOKUP($A289+1, INDIRECT("'" &amp; J$1 &amp;"'!E7:Q200"),13,FALSE),""),"")</f>
        <v/>
      </c>
    </row>
    <row r="290" spans="1:10" x14ac:dyDescent="0.3">
      <c r="A290" t="str">
        <f t="array" ref="A290">IFERROR(SMALL(IF(Data!$D$2:$D$1000="Done",ROW(Data!$D$2:$D$1000)-1),ROW(289:289)),"")</f>
        <v/>
      </c>
      <c r="B290" s="1" t="str">
        <f>IFERROR(IF(INDEX(Data!$T$2:$T$1000,$A290)/INDEX(Data!$J$2:$J$1000,$A290)&gt;$B$1,INDEX(Data!$V$2:$V$1000,$A290),""),"")</f>
        <v/>
      </c>
      <c r="C290" t="str">
        <f ca="1">IFERROR(IF(AND($B290,INDEX(Data!$O$2:$O$1000,$A290)=C$1),VLOOKUP($A290+1, INDIRECT("'" &amp; C$1 &amp;"'!E7:Q200"),13,FALSE),""),"")</f>
        <v/>
      </c>
      <c r="D290" t="str">
        <f ca="1">IFERROR(IF(AND($B290,INDEX(Data!$O$2:$O$1000,$A290)=D$1),VLOOKUP($A290+1, INDIRECT("'" &amp; D$1 &amp;"'!E7:Q200"),13,FALSE),""),"")</f>
        <v/>
      </c>
      <c r="E290" t="str">
        <f ca="1">IFERROR(IF(AND($B290,INDEX(Data!$O$2:$O$1000,$A290)=E$1),VLOOKUP($A290+1, INDIRECT("'" &amp; E$1 &amp;"'!E7:Q200"),13,FALSE),""),"")</f>
        <v/>
      </c>
      <c r="F290" t="str">
        <f ca="1">IFERROR(IF(AND($B290,INDEX(Data!$O$2:$O$1000,$A290)=F$1),VLOOKUP($A290+1, INDIRECT("'" &amp; F$1 &amp;"'!E7:Q200"),13,FALSE),""),"")</f>
        <v/>
      </c>
      <c r="G290" t="str">
        <f ca="1">IFERROR(IF(AND($B290,INDEX(Data!$O$2:$O$1000,$A290)=G$1),VLOOKUP($A290+1, INDIRECT("'" &amp; G$1 &amp;"'!E7:Q200"),13,FALSE),""),"")</f>
        <v/>
      </c>
      <c r="H290" t="str">
        <f ca="1">IFERROR(IF(AND($B290,INDEX(Data!$O$2:$O$1000,$A290)=H$1),VLOOKUP($A290+1, INDIRECT("'" &amp; H$1 &amp;"'!E7:Q200"),13,FALSE),""),"")</f>
        <v/>
      </c>
      <c r="I290" t="str">
        <f ca="1">IFERROR(IF(AND($B290,INDEX(Data!$O$2:$O$1000,$A290)=I$1),VLOOKUP($A290+1, INDIRECT("'" &amp; I$1 &amp;"'!E7:Q200"),13,FALSE),""),"")</f>
        <v/>
      </c>
      <c r="J290" t="str">
        <f ca="1">IFERROR(IF(AND($B290,INDEX(Data!$O$2:$O$1000,$A290)=J$1),VLOOKUP($A290+1, INDIRECT("'" &amp; J$1 &amp;"'!E7:Q200"),13,FALSE),""),"")</f>
        <v/>
      </c>
    </row>
    <row r="291" spans="1:10" x14ac:dyDescent="0.3">
      <c r="A291" t="str">
        <f t="array" ref="A291">IFERROR(SMALL(IF(Data!$D$2:$D$1000="Done",ROW(Data!$D$2:$D$1000)-1),ROW(290:290)),"")</f>
        <v/>
      </c>
      <c r="B291" s="1" t="str">
        <f>IFERROR(IF(INDEX(Data!$T$2:$T$1000,$A291)/INDEX(Data!$J$2:$J$1000,$A291)&gt;$B$1,INDEX(Data!$V$2:$V$1000,$A291),""),"")</f>
        <v/>
      </c>
      <c r="C291" t="str">
        <f ca="1">IFERROR(IF(AND($B291,INDEX(Data!$O$2:$O$1000,$A291)=C$1),VLOOKUP($A291+1, INDIRECT("'" &amp; C$1 &amp;"'!E7:Q200"),13,FALSE),""),"")</f>
        <v/>
      </c>
      <c r="D291" t="str">
        <f ca="1">IFERROR(IF(AND($B291,INDEX(Data!$O$2:$O$1000,$A291)=D$1),VLOOKUP($A291+1, INDIRECT("'" &amp; D$1 &amp;"'!E7:Q200"),13,FALSE),""),"")</f>
        <v/>
      </c>
      <c r="E291" t="str">
        <f ca="1">IFERROR(IF(AND($B291,INDEX(Data!$O$2:$O$1000,$A291)=E$1),VLOOKUP($A291+1, INDIRECT("'" &amp; E$1 &amp;"'!E7:Q200"),13,FALSE),""),"")</f>
        <v/>
      </c>
      <c r="F291" t="str">
        <f ca="1">IFERROR(IF(AND($B291,INDEX(Data!$O$2:$O$1000,$A291)=F$1),VLOOKUP($A291+1, INDIRECT("'" &amp; F$1 &amp;"'!E7:Q200"),13,FALSE),""),"")</f>
        <v/>
      </c>
      <c r="G291" t="str">
        <f ca="1">IFERROR(IF(AND($B291,INDEX(Data!$O$2:$O$1000,$A291)=G$1),VLOOKUP($A291+1, INDIRECT("'" &amp; G$1 &amp;"'!E7:Q200"),13,FALSE),""),"")</f>
        <v/>
      </c>
      <c r="H291" t="str">
        <f ca="1">IFERROR(IF(AND($B291,INDEX(Data!$O$2:$O$1000,$A291)=H$1),VLOOKUP($A291+1, INDIRECT("'" &amp; H$1 &amp;"'!E7:Q200"),13,FALSE),""),"")</f>
        <v/>
      </c>
      <c r="I291" t="str">
        <f ca="1">IFERROR(IF(AND($B291,INDEX(Data!$O$2:$O$1000,$A291)=I$1),VLOOKUP($A291+1, INDIRECT("'" &amp; I$1 &amp;"'!E7:Q200"),13,FALSE),""),"")</f>
        <v/>
      </c>
      <c r="J291" t="str">
        <f ca="1">IFERROR(IF(AND($B291,INDEX(Data!$O$2:$O$1000,$A291)=J$1),VLOOKUP($A291+1, INDIRECT("'" &amp; J$1 &amp;"'!E7:Q200"),13,FALSE),""),"")</f>
        <v/>
      </c>
    </row>
    <row r="292" spans="1:10" x14ac:dyDescent="0.3">
      <c r="A292" t="str">
        <f t="array" ref="A292">IFERROR(SMALL(IF(Data!$D$2:$D$1000="Done",ROW(Data!$D$2:$D$1000)-1),ROW(291:291)),"")</f>
        <v/>
      </c>
      <c r="B292" s="1" t="str">
        <f>IFERROR(IF(INDEX(Data!$T$2:$T$1000,$A292)/INDEX(Data!$J$2:$J$1000,$A292)&gt;$B$1,INDEX(Data!$V$2:$V$1000,$A292),""),"")</f>
        <v/>
      </c>
      <c r="C292" t="str">
        <f ca="1">IFERROR(IF(AND($B292,INDEX(Data!$O$2:$O$1000,$A292)=C$1),VLOOKUP($A292+1, INDIRECT("'" &amp; C$1 &amp;"'!E7:Q200"),13,FALSE),""),"")</f>
        <v/>
      </c>
      <c r="D292" t="str">
        <f ca="1">IFERROR(IF(AND($B292,INDEX(Data!$O$2:$O$1000,$A292)=D$1),VLOOKUP($A292+1, INDIRECT("'" &amp; D$1 &amp;"'!E7:Q200"),13,FALSE),""),"")</f>
        <v/>
      </c>
      <c r="E292" t="str">
        <f ca="1">IFERROR(IF(AND($B292,INDEX(Data!$O$2:$O$1000,$A292)=E$1),VLOOKUP($A292+1, INDIRECT("'" &amp; E$1 &amp;"'!E7:Q200"),13,FALSE),""),"")</f>
        <v/>
      </c>
      <c r="F292" t="str">
        <f ca="1">IFERROR(IF(AND($B292,INDEX(Data!$O$2:$O$1000,$A292)=F$1),VLOOKUP($A292+1, INDIRECT("'" &amp; F$1 &amp;"'!E7:Q200"),13,FALSE),""),"")</f>
        <v/>
      </c>
      <c r="G292" t="str">
        <f ca="1">IFERROR(IF(AND($B292,INDEX(Data!$O$2:$O$1000,$A292)=G$1),VLOOKUP($A292+1, INDIRECT("'" &amp; G$1 &amp;"'!E7:Q200"),13,FALSE),""),"")</f>
        <v/>
      </c>
      <c r="H292" t="str">
        <f ca="1">IFERROR(IF(AND($B292,INDEX(Data!$O$2:$O$1000,$A292)=H$1),VLOOKUP($A292+1, INDIRECT("'" &amp; H$1 &amp;"'!E7:Q200"),13,FALSE),""),"")</f>
        <v/>
      </c>
      <c r="I292" t="str">
        <f ca="1">IFERROR(IF(AND($B292,INDEX(Data!$O$2:$O$1000,$A292)=I$1),VLOOKUP($A292+1, INDIRECT("'" &amp; I$1 &amp;"'!E7:Q200"),13,FALSE),""),"")</f>
        <v/>
      </c>
      <c r="J292" t="str">
        <f ca="1">IFERROR(IF(AND($B292,INDEX(Data!$O$2:$O$1000,$A292)=J$1),VLOOKUP($A292+1, INDIRECT("'" &amp; J$1 &amp;"'!E7:Q200"),13,FALSE),""),"")</f>
        <v/>
      </c>
    </row>
    <row r="293" spans="1:10" x14ac:dyDescent="0.3">
      <c r="A293" t="str">
        <f t="array" ref="A293">IFERROR(SMALL(IF(Data!$D$2:$D$1000="Done",ROW(Data!$D$2:$D$1000)-1),ROW(292:292)),"")</f>
        <v/>
      </c>
      <c r="B293" s="1" t="str">
        <f>IFERROR(IF(INDEX(Data!$T$2:$T$1000,$A293)/INDEX(Data!$J$2:$J$1000,$A293)&gt;$B$1,INDEX(Data!$V$2:$V$1000,$A293),""),"")</f>
        <v/>
      </c>
      <c r="C293" t="str">
        <f ca="1">IFERROR(IF(AND($B293,INDEX(Data!$O$2:$O$1000,$A293)=C$1),VLOOKUP($A293+1, INDIRECT("'" &amp; C$1 &amp;"'!E7:Q200"),13,FALSE),""),"")</f>
        <v/>
      </c>
      <c r="D293" t="str">
        <f ca="1">IFERROR(IF(AND($B293,INDEX(Data!$O$2:$O$1000,$A293)=D$1),VLOOKUP($A293+1, INDIRECT("'" &amp; D$1 &amp;"'!E7:Q200"),13,FALSE),""),"")</f>
        <v/>
      </c>
      <c r="E293" t="str">
        <f ca="1">IFERROR(IF(AND($B293,INDEX(Data!$O$2:$O$1000,$A293)=E$1),VLOOKUP($A293+1, INDIRECT("'" &amp; E$1 &amp;"'!E7:Q200"),13,FALSE),""),"")</f>
        <v/>
      </c>
      <c r="F293" t="str">
        <f ca="1">IFERROR(IF(AND($B293,INDEX(Data!$O$2:$O$1000,$A293)=F$1),VLOOKUP($A293+1, INDIRECT("'" &amp; F$1 &amp;"'!E7:Q200"),13,FALSE),""),"")</f>
        <v/>
      </c>
      <c r="G293" t="str">
        <f ca="1">IFERROR(IF(AND($B293,INDEX(Data!$O$2:$O$1000,$A293)=G$1),VLOOKUP($A293+1, INDIRECT("'" &amp; G$1 &amp;"'!E7:Q200"),13,FALSE),""),"")</f>
        <v/>
      </c>
      <c r="H293" t="str">
        <f ca="1">IFERROR(IF(AND($B293,INDEX(Data!$O$2:$O$1000,$A293)=H$1),VLOOKUP($A293+1, INDIRECT("'" &amp; H$1 &amp;"'!E7:Q200"),13,FALSE),""),"")</f>
        <v/>
      </c>
      <c r="I293" t="str">
        <f ca="1">IFERROR(IF(AND($B293,INDEX(Data!$O$2:$O$1000,$A293)=I$1),VLOOKUP($A293+1, INDIRECT("'" &amp; I$1 &amp;"'!E7:Q200"),13,FALSE),""),"")</f>
        <v/>
      </c>
      <c r="J293" t="str">
        <f ca="1">IFERROR(IF(AND($B293,INDEX(Data!$O$2:$O$1000,$A293)=J$1),VLOOKUP($A293+1, INDIRECT("'" &amp; J$1 &amp;"'!E7:Q200"),13,FALSE),""),"")</f>
        <v/>
      </c>
    </row>
    <row r="294" spans="1:10" x14ac:dyDescent="0.3">
      <c r="A294" t="str">
        <f t="array" ref="A294">IFERROR(SMALL(IF(Data!$D$2:$D$1000="Done",ROW(Data!$D$2:$D$1000)-1),ROW(293:293)),"")</f>
        <v/>
      </c>
      <c r="B294" s="1" t="str">
        <f>IFERROR(IF(INDEX(Data!$T$2:$T$1000,$A294)/INDEX(Data!$J$2:$J$1000,$A294)&gt;$B$1,INDEX(Data!$V$2:$V$1000,$A294),""),"")</f>
        <v/>
      </c>
      <c r="C294" t="str">
        <f ca="1">IFERROR(IF(AND($B294,INDEX(Data!$O$2:$O$1000,$A294)=C$1),VLOOKUP($A294+1, INDIRECT("'" &amp; C$1 &amp;"'!E7:Q200"),13,FALSE),""),"")</f>
        <v/>
      </c>
      <c r="D294" t="str">
        <f ca="1">IFERROR(IF(AND($B294,INDEX(Data!$O$2:$O$1000,$A294)=D$1),VLOOKUP($A294+1, INDIRECT("'" &amp; D$1 &amp;"'!E7:Q200"),13,FALSE),""),"")</f>
        <v/>
      </c>
      <c r="E294" t="str">
        <f ca="1">IFERROR(IF(AND($B294,INDEX(Data!$O$2:$O$1000,$A294)=E$1),VLOOKUP($A294+1, INDIRECT("'" &amp; E$1 &amp;"'!E7:Q200"),13,FALSE),""),"")</f>
        <v/>
      </c>
      <c r="F294" t="str">
        <f ca="1">IFERROR(IF(AND($B294,INDEX(Data!$O$2:$O$1000,$A294)=F$1),VLOOKUP($A294+1, INDIRECT("'" &amp; F$1 &amp;"'!E7:Q200"),13,FALSE),""),"")</f>
        <v/>
      </c>
      <c r="G294" t="str">
        <f ca="1">IFERROR(IF(AND($B294,INDEX(Data!$O$2:$O$1000,$A294)=G$1),VLOOKUP($A294+1, INDIRECT("'" &amp; G$1 &amp;"'!E7:Q200"),13,FALSE),""),"")</f>
        <v/>
      </c>
      <c r="H294" t="str">
        <f ca="1">IFERROR(IF(AND($B294,INDEX(Data!$O$2:$O$1000,$A294)=H$1),VLOOKUP($A294+1, INDIRECT("'" &amp; H$1 &amp;"'!E7:Q200"),13,FALSE),""),"")</f>
        <v/>
      </c>
      <c r="I294" t="str">
        <f ca="1">IFERROR(IF(AND($B294,INDEX(Data!$O$2:$O$1000,$A294)=I$1),VLOOKUP($A294+1, INDIRECT("'" &amp; I$1 &amp;"'!E7:Q200"),13,FALSE),""),"")</f>
        <v/>
      </c>
      <c r="J294" t="str">
        <f ca="1">IFERROR(IF(AND($B294,INDEX(Data!$O$2:$O$1000,$A294)=J$1),VLOOKUP($A294+1, INDIRECT("'" &amp; J$1 &amp;"'!E7:Q200"),13,FALSE),""),"")</f>
        <v/>
      </c>
    </row>
    <row r="295" spans="1:10" x14ac:dyDescent="0.3">
      <c r="A295" t="str">
        <f t="array" ref="A295">IFERROR(SMALL(IF(Data!$D$2:$D$1000="Done",ROW(Data!$D$2:$D$1000)-1),ROW(294:294)),"")</f>
        <v/>
      </c>
      <c r="B295" s="1" t="str">
        <f>IFERROR(IF(INDEX(Data!$T$2:$T$1000,$A295)/INDEX(Data!$J$2:$J$1000,$A295)&gt;$B$1,INDEX(Data!$V$2:$V$1000,$A295),""),"")</f>
        <v/>
      </c>
      <c r="C295" t="str">
        <f ca="1">IFERROR(IF(AND($B295,INDEX(Data!$O$2:$O$1000,$A295)=C$1),VLOOKUP($A295+1, INDIRECT("'" &amp; C$1 &amp;"'!E7:Q200"),13,FALSE),""),"")</f>
        <v/>
      </c>
      <c r="D295" t="str">
        <f ca="1">IFERROR(IF(AND($B295,INDEX(Data!$O$2:$O$1000,$A295)=D$1),VLOOKUP($A295+1, INDIRECT("'" &amp; D$1 &amp;"'!E7:Q200"),13,FALSE),""),"")</f>
        <v/>
      </c>
      <c r="E295" t="str">
        <f ca="1">IFERROR(IF(AND($B295,INDEX(Data!$O$2:$O$1000,$A295)=E$1),VLOOKUP($A295+1, INDIRECT("'" &amp; E$1 &amp;"'!E7:Q200"),13,FALSE),""),"")</f>
        <v/>
      </c>
      <c r="F295" t="str">
        <f ca="1">IFERROR(IF(AND($B295,INDEX(Data!$O$2:$O$1000,$A295)=F$1),VLOOKUP($A295+1, INDIRECT("'" &amp; F$1 &amp;"'!E7:Q200"),13,FALSE),""),"")</f>
        <v/>
      </c>
      <c r="G295" t="str">
        <f ca="1">IFERROR(IF(AND($B295,INDEX(Data!$O$2:$O$1000,$A295)=G$1),VLOOKUP($A295+1, INDIRECT("'" &amp; G$1 &amp;"'!E7:Q200"),13,FALSE),""),"")</f>
        <v/>
      </c>
      <c r="H295" t="str">
        <f ca="1">IFERROR(IF(AND($B295,INDEX(Data!$O$2:$O$1000,$A295)=H$1),VLOOKUP($A295+1, INDIRECT("'" &amp; H$1 &amp;"'!E7:Q200"),13,FALSE),""),"")</f>
        <v/>
      </c>
      <c r="I295" t="str">
        <f ca="1">IFERROR(IF(AND($B295,INDEX(Data!$O$2:$O$1000,$A295)=I$1),VLOOKUP($A295+1, INDIRECT("'" &amp; I$1 &amp;"'!E7:Q200"),13,FALSE),""),"")</f>
        <v/>
      </c>
      <c r="J295" t="str">
        <f ca="1">IFERROR(IF(AND($B295,INDEX(Data!$O$2:$O$1000,$A295)=J$1),VLOOKUP($A295+1, INDIRECT("'" &amp; J$1 &amp;"'!E7:Q200"),13,FALSE),""),"")</f>
        <v/>
      </c>
    </row>
    <row r="296" spans="1:10" x14ac:dyDescent="0.3">
      <c r="A296" t="str">
        <f t="array" ref="A296">IFERROR(SMALL(IF(Data!$D$2:$D$1000="Done",ROW(Data!$D$2:$D$1000)-1),ROW(295:295)),"")</f>
        <v/>
      </c>
      <c r="B296" s="1" t="str">
        <f>IFERROR(IF(INDEX(Data!$T$2:$T$1000,$A296)/INDEX(Data!$J$2:$J$1000,$A296)&gt;$B$1,INDEX(Data!$V$2:$V$1000,$A296),""),"")</f>
        <v/>
      </c>
      <c r="C296" t="str">
        <f ca="1">IFERROR(IF(AND($B296,INDEX(Data!$O$2:$O$1000,$A296)=C$1),VLOOKUP($A296+1, INDIRECT("'" &amp; C$1 &amp;"'!E7:Q200"),13,FALSE),""),"")</f>
        <v/>
      </c>
      <c r="D296" t="str">
        <f ca="1">IFERROR(IF(AND($B296,INDEX(Data!$O$2:$O$1000,$A296)=D$1),VLOOKUP($A296+1, INDIRECT("'" &amp; D$1 &amp;"'!E7:Q200"),13,FALSE),""),"")</f>
        <v/>
      </c>
      <c r="E296" t="str">
        <f ca="1">IFERROR(IF(AND($B296,INDEX(Data!$O$2:$O$1000,$A296)=E$1),VLOOKUP($A296+1, INDIRECT("'" &amp; E$1 &amp;"'!E7:Q200"),13,FALSE),""),"")</f>
        <v/>
      </c>
      <c r="F296" t="str">
        <f ca="1">IFERROR(IF(AND($B296,INDEX(Data!$O$2:$O$1000,$A296)=F$1),VLOOKUP($A296+1, INDIRECT("'" &amp; F$1 &amp;"'!E7:Q200"),13,FALSE),""),"")</f>
        <v/>
      </c>
      <c r="G296" t="str">
        <f ca="1">IFERROR(IF(AND($B296,INDEX(Data!$O$2:$O$1000,$A296)=G$1),VLOOKUP($A296+1, INDIRECT("'" &amp; G$1 &amp;"'!E7:Q200"),13,FALSE),""),"")</f>
        <v/>
      </c>
      <c r="H296" t="str">
        <f ca="1">IFERROR(IF(AND($B296,INDEX(Data!$O$2:$O$1000,$A296)=H$1),VLOOKUP($A296+1, INDIRECT("'" &amp; H$1 &amp;"'!E7:Q200"),13,FALSE),""),"")</f>
        <v/>
      </c>
      <c r="I296" t="str">
        <f ca="1">IFERROR(IF(AND($B296,INDEX(Data!$O$2:$O$1000,$A296)=I$1),VLOOKUP($A296+1, INDIRECT("'" &amp; I$1 &amp;"'!E7:Q200"),13,FALSE),""),"")</f>
        <v/>
      </c>
      <c r="J296" t="str">
        <f ca="1">IFERROR(IF(AND($B296,INDEX(Data!$O$2:$O$1000,$A296)=J$1),VLOOKUP($A296+1, INDIRECT("'" &amp; J$1 &amp;"'!E7:Q200"),13,FALSE),""),"")</f>
        <v/>
      </c>
    </row>
    <row r="297" spans="1:10" x14ac:dyDescent="0.3">
      <c r="A297" t="str">
        <f t="array" ref="A297">IFERROR(SMALL(IF(Data!$D$2:$D$1000="Done",ROW(Data!$D$2:$D$1000)-1),ROW(296:296)),"")</f>
        <v/>
      </c>
      <c r="B297" s="1" t="str">
        <f>IFERROR(IF(INDEX(Data!$T$2:$T$1000,$A297)/INDEX(Data!$J$2:$J$1000,$A297)&gt;$B$1,INDEX(Data!$V$2:$V$1000,$A297),""),"")</f>
        <v/>
      </c>
      <c r="C297" t="str">
        <f ca="1">IFERROR(IF(AND($B297,INDEX(Data!$O$2:$O$1000,$A297)=C$1),VLOOKUP($A297+1, INDIRECT("'" &amp; C$1 &amp;"'!E7:Q200"),13,FALSE),""),"")</f>
        <v/>
      </c>
      <c r="D297" t="str">
        <f ca="1">IFERROR(IF(AND($B297,INDEX(Data!$O$2:$O$1000,$A297)=D$1),VLOOKUP($A297+1, INDIRECT("'" &amp; D$1 &amp;"'!E7:Q200"),13,FALSE),""),"")</f>
        <v/>
      </c>
      <c r="E297" t="str">
        <f ca="1">IFERROR(IF(AND($B297,INDEX(Data!$O$2:$O$1000,$A297)=E$1),VLOOKUP($A297+1, INDIRECT("'" &amp; E$1 &amp;"'!E7:Q200"),13,FALSE),""),"")</f>
        <v/>
      </c>
      <c r="F297" t="str">
        <f ca="1">IFERROR(IF(AND($B297,INDEX(Data!$O$2:$O$1000,$A297)=F$1),VLOOKUP($A297+1, INDIRECT("'" &amp; F$1 &amp;"'!E7:Q200"),13,FALSE),""),"")</f>
        <v/>
      </c>
      <c r="G297" t="str">
        <f ca="1">IFERROR(IF(AND($B297,INDEX(Data!$O$2:$O$1000,$A297)=G$1),VLOOKUP($A297+1, INDIRECT("'" &amp; G$1 &amp;"'!E7:Q200"),13,FALSE),""),"")</f>
        <v/>
      </c>
      <c r="H297" t="str">
        <f ca="1">IFERROR(IF(AND($B297,INDEX(Data!$O$2:$O$1000,$A297)=H$1),VLOOKUP($A297+1, INDIRECT("'" &amp; H$1 &amp;"'!E7:Q200"),13,FALSE),""),"")</f>
        <v/>
      </c>
      <c r="I297" t="str">
        <f ca="1">IFERROR(IF(AND($B297,INDEX(Data!$O$2:$O$1000,$A297)=I$1),VLOOKUP($A297+1, INDIRECT("'" &amp; I$1 &amp;"'!E7:Q200"),13,FALSE),""),"")</f>
        <v/>
      </c>
      <c r="J297" t="str">
        <f ca="1">IFERROR(IF(AND($B297,INDEX(Data!$O$2:$O$1000,$A297)=J$1),VLOOKUP($A297+1, INDIRECT("'" &amp; J$1 &amp;"'!E7:Q200"),13,FALSE),""),"")</f>
        <v/>
      </c>
    </row>
    <row r="298" spans="1:10" x14ac:dyDescent="0.3">
      <c r="A298" t="str">
        <f t="array" ref="A298">IFERROR(SMALL(IF(Data!$D$2:$D$1000="Done",ROW(Data!$D$2:$D$1000)-1),ROW(297:297)),"")</f>
        <v/>
      </c>
      <c r="B298" s="1" t="str">
        <f>IFERROR(IF(INDEX(Data!$T$2:$T$1000,$A298)/INDEX(Data!$J$2:$J$1000,$A298)&gt;$B$1,INDEX(Data!$V$2:$V$1000,$A298),""),"")</f>
        <v/>
      </c>
      <c r="C298" t="str">
        <f ca="1">IFERROR(IF(AND($B298,INDEX(Data!$O$2:$O$1000,$A298)=C$1),VLOOKUP($A298+1, INDIRECT("'" &amp; C$1 &amp;"'!E7:Q200"),13,FALSE),""),"")</f>
        <v/>
      </c>
      <c r="D298" t="str">
        <f ca="1">IFERROR(IF(AND($B298,INDEX(Data!$O$2:$O$1000,$A298)=D$1),VLOOKUP($A298+1, INDIRECT("'" &amp; D$1 &amp;"'!E7:Q200"),13,FALSE),""),"")</f>
        <v/>
      </c>
      <c r="E298" t="str">
        <f ca="1">IFERROR(IF(AND($B298,INDEX(Data!$O$2:$O$1000,$A298)=E$1),VLOOKUP($A298+1, INDIRECT("'" &amp; E$1 &amp;"'!E7:Q200"),13,FALSE),""),"")</f>
        <v/>
      </c>
      <c r="F298" t="str">
        <f ca="1">IFERROR(IF(AND($B298,INDEX(Data!$O$2:$O$1000,$A298)=F$1),VLOOKUP($A298+1, INDIRECT("'" &amp; F$1 &amp;"'!E7:Q200"),13,FALSE),""),"")</f>
        <v/>
      </c>
      <c r="G298" t="str">
        <f ca="1">IFERROR(IF(AND($B298,INDEX(Data!$O$2:$O$1000,$A298)=G$1),VLOOKUP($A298+1, INDIRECT("'" &amp; G$1 &amp;"'!E7:Q200"),13,FALSE),""),"")</f>
        <v/>
      </c>
      <c r="H298" t="str">
        <f ca="1">IFERROR(IF(AND($B298,INDEX(Data!$O$2:$O$1000,$A298)=H$1),VLOOKUP($A298+1, INDIRECT("'" &amp; H$1 &amp;"'!E7:Q200"),13,FALSE),""),"")</f>
        <v/>
      </c>
      <c r="I298" t="str">
        <f ca="1">IFERROR(IF(AND($B298,INDEX(Data!$O$2:$O$1000,$A298)=I$1),VLOOKUP($A298+1, INDIRECT("'" &amp; I$1 &amp;"'!E7:Q200"),13,FALSE),""),"")</f>
        <v/>
      </c>
      <c r="J298" t="str">
        <f ca="1">IFERROR(IF(AND($B298,INDEX(Data!$O$2:$O$1000,$A298)=J$1),VLOOKUP($A298+1, INDIRECT("'" &amp; J$1 &amp;"'!E7:Q200"),13,FALSE),""),"")</f>
        <v/>
      </c>
    </row>
    <row r="299" spans="1:10" x14ac:dyDescent="0.3">
      <c r="A299" t="str">
        <f t="array" ref="A299">IFERROR(SMALL(IF(Data!$D$2:$D$1000="Done",ROW(Data!$D$2:$D$1000)-1),ROW(298:298)),"")</f>
        <v/>
      </c>
      <c r="B299" s="1" t="str">
        <f>IFERROR(IF(INDEX(Data!$T$2:$T$1000,$A299)/INDEX(Data!$J$2:$J$1000,$A299)&gt;$B$1,INDEX(Data!$V$2:$V$1000,$A299),""),"")</f>
        <v/>
      </c>
      <c r="C299" t="str">
        <f ca="1">IFERROR(IF(AND($B299,INDEX(Data!$O$2:$O$1000,$A299)=C$1),VLOOKUP($A299+1, INDIRECT("'" &amp; C$1 &amp;"'!E7:Q200"),13,FALSE),""),"")</f>
        <v/>
      </c>
      <c r="D299" t="str">
        <f ca="1">IFERROR(IF(AND($B299,INDEX(Data!$O$2:$O$1000,$A299)=D$1),VLOOKUP($A299+1, INDIRECT("'" &amp; D$1 &amp;"'!E7:Q200"),13,FALSE),""),"")</f>
        <v/>
      </c>
      <c r="E299" t="str">
        <f ca="1">IFERROR(IF(AND($B299,INDEX(Data!$O$2:$O$1000,$A299)=E$1),VLOOKUP($A299+1, INDIRECT("'" &amp; E$1 &amp;"'!E7:Q200"),13,FALSE),""),"")</f>
        <v/>
      </c>
      <c r="F299" t="str">
        <f ca="1">IFERROR(IF(AND($B299,INDEX(Data!$O$2:$O$1000,$A299)=F$1),VLOOKUP($A299+1, INDIRECT("'" &amp; F$1 &amp;"'!E7:Q200"),13,FALSE),""),"")</f>
        <v/>
      </c>
      <c r="G299" t="str">
        <f ca="1">IFERROR(IF(AND($B299,INDEX(Data!$O$2:$O$1000,$A299)=G$1),VLOOKUP($A299+1, INDIRECT("'" &amp; G$1 &amp;"'!E7:Q200"),13,FALSE),""),"")</f>
        <v/>
      </c>
      <c r="H299" t="str">
        <f ca="1">IFERROR(IF(AND($B299,INDEX(Data!$O$2:$O$1000,$A299)=H$1),VLOOKUP($A299+1, INDIRECT("'" &amp; H$1 &amp;"'!E7:Q200"),13,FALSE),""),"")</f>
        <v/>
      </c>
      <c r="I299" t="str">
        <f ca="1">IFERROR(IF(AND($B299,INDEX(Data!$O$2:$O$1000,$A299)=I$1),VLOOKUP($A299+1, INDIRECT("'" &amp; I$1 &amp;"'!E7:Q200"),13,FALSE),""),"")</f>
        <v/>
      </c>
      <c r="J299" t="str">
        <f ca="1">IFERROR(IF(AND($B299,INDEX(Data!$O$2:$O$1000,$A299)=J$1),VLOOKUP($A299+1, INDIRECT("'" &amp; J$1 &amp;"'!E7:Q200"),13,FALSE),""),"")</f>
        <v/>
      </c>
    </row>
    <row r="300" spans="1:10" x14ac:dyDescent="0.3">
      <c r="A300" t="str">
        <f t="array" ref="A300">IFERROR(SMALL(IF(Data!$D$2:$D$1000="Done",ROW(Data!$D$2:$D$1000)-1),ROW(299:299)),"")</f>
        <v/>
      </c>
      <c r="B300" s="1" t="str">
        <f>IFERROR(IF(INDEX(Data!$T$2:$T$1000,$A300)/INDEX(Data!$J$2:$J$1000,$A300)&gt;$B$1,INDEX(Data!$V$2:$V$1000,$A300),""),"")</f>
        <v/>
      </c>
      <c r="C300" t="str">
        <f ca="1">IFERROR(IF(AND($B300,INDEX(Data!$O$2:$O$1000,$A300)=C$1),VLOOKUP($A300+1, INDIRECT("'" &amp; C$1 &amp;"'!E7:Q200"),13,FALSE),""),"")</f>
        <v/>
      </c>
      <c r="D300" t="str">
        <f ca="1">IFERROR(IF(AND($B300,INDEX(Data!$O$2:$O$1000,$A300)=D$1),VLOOKUP($A300+1, INDIRECT("'" &amp; D$1 &amp;"'!E7:Q200"),13,FALSE),""),"")</f>
        <v/>
      </c>
      <c r="E300" t="str">
        <f ca="1">IFERROR(IF(AND($B300,INDEX(Data!$O$2:$O$1000,$A300)=E$1),VLOOKUP($A300+1, INDIRECT("'" &amp; E$1 &amp;"'!E7:Q200"),13,FALSE),""),"")</f>
        <v/>
      </c>
      <c r="F300" t="str">
        <f ca="1">IFERROR(IF(AND($B300,INDEX(Data!$O$2:$O$1000,$A300)=F$1),VLOOKUP($A300+1, INDIRECT("'" &amp; F$1 &amp;"'!E7:Q200"),13,FALSE),""),"")</f>
        <v/>
      </c>
      <c r="G300" t="str">
        <f ca="1">IFERROR(IF(AND($B300,INDEX(Data!$O$2:$O$1000,$A300)=G$1),VLOOKUP($A300+1, INDIRECT("'" &amp; G$1 &amp;"'!E7:Q200"),13,FALSE),""),"")</f>
        <v/>
      </c>
      <c r="H300" t="str">
        <f ca="1">IFERROR(IF(AND($B300,INDEX(Data!$O$2:$O$1000,$A300)=H$1),VLOOKUP($A300+1, INDIRECT("'" &amp; H$1 &amp;"'!E7:Q200"),13,FALSE),""),"")</f>
        <v/>
      </c>
      <c r="I300" t="str">
        <f ca="1">IFERROR(IF(AND($B300,INDEX(Data!$O$2:$O$1000,$A300)=I$1),VLOOKUP($A300+1, INDIRECT("'" &amp; I$1 &amp;"'!E7:Q200"),13,FALSE),""),"")</f>
        <v/>
      </c>
      <c r="J300" t="str">
        <f ca="1">IFERROR(IF(AND($B300,INDEX(Data!$O$2:$O$1000,$A300)=J$1),VLOOKUP($A300+1, INDIRECT("'" &amp; J$1 &amp;"'!E7:Q200"),13,FALSE),""),"")</f>
        <v/>
      </c>
    </row>
    <row r="301" spans="1:10" x14ac:dyDescent="0.3">
      <c r="A301" t="str">
        <f t="array" ref="A301">IFERROR(SMALL(IF(Data!$D$2:$D$1000="Done",ROW(Data!$D$2:$D$1000)-1),ROW(300:300)),"")</f>
        <v/>
      </c>
      <c r="B301" s="1" t="str">
        <f>IFERROR(IF(INDEX(Data!$T$2:$T$1000,$A301)/INDEX(Data!$J$2:$J$1000,$A301)&gt;$B$1,INDEX(Data!$V$2:$V$1000,$A301),""),"")</f>
        <v/>
      </c>
      <c r="C301" t="str">
        <f ca="1">IFERROR(IF(AND($B301,INDEX(Data!$O$2:$O$1000,$A301)=C$1),VLOOKUP($A301+1, INDIRECT("'" &amp; C$1 &amp;"'!E7:Q200"),13,FALSE),""),"")</f>
        <v/>
      </c>
      <c r="D301" t="str">
        <f ca="1">IFERROR(IF(AND($B301,INDEX(Data!$O$2:$O$1000,$A301)=D$1),VLOOKUP($A301+1, INDIRECT("'" &amp; D$1 &amp;"'!E7:Q200"),13,FALSE),""),"")</f>
        <v/>
      </c>
      <c r="E301" t="str">
        <f ca="1">IFERROR(IF(AND($B301,INDEX(Data!$O$2:$O$1000,$A301)=E$1),VLOOKUP($A301+1, INDIRECT("'" &amp; E$1 &amp;"'!E7:Q200"),13,FALSE),""),"")</f>
        <v/>
      </c>
      <c r="F301" t="str">
        <f ca="1">IFERROR(IF(AND($B301,INDEX(Data!$O$2:$O$1000,$A301)=F$1),VLOOKUP($A301+1, INDIRECT("'" &amp; F$1 &amp;"'!E7:Q200"),13,FALSE),""),"")</f>
        <v/>
      </c>
      <c r="G301" t="str">
        <f ca="1">IFERROR(IF(AND($B301,INDEX(Data!$O$2:$O$1000,$A301)=G$1),VLOOKUP($A301+1, INDIRECT("'" &amp; G$1 &amp;"'!E7:Q200"),13,FALSE),""),"")</f>
        <v/>
      </c>
      <c r="H301" t="str">
        <f ca="1">IFERROR(IF(AND($B301,INDEX(Data!$O$2:$O$1000,$A301)=H$1),VLOOKUP($A301+1, INDIRECT("'" &amp; H$1 &amp;"'!E7:Q200"),13,FALSE),""),"")</f>
        <v/>
      </c>
      <c r="I301" t="str">
        <f ca="1">IFERROR(IF(AND($B301,INDEX(Data!$O$2:$O$1000,$A301)=I$1),VLOOKUP($A301+1, INDIRECT("'" &amp; I$1 &amp;"'!E7:Q200"),13,FALSE),""),"")</f>
        <v/>
      </c>
      <c r="J301" t="str">
        <f ca="1">IFERROR(IF(AND($B301,INDEX(Data!$O$2:$O$1000,$A301)=J$1),VLOOKUP($A301+1, INDIRECT("'" &amp; J$1 &amp;"'!E7:Q200"),13,FALSE),""),"")</f>
        <v/>
      </c>
    </row>
    <row r="302" spans="1:10" x14ac:dyDescent="0.3">
      <c r="A302" t="str">
        <f t="array" ref="A302">IFERROR(SMALL(IF(Data!$D$2:$D$1000="Done",ROW(Data!$D$2:$D$1000)-1),ROW(301:301)),"")</f>
        <v/>
      </c>
      <c r="B302" s="1" t="str">
        <f>IFERROR(IF(INDEX(Data!$T$2:$T$1000,$A302)/INDEX(Data!$J$2:$J$1000,$A302)&gt;$B$1,INDEX(Data!$V$2:$V$1000,$A302),""),"")</f>
        <v/>
      </c>
      <c r="C302" t="str">
        <f ca="1">IFERROR(IF(AND($B302,INDEX(Data!$O$2:$O$1000,$A302)=C$1),VLOOKUP($A302+1, INDIRECT("'" &amp; C$1 &amp;"'!E7:Q200"),13,FALSE),""),"")</f>
        <v/>
      </c>
      <c r="D302" t="str">
        <f ca="1">IFERROR(IF(AND($B302,INDEX(Data!$O$2:$O$1000,$A302)=D$1),VLOOKUP($A302+1, INDIRECT("'" &amp; D$1 &amp;"'!E7:Q200"),13,FALSE),""),"")</f>
        <v/>
      </c>
      <c r="E302" t="str">
        <f ca="1">IFERROR(IF(AND($B302,INDEX(Data!$O$2:$O$1000,$A302)=E$1),VLOOKUP($A302+1, INDIRECT("'" &amp; E$1 &amp;"'!E7:Q200"),13,FALSE),""),"")</f>
        <v/>
      </c>
      <c r="F302" t="str">
        <f ca="1">IFERROR(IF(AND($B302,INDEX(Data!$O$2:$O$1000,$A302)=F$1),VLOOKUP($A302+1, INDIRECT("'" &amp; F$1 &amp;"'!E7:Q200"),13,FALSE),""),"")</f>
        <v/>
      </c>
      <c r="G302" t="str">
        <f ca="1">IFERROR(IF(AND($B302,INDEX(Data!$O$2:$O$1000,$A302)=G$1),VLOOKUP($A302+1, INDIRECT("'" &amp; G$1 &amp;"'!E7:Q200"),13,FALSE),""),"")</f>
        <v/>
      </c>
      <c r="H302" t="str">
        <f ca="1">IFERROR(IF(AND($B302,INDEX(Data!$O$2:$O$1000,$A302)=H$1),VLOOKUP($A302+1, INDIRECT("'" &amp; H$1 &amp;"'!E7:Q200"),13,FALSE),""),"")</f>
        <v/>
      </c>
      <c r="I302" t="str">
        <f ca="1">IFERROR(IF(AND($B302,INDEX(Data!$O$2:$O$1000,$A302)=I$1),VLOOKUP($A302+1, INDIRECT("'" &amp; I$1 &amp;"'!E7:Q200"),13,FALSE),""),"")</f>
        <v/>
      </c>
      <c r="J302" t="str">
        <f ca="1">IFERROR(IF(AND($B302,INDEX(Data!$O$2:$O$1000,$A302)=J$1),VLOOKUP($A302+1, INDIRECT("'" &amp; J$1 &amp;"'!E7:Q200"),13,FALSE),""),"")</f>
        <v/>
      </c>
    </row>
    <row r="303" spans="1:10" x14ac:dyDescent="0.3">
      <c r="A303" t="str">
        <f t="array" ref="A303">IFERROR(SMALL(IF(Data!$D$2:$D$1000="Done",ROW(Data!$D$2:$D$1000)-1),ROW(302:302)),"")</f>
        <v/>
      </c>
      <c r="B303" s="1" t="str">
        <f>IFERROR(IF(INDEX(Data!$T$2:$T$1000,$A303)/INDEX(Data!$J$2:$J$1000,$A303)&gt;$B$1,INDEX(Data!$V$2:$V$1000,$A303),""),"")</f>
        <v/>
      </c>
      <c r="C303" t="str">
        <f ca="1">IFERROR(IF(AND($B303,INDEX(Data!$O$2:$O$1000,$A303)=C$1),VLOOKUP($A303+1, INDIRECT("'" &amp; C$1 &amp;"'!E7:Q200"),13,FALSE),""),"")</f>
        <v/>
      </c>
      <c r="D303" t="str">
        <f ca="1">IFERROR(IF(AND($B303,INDEX(Data!$O$2:$O$1000,$A303)=D$1),VLOOKUP($A303+1, INDIRECT("'" &amp; D$1 &amp;"'!E7:Q200"),13,FALSE),""),"")</f>
        <v/>
      </c>
      <c r="E303" t="str">
        <f ca="1">IFERROR(IF(AND($B303,INDEX(Data!$O$2:$O$1000,$A303)=E$1),VLOOKUP($A303+1, INDIRECT("'" &amp; E$1 &amp;"'!E7:Q200"),13,FALSE),""),"")</f>
        <v/>
      </c>
      <c r="F303" t="str">
        <f ca="1">IFERROR(IF(AND($B303,INDEX(Data!$O$2:$O$1000,$A303)=F$1),VLOOKUP($A303+1, INDIRECT("'" &amp; F$1 &amp;"'!E7:Q200"),13,FALSE),""),"")</f>
        <v/>
      </c>
      <c r="G303" t="str">
        <f ca="1">IFERROR(IF(AND($B303,INDEX(Data!$O$2:$O$1000,$A303)=G$1),VLOOKUP($A303+1, INDIRECT("'" &amp; G$1 &amp;"'!E7:Q200"),13,FALSE),""),"")</f>
        <v/>
      </c>
      <c r="H303" t="str">
        <f ca="1">IFERROR(IF(AND($B303,INDEX(Data!$O$2:$O$1000,$A303)=H$1),VLOOKUP($A303+1, INDIRECT("'" &amp; H$1 &amp;"'!E7:Q200"),13,FALSE),""),"")</f>
        <v/>
      </c>
      <c r="I303" t="str">
        <f ca="1">IFERROR(IF(AND($B303,INDEX(Data!$O$2:$O$1000,$A303)=I$1),VLOOKUP($A303+1, INDIRECT("'" &amp; I$1 &amp;"'!E7:Q200"),13,FALSE),""),"")</f>
        <v/>
      </c>
      <c r="J303" t="str">
        <f ca="1">IFERROR(IF(AND($B303,INDEX(Data!$O$2:$O$1000,$A303)=J$1),VLOOKUP($A303+1, INDIRECT("'" &amp; J$1 &amp;"'!E7:Q200"),13,FALSE),""),"")</f>
        <v/>
      </c>
    </row>
    <row r="304" spans="1:10" x14ac:dyDescent="0.3">
      <c r="A304" t="str">
        <f t="array" ref="A304">IFERROR(SMALL(IF(Data!$D$2:$D$1000="Done",ROW(Data!$D$2:$D$1000)-1),ROW(303:303)),"")</f>
        <v/>
      </c>
      <c r="B304" s="1" t="str">
        <f>IFERROR(IF(INDEX(Data!$T$2:$T$1000,$A304)/INDEX(Data!$J$2:$J$1000,$A304)&gt;$B$1,INDEX(Data!$V$2:$V$1000,$A304),""),"")</f>
        <v/>
      </c>
      <c r="C304" t="str">
        <f ca="1">IFERROR(IF(AND($B304,INDEX(Data!$O$2:$O$1000,$A304)=C$1),VLOOKUP($A304+1, INDIRECT("'" &amp; C$1 &amp;"'!E7:Q200"),13,FALSE),""),"")</f>
        <v/>
      </c>
      <c r="D304" t="str">
        <f ca="1">IFERROR(IF(AND($B304,INDEX(Data!$O$2:$O$1000,$A304)=D$1),VLOOKUP($A304+1, INDIRECT("'" &amp; D$1 &amp;"'!E7:Q200"),13,FALSE),""),"")</f>
        <v/>
      </c>
      <c r="E304" t="str">
        <f ca="1">IFERROR(IF(AND($B304,INDEX(Data!$O$2:$O$1000,$A304)=E$1),VLOOKUP($A304+1, INDIRECT("'" &amp; E$1 &amp;"'!E7:Q200"),13,FALSE),""),"")</f>
        <v/>
      </c>
      <c r="F304" t="str">
        <f ca="1">IFERROR(IF(AND($B304,INDEX(Data!$O$2:$O$1000,$A304)=F$1),VLOOKUP($A304+1, INDIRECT("'" &amp; F$1 &amp;"'!E7:Q200"),13,FALSE),""),"")</f>
        <v/>
      </c>
      <c r="G304" t="str">
        <f ca="1">IFERROR(IF(AND($B304,INDEX(Data!$O$2:$O$1000,$A304)=G$1),VLOOKUP($A304+1, INDIRECT("'" &amp; G$1 &amp;"'!E7:Q200"),13,FALSE),""),"")</f>
        <v/>
      </c>
      <c r="H304" t="str">
        <f ca="1">IFERROR(IF(AND($B304,INDEX(Data!$O$2:$O$1000,$A304)=H$1),VLOOKUP($A304+1, INDIRECT("'" &amp; H$1 &amp;"'!E7:Q200"),13,FALSE),""),"")</f>
        <v/>
      </c>
      <c r="I304" t="str">
        <f ca="1">IFERROR(IF(AND($B304,INDEX(Data!$O$2:$O$1000,$A304)=I$1),VLOOKUP($A304+1, INDIRECT("'" &amp; I$1 &amp;"'!E7:Q200"),13,FALSE),""),"")</f>
        <v/>
      </c>
      <c r="J304" t="str">
        <f ca="1">IFERROR(IF(AND($B304,INDEX(Data!$O$2:$O$1000,$A304)=J$1),VLOOKUP($A304+1, INDIRECT("'" &amp; J$1 &amp;"'!E7:Q200"),13,FALSE),""),"")</f>
        <v/>
      </c>
    </row>
    <row r="305" spans="1:10" x14ac:dyDescent="0.3">
      <c r="A305" t="str">
        <f t="array" ref="A305">IFERROR(SMALL(IF(Data!$D$2:$D$1000="Done",ROW(Data!$D$2:$D$1000)-1),ROW(304:304)),"")</f>
        <v/>
      </c>
      <c r="B305" s="1" t="str">
        <f>IFERROR(IF(INDEX(Data!$T$2:$T$1000,$A305)/INDEX(Data!$J$2:$J$1000,$A305)&gt;$B$1,INDEX(Data!$V$2:$V$1000,$A305),""),"")</f>
        <v/>
      </c>
      <c r="C305" t="str">
        <f ca="1">IFERROR(IF(AND($B305,INDEX(Data!$O$2:$O$1000,$A305)=C$1),VLOOKUP($A305+1, INDIRECT("'" &amp; C$1 &amp;"'!E7:Q200"),13,FALSE),""),"")</f>
        <v/>
      </c>
      <c r="D305" t="str">
        <f ca="1">IFERROR(IF(AND($B305,INDEX(Data!$O$2:$O$1000,$A305)=D$1),VLOOKUP($A305+1, INDIRECT("'" &amp; D$1 &amp;"'!E7:Q200"),13,FALSE),""),"")</f>
        <v/>
      </c>
      <c r="E305" t="str">
        <f ca="1">IFERROR(IF(AND($B305,INDEX(Data!$O$2:$O$1000,$A305)=E$1),VLOOKUP($A305+1, INDIRECT("'" &amp; E$1 &amp;"'!E7:Q200"),13,FALSE),""),"")</f>
        <v/>
      </c>
      <c r="F305" t="str">
        <f ca="1">IFERROR(IF(AND($B305,INDEX(Data!$O$2:$O$1000,$A305)=F$1),VLOOKUP($A305+1, INDIRECT("'" &amp; F$1 &amp;"'!E7:Q200"),13,FALSE),""),"")</f>
        <v/>
      </c>
      <c r="G305" t="str">
        <f ca="1">IFERROR(IF(AND($B305,INDEX(Data!$O$2:$O$1000,$A305)=G$1),VLOOKUP($A305+1, INDIRECT("'" &amp; G$1 &amp;"'!E7:Q200"),13,FALSE),""),"")</f>
        <v/>
      </c>
      <c r="H305" t="str">
        <f ca="1">IFERROR(IF(AND($B305,INDEX(Data!$O$2:$O$1000,$A305)=H$1),VLOOKUP($A305+1, INDIRECT("'" &amp; H$1 &amp;"'!E7:Q200"),13,FALSE),""),"")</f>
        <v/>
      </c>
      <c r="I305" t="str">
        <f ca="1">IFERROR(IF(AND($B305,INDEX(Data!$O$2:$O$1000,$A305)=I$1),VLOOKUP($A305+1, INDIRECT("'" &amp; I$1 &amp;"'!E7:Q200"),13,FALSE),""),"")</f>
        <v/>
      </c>
      <c r="J305" t="str">
        <f ca="1">IFERROR(IF(AND($B305,INDEX(Data!$O$2:$O$1000,$A305)=J$1),VLOOKUP($A305+1, INDIRECT("'" &amp; J$1 &amp;"'!E7:Q200"),13,FALSE),""),"")</f>
        <v/>
      </c>
    </row>
    <row r="306" spans="1:10" x14ac:dyDescent="0.3">
      <c r="A306" t="str">
        <f t="array" ref="A306">IFERROR(SMALL(IF(Data!$D$2:$D$1000="Done",ROW(Data!$D$2:$D$1000)-1),ROW(305:305)),"")</f>
        <v/>
      </c>
      <c r="B306" s="1" t="str">
        <f>IFERROR(IF(INDEX(Data!$T$2:$T$1000,$A306)/INDEX(Data!$J$2:$J$1000,$A306)&gt;$B$1,INDEX(Data!$V$2:$V$1000,$A306),""),"")</f>
        <v/>
      </c>
      <c r="C306" t="str">
        <f ca="1">IFERROR(IF(AND($B306,INDEX(Data!$O$2:$O$1000,$A306)=C$1),VLOOKUP($A306+1, INDIRECT("'" &amp; C$1 &amp;"'!E7:Q200"),13,FALSE),""),"")</f>
        <v/>
      </c>
      <c r="D306" t="str">
        <f ca="1">IFERROR(IF(AND($B306,INDEX(Data!$O$2:$O$1000,$A306)=D$1),VLOOKUP($A306+1, INDIRECT("'" &amp; D$1 &amp;"'!E7:Q200"),13,FALSE),""),"")</f>
        <v/>
      </c>
      <c r="E306" t="str">
        <f ca="1">IFERROR(IF(AND($B306,INDEX(Data!$O$2:$O$1000,$A306)=E$1),VLOOKUP($A306+1, INDIRECT("'" &amp; E$1 &amp;"'!E7:Q200"),13,FALSE),""),"")</f>
        <v/>
      </c>
      <c r="F306" t="str">
        <f ca="1">IFERROR(IF(AND($B306,INDEX(Data!$O$2:$O$1000,$A306)=F$1),VLOOKUP($A306+1, INDIRECT("'" &amp; F$1 &amp;"'!E7:Q200"),13,FALSE),""),"")</f>
        <v/>
      </c>
      <c r="G306" t="str">
        <f ca="1">IFERROR(IF(AND($B306,INDEX(Data!$O$2:$O$1000,$A306)=G$1),VLOOKUP($A306+1, INDIRECT("'" &amp; G$1 &amp;"'!E7:Q200"),13,FALSE),""),"")</f>
        <v/>
      </c>
      <c r="H306" t="str">
        <f ca="1">IFERROR(IF(AND($B306,INDEX(Data!$O$2:$O$1000,$A306)=H$1),VLOOKUP($A306+1, INDIRECT("'" &amp; H$1 &amp;"'!E7:Q200"),13,FALSE),""),"")</f>
        <v/>
      </c>
      <c r="I306" t="str">
        <f ca="1">IFERROR(IF(AND($B306,INDEX(Data!$O$2:$O$1000,$A306)=I$1),VLOOKUP($A306+1, INDIRECT("'" &amp; I$1 &amp;"'!E7:Q200"),13,FALSE),""),"")</f>
        <v/>
      </c>
      <c r="J306" t="str">
        <f ca="1">IFERROR(IF(AND($B306,INDEX(Data!$O$2:$O$1000,$A306)=J$1),VLOOKUP($A306+1, INDIRECT("'" &amp; J$1 &amp;"'!E7:Q200"),13,FALSE),""),"")</f>
        <v/>
      </c>
    </row>
    <row r="307" spans="1:10" x14ac:dyDescent="0.3">
      <c r="A307" t="str">
        <f t="array" ref="A307">IFERROR(SMALL(IF(Data!$D$2:$D$1000="Done",ROW(Data!$D$2:$D$1000)-1),ROW(306:306)),"")</f>
        <v/>
      </c>
      <c r="B307" s="1" t="str">
        <f>IFERROR(IF(INDEX(Data!$T$2:$T$1000,$A307)/INDEX(Data!$J$2:$J$1000,$A307)&gt;$B$1,INDEX(Data!$V$2:$V$1000,$A307),""),"")</f>
        <v/>
      </c>
      <c r="C307" t="str">
        <f ca="1">IFERROR(IF(AND($B307,INDEX(Data!$O$2:$O$1000,$A307)=C$1),VLOOKUP($A307+1, INDIRECT("'" &amp; C$1 &amp;"'!E7:Q200"),13,FALSE),""),"")</f>
        <v/>
      </c>
      <c r="D307" t="str">
        <f ca="1">IFERROR(IF(AND($B307,INDEX(Data!$O$2:$O$1000,$A307)=D$1),VLOOKUP($A307+1, INDIRECT("'" &amp; D$1 &amp;"'!E7:Q200"),13,FALSE),""),"")</f>
        <v/>
      </c>
      <c r="E307" t="str">
        <f ca="1">IFERROR(IF(AND($B307,INDEX(Data!$O$2:$O$1000,$A307)=E$1),VLOOKUP($A307+1, INDIRECT("'" &amp; E$1 &amp;"'!E7:Q200"),13,FALSE),""),"")</f>
        <v/>
      </c>
      <c r="F307" t="str">
        <f ca="1">IFERROR(IF(AND($B307,INDEX(Data!$O$2:$O$1000,$A307)=F$1),VLOOKUP($A307+1, INDIRECT("'" &amp; F$1 &amp;"'!E7:Q200"),13,FALSE),""),"")</f>
        <v/>
      </c>
      <c r="G307" t="str">
        <f ca="1">IFERROR(IF(AND($B307,INDEX(Data!$O$2:$O$1000,$A307)=G$1),VLOOKUP($A307+1, INDIRECT("'" &amp; G$1 &amp;"'!E7:Q200"),13,FALSE),""),"")</f>
        <v/>
      </c>
      <c r="H307" t="str">
        <f ca="1">IFERROR(IF(AND($B307,INDEX(Data!$O$2:$O$1000,$A307)=H$1),VLOOKUP($A307+1, INDIRECT("'" &amp; H$1 &amp;"'!E7:Q200"),13,FALSE),""),"")</f>
        <v/>
      </c>
      <c r="I307" t="str">
        <f ca="1">IFERROR(IF(AND($B307,INDEX(Data!$O$2:$O$1000,$A307)=I$1),VLOOKUP($A307+1, INDIRECT("'" &amp; I$1 &amp;"'!E7:Q200"),13,FALSE),""),"")</f>
        <v/>
      </c>
      <c r="J307" t="str">
        <f ca="1">IFERROR(IF(AND($B307,INDEX(Data!$O$2:$O$1000,$A307)=J$1),VLOOKUP($A307+1, INDIRECT("'" &amp; J$1 &amp;"'!E7:Q200"),13,FALSE),""),"")</f>
        <v/>
      </c>
    </row>
    <row r="308" spans="1:10" x14ac:dyDescent="0.3">
      <c r="A308" t="str">
        <f t="array" ref="A308">IFERROR(SMALL(IF(Data!$D$2:$D$1000="Done",ROW(Data!$D$2:$D$1000)-1),ROW(307:307)),"")</f>
        <v/>
      </c>
      <c r="B308" s="1" t="str">
        <f>IFERROR(IF(INDEX(Data!$T$2:$T$1000,$A308)/INDEX(Data!$J$2:$J$1000,$A308)&gt;$B$1,INDEX(Data!$V$2:$V$1000,$A308),""),"")</f>
        <v/>
      </c>
      <c r="C308" t="str">
        <f ca="1">IFERROR(IF(AND($B308,INDEX(Data!$O$2:$O$1000,$A308)=C$1),VLOOKUP($A308+1, INDIRECT("'" &amp; C$1 &amp;"'!E7:Q200"),13,FALSE),""),"")</f>
        <v/>
      </c>
      <c r="D308" t="str">
        <f ca="1">IFERROR(IF(AND($B308,INDEX(Data!$O$2:$O$1000,$A308)=D$1),VLOOKUP($A308+1, INDIRECT("'" &amp; D$1 &amp;"'!E7:Q200"),13,FALSE),""),"")</f>
        <v/>
      </c>
      <c r="E308" t="str">
        <f ca="1">IFERROR(IF(AND($B308,INDEX(Data!$O$2:$O$1000,$A308)=E$1),VLOOKUP($A308+1, INDIRECT("'" &amp; E$1 &amp;"'!E7:Q200"),13,FALSE),""),"")</f>
        <v/>
      </c>
      <c r="F308" t="str">
        <f ca="1">IFERROR(IF(AND($B308,INDEX(Data!$O$2:$O$1000,$A308)=F$1),VLOOKUP($A308+1, INDIRECT("'" &amp; F$1 &amp;"'!E7:Q200"),13,FALSE),""),"")</f>
        <v/>
      </c>
      <c r="G308" t="str">
        <f ca="1">IFERROR(IF(AND($B308,INDEX(Data!$O$2:$O$1000,$A308)=G$1),VLOOKUP($A308+1, INDIRECT("'" &amp; G$1 &amp;"'!E7:Q200"),13,FALSE),""),"")</f>
        <v/>
      </c>
      <c r="H308" t="str">
        <f ca="1">IFERROR(IF(AND($B308,INDEX(Data!$O$2:$O$1000,$A308)=H$1),VLOOKUP($A308+1, INDIRECT("'" &amp; H$1 &amp;"'!E7:Q200"),13,FALSE),""),"")</f>
        <v/>
      </c>
      <c r="I308" t="str">
        <f ca="1">IFERROR(IF(AND($B308,INDEX(Data!$O$2:$O$1000,$A308)=I$1),VLOOKUP($A308+1, INDIRECT("'" &amp; I$1 &amp;"'!E7:Q200"),13,FALSE),""),"")</f>
        <v/>
      </c>
      <c r="J308" t="str">
        <f ca="1">IFERROR(IF(AND($B308,INDEX(Data!$O$2:$O$1000,$A308)=J$1),VLOOKUP($A308+1, INDIRECT("'" &amp; J$1 &amp;"'!E7:Q200"),13,FALSE),""),"")</f>
        <v/>
      </c>
    </row>
    <row r="309" spans="1:10" x14ac:dyDescent="0.3">
      <c r="A309" t="str">
        <f t="array" ref="A309">IFERROR(SMALL(IF(Data!$D$2:$D$1000="Done",ROW(Data!$D$2:$D$1000)-1),ROW(308:308)),"")</f>
        <v/>
      </c>
      <c r="B309" s="1" t="str">
        <f>IFERROR(IF(INDEX(Data!$T$2:$T$1000,$A309)/INDEX(Data!$J$2:$J$1000,$A309)&gt;$B$1,INDEX(Data!$V$2:$V$1000,$A309),""),"")</f>
        <v/>
      </c>
      <c r="C309" t="str">
        <f ca="1">IFERROR(IF(AND($B309,INDEX(Data!$O$2:$O$1000,$A309)=C$1),VLOOKUP($A309+1, INDIRECT("'" &amp; C$1 &amp;"'!E7:Q200"),13,FALSE),""),"")</f>
        <v/>
      </c>
      <c r="D309" t="str">
        <f ca="1">IFERROR(IF(AND($B309,INDEX(Data!$O$2:$O$1000,$A309)=D$1),VLOOKUP($A309+1, INDIRECT("'" &amp; D$1 &amp;"'!E7:Q200"),13,FALSE),""),"")</f>
        <v/>
      </c>
      <c r="E309" t="str">
        <f ca="1">IFERROR(IF(AND($B309,INDEX(Data!$O$2:$O$1000,$A309)=E$1),VLOOKUP($A309+1, INDIRECT("'" &amp; E$1 &amp;"'!E7:Q200"),13,FALSE),""),"")</f>
        <v/>
      </c>
      <c r="F309" t="str">
        <f ca="1">IFERROR(IF(AND($B309,INDEX(Data!$O$2:$O$1000,$A309)=F$1),VLOOKUP($A309+1, INDIRECT("'" &amp; F$1 &amp;"'!E7:Q200"),13,FALSE),""),"")</f>
        <v/>
      </c>
      <c r="G309" t="str">
        <f ca="1">IFERROR(IF(AND($B309,INDEX(Data!$O$2:$O$1000,$A309)=G$1),VLOOKUP($A309+1, INDIRECT("'" &amp; G$1 &amp;"'!E7:Q200"),13,FALSE),""),"")</f>
        <v/>
      </c>
      <c r="H309" t="str">
        <f ca="1">IFERROR(IF(AND($B309,INDEX(Data!$O$2:$O$1000,$A309)=H$1),VLOOKUP($A309+1, INDIRECT("'" &amp; H$1 &amp;"'!E7:Q200"),13,FALSE),""),"")</f>
        <v/>
      </c>
      <c r="I309" t="str">
        <f ca="1">IFERROR(IF(AND($B309,INDEX(Data!$O$2:$O$1000,$A309)=I$1),VLOOKUP($A309+1, INDIRECT("'" &amp; I$1 &amp;"'!E7:Q200"),13,FALSE),""),"")</f>
        <v/>
      </c>
      <c r="J309" t="str">
        <f ca="1">IFERROR(IF(AND($B309,INDEX(Data!$O$2:$O$1000,$A309)=J$1),VLOOKUP($A309+1, INDIRECT("'" &amp; J$1 &amp;"'!E7:Q200"),13,FALSE),""),"")</f>
        <v/>
      </c>
    </row>
    <row r="310" spans="1:10" x14ac:dyDescent="0.3">
      <c r="A310" t="str">
        <f t="array" ref="A310">IFERROR(SMALL(IF(Data!$D$2:$D$1000="Done",ROW(Data!$D$2:$D$1000)-1),ROW(309:309)),"")</f>
        <v/>
      </c>
      <c r="B310" s="1" t="str">
        <f>IFERROR(IF(INDEX(Data!$T$2:$T$1000,$A310)/INDEX(Data!$J$2:$J$1000,$A310)&gt;$B$1,INDEX(Data!$V$2:$V$1000,$A310),""),"")</f>
        <v/>
      </c>
      <c r="C310" t="str">
        <f ca="1">IFERROR(IF(AND($B310,INDEX(Data!$O$2:$O$1000,$A310)=C$1),VLOOKUP($A310+1, INDIRECT("'" &amp; C$1 &amp;"'!E7:Q200"),13,FALSE),""),"")</f>
        <v/>
      </c>
      <c r="D310" t="str">
        <f ca="1">IFERROR(IF(AND($B310,INDEX(Data!$O$2:$O$1000,$A310)=D$1),VLOOKUP($A310+1, INDIRECT("'" &amp; D$1 &amp;"'!E7:Q200"),13,FALSE),""),"")</f>
        <v/>
      </c>
      <c r="E310" t="str">
        <f ca="1">IFERROR(IF(AND($B310,INDEX(Data!$O$2:$O$1000,$A310)=E$1),VLOOKUP($A310+1, INDIRECT("'" &amp; E$1 &amp;"'!E7:Q200"),13,FALSE),""),"")</f>
        <v/>
      </c>
      <c r="F310" t="str">
        <f ca="1">IFERROR(IF(AND($B310,INDEX(Data!$O$2:$O$1000,$A310)=F$1),VLOOKUP($A310+1, INDIRECT("'" &amp; F$1 &amp;"'!E7:Q200"),13,FALSE),""),"")</f>
        <v/>
      </c>
      <c r="G310" t="str">
        <f ca="1">IFERROR(IF(AND($B310,INDEX(Data!$O$2:$O$1000,$A310)=G$1),VLOOKUP($A310+1, INDIRECT("'" &amp; G$1 &amp;"'!E7:Q200"),13,FALSE),""),"")</f>
        <v/>
      </c>
      <c r="H310" t="str">
        <f ca="1">IFERROR(IF(AND($B310,INDEX(Data!$O$2:$O$1000,$A310)=H$1),VLOOKUP($A310+1, INDIRECT("'" &amp; H$1 &amp;"'!E7:Q200"),13,FALSE),""),"")</f>
        <v/>
      </c>
      <c r="I310" t="str">
        <f ca="1">IFERROR(IF(AND($B310,INDEX(Data!$O$2:$O$1000,$A310)=I$1),VLOOKUP($A310+1, INDIRECT("'" &amp; I$1 &amp;"'!E7:Q200"),13,FALSE),""),"")</f>
        <v/>
      </c>
      <c r="J310" t="str">
        <f ca="1">IFERROR(IF(AND($B310,INDEX(Data!$O$2:$O$1000,$A310)=J$1),VLOOKUP($A310+1, INDIRECT("'" &amp; J$1 &amp;"'!E7:Q200"),13,FALSE),""),"")</f>
        <v/>
      </c>
    </row>
    <row r="311" spans="1:10" x14ac:dyDescent="0.3">
      <c r="A311" t="str">
        <f t="array" ref="A311">IFERROR(SMALL(IF(Data!$D$2:$D$1000="Done",ROW(Data!$D$2:$D$1000)-1),ROW(310:310)),"")</f>
        <v/>
      </c>
      <c r="B311" s="1" t="str">
        <f>IFERROR(IF(INDEX(Data!$T$2:$T$1000,$A311)/INDEX(Data!$J$2:$J$1000,$A311)&gt;$B$1,INDEX(Data!$V$2:$V$1000,$A311),""),"")</f>
        <v/>
      </c>
      <c r="C311" t="str">
        <f ca="1">IFERROR(IF(AND($B311,INDEX(Data!$O$2:$O$1000,$A311)=C$1),VLOOKUP($A311+1, INDIRECT("'" &amp; C$1 &amp;"'!E7:Q200"),13,FALSE),""),"")</f>
        <v/>
      </c>
      <c r="D311" t="str">
        <f ca="1">IFERROR(IF(AND($B311,INDEX(Data!$O$2:$O$1000,$A311)=D$1),VLOOKUP($A311+1, INDIRECT("'" &amp; D$1 &amp;"'!E7:Q200"),13,FALSE),""),"")</f>
        <v/>
      </c>
      <c r="E311" t="str">
        <f ca="1">IFERROR(IF(AND($B311,INDEX(Data!$O$2:$O$1000,$A311)=E$1),VLOOKUP($A311+1, INDIRECT("'" &amp; E$1 &amp;"'!E7:Q200"),13,FALSE),""),"")</f>
        <v/>
      </c>
      <c r="F311" t="str">
        <f ca="1">IFERROR(IF(AND($B311,INDEX(Data!$O$2:$O$1000,$A311)=F$1),VLOOKUP($A311+1, INDIRECT("'" &amp; F$1 &amp;"'!E7:Q200"),13,FALSE),""),"")</f>
        <v/>
      </c>
      <c r="G311" t="str">
        <f ca="1">IFERROR(IF(AND($B311,INDEX(Data!$O$2:$O$1000,$A311)=G$1),VLOOKUP($A311+1, INDIRECT("'" &amp; G$1 &amp;"'!E7:Q200"),13,FALSE),""),"")</f>
        <v/>
      </c>
      <c r="H311" t="str">
        <f ca="1">IFERROR(IF(AND($B311,INDEX(Data!$O$2:$O$1000,$A311)=H$1),VLOOKUP($A311+1, INDIRECT("'" &amp; H$1 &amp;"'!E7:Q200"),13,FALSE),""),"")</f>
        <v/>
      </c>
      <c r="I311" t="str">
        <f ca="1">IFERROR(IF(AND($B311,INDEX(Data!$O$2:$O$1000,$A311)=I$1),VLOOKUP($A311+1, INDIRECT("'" &amp; I$1 &amp;"'!E7:Q200"),13,FALSE),""),"")</f>
        <v/>
      </c>
      <c r="J311" t="str">
        <f ca="1">IFERROR(IF(AND($B311,INDEX(Data!$O$2:$O$1000,$A311)=J$1),VLOOKUP($A311+1, INDIRECT("'" &amp; J$1 &amp;"'!E7:Q200"),13,FALSE),""),"")</f>
        <v/>
      </c>
    </row>
    <row r="312" spans="1:10" x14ac:dyDescent="0.3">
      <c r="A312" t="str">
        <f t="array" ref="A312">IFERROR(SMALL(IF(Data!$D$2:$D$1000="Done",ROW(Data!$D$2:$D$1000)-1),ROW(311:311)),"")</f>
        <v/>
      </c>
      <c r="B312" s="1" t="str">
        <f>IFERROR(IF(INDEX(Data!$T$2:$T$1000,$A312)/INDEX(Data!$J$2:$J$1000,$A312)&gt;$B$1,INDEX(Data!$V$2:$V$1000,$A312),""),"")</f>
        <v/>
      </c>
      <c r="C312" t="str">
        <f ca="1">IFERROR(IF(AND($B312,INDEX(Data!$O$2:$O$1000,$A312)=C$1),VLOOKUP($A312+1, INDIRECT("'" &amp; C$1 &amp;"'!E7:Q200"),13,FALSE),""),"")</f>
        <v/>
      </c>
      <c r="D312" t="str">
        <f ca="1">IFERROR(IF(AND($B312,INDEX(Data!$O$2:$O$1000,$A312)=D$1),VLOOKUP($A312+1, INDIRECT("'" &amp; D$1 &amp;"'!E7:Q200"),13,FALSE),""),"")</f>
        <v/>
      </c>
      <c r="E312" t="str">
        <f ca="1">IFERROR(IF(AND($B312,INDEX(Data!$O$2:$O$1000,$A312)=E$1),VLOOKUP($A312+1, INDIRECT("'" &amp; E$1 &amp;"'!E7:Q200"),13,FALSE),""),"")</f>
        <v/>
      </c>
      <c r="F312" t="str">
        <f ca="1">IFERROR(IF(AND($B312,INDEX(Data!$O$2:$O$1000,$A312)=F$1),VLOOKUP($A312+1, INDIRECT("'" &amp; F$1 &amp;"'!E7:Q200"),13,FALSE),""),"")</f>
        <v/>
      </c>
      <c r="G312" t="str">
        <f ca="1">IFERROR(IF(AND($B312,INDEX(Data!$O$2:$O$1000,$A312)=G$1),VLOOKUP($A312+1, INDIRECT("'" &amp; G$1 &amp;"'!E7:Q200"),13,FALSE),""),"")</f>
        <v/>
      </c>
      <c r="H312" t="str">
        <f ca="1">IFERROR(IF(AND($B312,INDEX(Data!$O$2:$O$1000,$A312)=H$1),VLOOKUP($A312+1, INDIRECT("'" &amp; H$1 &amp;"'!E7:Q200"),13,FALSE),""),"")</f>
        <v/>
      </c>
      <c r="I312" t="str">
        <f ca="1">IFERROR(IF(AND($B312,INDEX(Data!$O$2:$O$1000,$A312)=I$1),VLOOKUP($A312+1, INDIRECT("'" &amp; I$1 &amp;"'!E7:Q200"),13,FALSE),""),"")</f>
        <v/>
      </c>
      <c r="J312" t="str">
        <f ca="1">IFERROR(IF(AND($B312,INDEX(Data!$O$2:$O$1000,$A312)=J$1),VLOOKUP($A312+1, INDIRECT("'" &amp; J$1 &amp;"'!E7:Q200"),13,FALSE),""),"")</f>
        <v/>
      </c>
    </row>
    <row r="313" spans="1:10" x14ac:dyDescent="0.3">
      <c r="A313" t="str">
        <f t="array" ref="A313">IFERROR(SMALL(IF(Data!$D$2:$D$1000="Done",ROW(Data!$D$2:$D$1000)-1),ROW(312:312)),"")</f>
        <v/>
      </c>
      <c r="B313" s="1" t="str">
        <f>IFERROR(IF(INDEX(Data!$T$2:$T$1000,$A313)/INDEX(Data!$J$2:$J$1000,$A313)&gt;$B$1,INDEX(Data!$V$2:$V$1000,$A313),""),"")</f>
        <v/>
      </c>
      <c r="C313" t="str">
        <f ca="1">IFERROR(IF(AND($B313,INDEX(Data!$O$2:$O$1000,$A313)=C$1),VLOOKUP($A313+1, INDIRECT("'" &amp; C$1 &amp;"'!E7:Q200"),13,FALSE),""),"")</f>
        <v/>
      </c>
      <c r="D313" t="str">
        <f ca="1">IFERROR(IF(AND($B313,INDEX(Data!$O$2:$O$1000,$A313)=D$1),VLOOKUP($A313+1, INDIRECT("'" &amp; D$1 &amp;"'!E7:Q200"),13,FALSE),""),"")</f>
        <v/>
      </c>
      <c r="E313" t="str">
        <f ca="1">IFERROR(IF(AND($B313,INDEX(Data!$O$2:$O$1000,$A313)=E$1),VLOOKUP($A313+1, INDIRECT("'" &amp; E$1 &amp;"'!E7:Q200"),13,FALSE),""),"")</f>
        <v/>
      </c>
      <c r="F313" t="str">
        <f ca="1">IFERROR(IF(AND($B313,INDEX(Data!$O$2:$O$1000,$A313)=F$1),VLOOKUP($A313+1, INDIRECT("'" &amp; F$1 &amp;"'!E7:Q200"),13,FALSE),""),"")</f>
        <v/>
      </c>
      <c r="G313" t="str">
        <f ca="1">IFERROR(IF(AND($B313,INDEX(Data!$O$2:$O$1000,$A313)=G$1),VLOOKUP($A313+1, INDIRECT("'" &amp; G$1 &amp;"'!E7:Q200"),13,FALSE),""),"")</f>
        <v/>
      </c>
      <c r="H313" t="str">
        <f ca="1">IFERROR(IF(AND($B313,INDEX(Data!$O$2:$O$1000,$A313)=H$1),VLOOKUP($A313+1, INDIRECT("'" &amp; H$1 &amp;"'!E7:Q200"),13,FALSE),""),"")</f>
        <v/>
      </c>
      <c r="I313" t="str">
        <f ca="1">IFERROR(IF(AND($B313,INDEX(Data!$O$2:$O$1000,$A313)=I$1),VLOOKUP($A313+1, INDIRECT("'" &amp; I$1 &amp;"'!E7:Q200"),13,FALSE),""),"")</f>
        <v/>
      </c>
      <c r="J313" t="str">
        <f ca="1">IFERROR(IF(AND($B313,INDEX(Data!$O$2:$O$1000,$A313)=J$1),VLOOKUP($A313+1, INDIRECT("'" &amp; J$1 &amp;"'!E7:Q200"),13,FALSE),""),"")</f>
        <v/>
      </c>
    </row>
    <row r="314" spans="1:10" x14ac:dyDescent="0.3">
      <c r="A314" t="str">
        <f t="array" ref="A314">IFERROR(SMALL(IF(Data!$D$2:$D$1000="Done",ROW(Data!$D$2:$D$1000)-1),ROW(313:313)),"")</f>
        <v/>
      </c>
      <c r="B314" s="1" t="str">
        <f>IFERROR(IF(INDEX(Data!$T$2:$T$1000,$A314)/INDEX(Data!$J$2:$J$1000,$A314)&gt;$B$1,INDEX(Data!$V$2:$V$1000,$A314),""),"")</f>
        <v/>
      </c>
      <c r="C314" t="str">
        <f ca="1">IFERROR(IF(AND($B314,INDEX(Data!$O$2:$O$1000,$A314)=C$1),VLOOKUP($A314+1, INDIRECT("'" &amp; C$1 &amp;"'!E7:Q200"),13,FALSE),""),"")</f>
        <v/>
      </c>
      <c r="D314" t="str">
        <f ca="1">IFERROR(IF(AND($B314,INDEX(Data!$O$2:$O$1000,$A314)=D$1),VLOOKUP($A314+1, INDIRECT("'" &amp; D$1 &amp;"'!E7:Q200"),13,FALSE),""),"")</f>
        <v/>
      </c>
      <c r="E314" t="str">
        <f ca="1">IFERROR(IF(AND($B314,INDEX(Data!$O$2:$O$1000,$A314)=E$1),VLOOKUP($A314+1, INDIRECT("'" &amp; E$1 &amp;"'!E7:Q200"),13,FALSE),""),"")</f>
        <v/>
      </c>
      <c r="F314" t="str">
        <f ca="1">IFERROR(IF(AND($B314,INDEX(Data!$O$2:$O$1000,$A314)=F$1),VLOOKUP($A314+1, INDIRECT("'" &amp; F$1 &amp;"'!E7:Q200"),13,FALSE),""),"")</f>
        <v/>
      </c>
      <c r="G314" t="str">
        <f ca="1">IFERROR(IF(AND($B314,INDEX(Data!$O$2:$O$1000,$A314)=G$1),VLOOKUP($A314+1, INDIRECT("'" &amp; G$1 &amp;"'!E7:Q200"),13,FALSE),""),"")</f>
        <v/>
      </c>
      <c r="H314" t="str">
        <f ca="1">IFERROR(IF(AND($B314,INDEX(Data!$O$2:$O$1000,$A314)=H$1),VLOOKUP($A314+1, INDIRECT("'" &amp; H$1 &amp;"'!E7:Q200"),13,FALSE),""),"")</f>
        <v/>
      </c>
      <c r="I314" t="str">
        <f ca="1">IFERROR(IF(AND($B314,INDEX(Data!$O$2:$O$1000,$A314)=I$1),VLOOKUP($A314+1, INDIRECT("'" &amp; I$1 &amp;"'!E7:Q200"),13,FALSE),""),"")</f>
        <v/>
      </c>
      <c r="J314" t="str">
        <f ca="1">IFERROR(IF(AND($B314,INDEX(Data!$O$2:$O$1000,$A314)=J$1),VLOOKUP($A314+1, INDIRECT("'" &amp; J$1 &amp;"'!E7:Q200"),13,FALSE),""),"")</f>
        <v/>
      </c>
    </row>
    <row r="315" spans="1:10" x14ac:dyDescent="0.3">
      <c r="A315" t="str">
        <f t="array" ref="A315">IFERROR(SMALL(IF(Data!$D$2:$D$1000="Done",ROW(Data!$D$2:$D$1000)-1),ROW(314:314)),"")</f>
        <v/>
      </c>
      <c r="B315" s="1" t="str">
        <f>IFERROR(IF(INDEX(Data!$T$2:$T$1000,$A315)/INDEX(Data!$J$2:$J$1000,$A315)&gt;$B$1,INDEX(Data!$V$2:$V$1000,$A315),""),"")</f>
        <v/>
      </c>
      <c r="C315" t="str">
        <f ca="1">IFERROR(IF(AND($B315,INDEX(Data!$O$2:$O$1000,$A315)=C$1),VLOOKUP($A315+1, INDIRECT("'" &amp; C$1 &amp;"'!E7:Q200"),13,FALSE),""),"")</f>
        <v/>
      </c>
      <c r="D315" t="str">
        <f ca="1">IFERROR(IF(AND($B315,INDEX(Data!$O$2:$O$1000,$A315)=D$1),VLOOKUP($A315+1, INDIRECT("'" &amp; D$1 &amp;"'!E7:Q200"),13,FALSE),""),"")</f>
        <v/>
      </c>
      <c r="E315" t="str">
        <f ca="1">IFERROR(IF(AND($B315,INDEX(Data!$O$2:$O$1000,$A315)=E$1),VLOOKUP($A315+1, INDIRECT("'" &amp; E$1 &amp;"'!E7:Q200"),13,FALSE),""),"")</f>
        <v/>
      </c>
      <c r="F315" t="str">
        <f ca="1">IFERROR(IF(AND($B315,INDEX(Data!$O$2:$O$1000,$A315)=F$1),VLOOKUP($A315+1, INDIRECT("'" &amp; F$1 &amp;"'!E7:Q200"),13,FALSE),""),"")</f>
        <v/>
      </c>
      <c r="G315" t="str">
        <f ca="1">IFERROR(IF(AND($B315,INDEX(Data!$O$2:$O$1000,$A315)=G$1),VLOOKUP($A315+1, INDIRECT("'" &amp; G$1 &amp;"'!E7:Q200"),13,FALSE),""),"")</f>
        <v/>
      </c>
      <c r="H315" t="str">
        <f ca="1">IFERROR(IF(AND($B315,INDEX(Data!$O$2:$O$1000,$A315)=H$1),VLOOKUP($A315+1, INDIRECT("'" &amp; H$1 &amp;"'!E7:Q200"),13,FALSE),""),"")</f>
        <v/>
      </c>
      <c r="I315" t="str">
        <f ca="1">IFERROR(IF(AND($B315,INDEX(Data!$O$2:$O$1000,$A315)=I$1),VLOOKUP($A315+1, INDIRECT("'" &amp; I$1 &amp;"'!E7:Q200"),13,FALSE),""),"")</f>
        <v/>
      </c>
      <c r="J315" t="str">
        <f ca="1">IFERROR(IF(AND($B315,INDEX(Data!$O$2:$O$1000,$A315)=J$1),VLOOKUP($A315+1, INDIRECT("'" &amp; J$1 &amp;"'!E7:Q200"),13,FALSE),""),"")</f>
        <v/>
      </c>
    </row>
    <row r="316" spans="1:10" x14ac:dyDescent="0.3">
      <c r="A316" t="str">
        <f t="array" ref="A316">IFERROR(SMALL(IF(Data!$D$2:$D$1000="Done",ROW(Data!$D$2:$D$1000)-1),ROW(315:315)),"")</f>
        <v/>
      </c>
      <c r="B316" s="1" t="str">
        <f>IFERROR(IF(INDEX(Data!$T$2:$T$1000,$A316)/INDEX(Data!$J$2:$J$1000,$A316)&gt;$B$1,INDEX(Data!$V$2:$V$1000,$A316),""),"")</f>
        <v/>
      </c>
      <c r="C316" t="str">
        <f ca="1">IFERROR(IF(AND($B316,INDEX(Data!$O$2:$O$1000,$A316)=C$1),VLOOKUP($A316+1, INDIRECT("'" &amp; C$1 &amp;"'!E7:Q200"),13,FALSE),""),"")</f>
        <v/>
      </c>
      <c r="D316" t="str">
        <f ca="1">IFERROR(IF(AND($B316,INDEX(Data!$O$2:$O$1000,$A316)=D$1),VLOOKUP($A316+1, INDIRECT("'" &amp; D$1 &amp;"'!E7:Q200"),13,FALSE),""),"")</f>
        <v/>
      </c>
      <c r="E316" t="str">
        <f ca="1">IFERROR(IF(AND($B316,INDEX(Data!$O$2:$O$1000,$A316)=E$1),VLOOKUP($A316+1, INDIRECT("'" &amp; E$1 &amp;"'!E7:Q200"),13,FALSE),""),"")</f>
        <v/>
      </c>
      <c r="F316" t="str">
        <f ca="1">IFERROR(IF(AND($B316,INDEX(Data!$O$2:$O$1000,$A316)=F$1),VLOOKUP($A316+1, INDIRECT("'" &amp; F$1 &amp;"'!E7:Q200"),13,FALSE),""),"")</f>
        <v/>
      </c>
      <c r="G316" t="str">
        <f ca="1">IFERROR(IF(AND($B316,INDEX(Data!$O$2:$O$1000,$A316)=G$1),VLOOKUP($A316+1, INDIRECT("'" &amp; G$1 &amp;"'!E7:Q200"),13,FALSE),""),"")</f>
        <v/>
      </c>
      <c r="H316" t="str">
        <f ca="1">IFERROR(IF(AND($B316,INDEX(Data!$O$2:$O$1000,$A316)=H$1),VLOOKUP($A316+1, INDIRECT("'" &amp; H$1 &amp;"'!E7:Q200"),13,FALSE),""),"")</f>
        <v/>
      </c>
      <c r="I316" t="str">
        <f ca="1">IFERROR(IF(AND($B316,INDEX(Data!$O$2:$O$1000,$A316)=I$1),VLOOKUP($A316+1, INDIRECT("'" &amp; I$1 &amp;"'!E7:Q200"),13,FALSE),""),"")</f>
        <v/>
      </c>
      <c r="J316" t="str">
        <f ca="1">IFERROR(IF(AND($B316,INDEX(Data!$O$2:$O$1000,$A316)=J$1),VLOOKUP($A316+1, INDIRECT("'" &amp; J$1 &amp;"'!E7:Q200"),13,FALSE),""),"")</f>
        <v/>
      </c>
    </row>
    <row r="317" spans="1:10" x14ac:dyDescent="0.3">
      <c r="A317" t="str">
        <f t="array" ref="A317">IFERROR(SMALL(IF(Data!$D$2:$D$1000="Done",ROW(Data!$D$2:$D$1000)-1),ROW(316:316)),"")</f>
        <v/>
      </c>
      <c r="B317" s="1" t="str">
        <f>IFERROR(IF(INDEX(Data!$T$2:$T$1000,$A317)/INDEX(Data!$J$2:$J$1000,$A317)&gt;$B$1,INDEX(Data!$V$2:$V$1000,$A317),""),"")</f>
        <v/>
      </c>
      <c r="C317" t="str">
        <f ca="1">IFERROR(IF(AND($B317,INDEX(Data!$O$2:$O$1000,$A317)=C$1),VLOOKUP($A317+1, INDIRECT("'" &amp; C$1 &amp;"'!E7:Q200"),13,FALSE),""),"")</f>
        <v/>
      </c>
      <c r="D317" t="str">
        <f ca="1">IFERROR(IF(AND($B317,INDEX(Data!$O$2:$O$1000,$A317)=D$1),VLOOKUP($A317+1, INDIRECT("'" &amp; D$1 &amp;"'!E7:Q200"),13,FALSE),""),"")</f>
        <v/>
      </c>
      <c r="E317" t="str">
        <f ca="1">IFERROR(IF(AND($B317,INDEX(Data!$O$2:$O$1000,$A317)=E$1),VLOOKUP($A317+1, INDIRECT("'" &amp; E$1 &amp;"'!E7:Q200"),13,FALSE),""),"")</f>
        <v/>
      </c>
      <c r="F317" t="str">
        <f ca="1">IFERROR(IF(AND($B317,INDEX(Data!$O$2:$O$1000,$A317)=F$1),VLOOKUP($A317+1, INDIRECT("'" &amp; F$1 &amp;"'!E7:Q200"),13,FALSE),""),"")</f>
        <v/>
      </c>
      <c r="G317" t="str">
        <f ca="1">IFERROR(IF(AND($B317,INDEX(Data!$O$2:$O$1000,$A317)=G$1),VLOOKUP($A317+1, INDIRECT("'" &amp; G$1 &amp;"'!E7:Q200"),13,FALSE),""),"")</f>
        <v/>
      </c>
      <c r="H317" t="str">
        <f ca="1">IFERROR(IF(AND($B317,INDEX(Data!$O$2:$O$1000,$A317)=H$1),VLOOKUP($A317+1, INDIRECT("'" &amp; H$1 &amp;"'!E7:Q200"),13,FALSE),""),"")</f>
        <v/>
      </c>
      <c r="I317" t="str">
        <f ca="1">IFERROR(IF(AND($B317,INDEX(Data!$O$2:$O$1000,$A317)=I$1),VLOOKUP($A317+1, INDIRECT("'" &amp; I$1 &amp;"'!E7:Q200"),13,FALSE),""),"")</f>
        <v/>
      </c>
      <c r="J317" t="str">
        <f ca="1">IFERROR(IF(AND($B317,INDEX(Data!$O$2:$O$1000,$A317)=J$1),VLOOKUP($A317+1, INDIRECT("'" &amp; J$1 &amp;"'!E7:Q200"),13,FALSE),""),"")</f>
        <v/>
      </c>
    </row>
    <row r="318" spans="1:10" x14ac:dyDescent="0.3">
      <c r="A318" t="str">
        <f t="array" ref="A318">IFERROR(SMALL(IF(Data!$D$2:$D$1000="Done",ROW(Data!$D$2:$D$1000)-1),ROW(317:317)),"")</f>
        <v/>
      </c>
      <c r="B318" s="1" t="str">
        <f>IFERROR(IF(INDEX(Data!$T$2:$T$1000,$A318)/INDEX(Data!$J$2:$J$1000,$A318)&gt;$B$1,INDEX(Data!$V$2:$V$1000,$A318),""),"")</f>
        <v/>
      </c>
      <c r="C318" t="str">
        <f ca="1">IFERROR(IF(AND($B318,INDEX(Data!$O$2:$O$1000,$A318)=C$1),VLOOKUP($A318+1, INDIRECT("'" &amp; C$1 &amp;"'!E7:Q200"),13,FALSE),""),"")</f>
        <v/>
      </c>
      <c r="D318" t="str">
        <f ca="1">IFERROR(IF(AND($B318,INDEX(Data!$O$2:$O$1000,$A318)=D$1),VLOOKUP($A318+1, INDIRECT("'" &amp; D$1 &amp;"'!E7:Q200"),13,FALSE),""),"")</f>
        <v/>
      </c>
      <c r="E318" t="str">
        <f ca="1">IFERROR(IF(AND($B318,INDEX(Data!$O$2:$O$1000,$A318)=E$1),VLOOKUP($A318+1, INDIRECT("'" &amp; E$1 &amp;"'!E7:Q200"),13,FALSE),""),"")</f>
        <v/>
      </c>
      <c r="F318" t="str">
        <f ca="1">IFERROR(IF(AND($B318,INDEX(Data!$O$2:$O$1000,$A318)=F$1),VLOOKUP($A318+1, INDIRECT("'" &amp; F$1 &amp;"'!E7:Q200"),13,FALSE),""),"")</f>
        <v/>
      </c>
      <c r="G318" t="str">
        <f ca="1">IFERROR(IF(AND($B318,INDEX(Data!$O$2:$O$1000,$A318)=G$1),VLOOKUP($A318+1, INDIRECT("'" &amp; G$1 &amp;"'!E7:Q200"),13,FALSE),""),"")</f>
        <v/>
      </c>
      <c r="H318" t="str">
        <f ca="1">IFERROR(IF(AND($B318,INDEX(Data!$O$2:$O$1000,$A318)=H$1),VLOOKUP($A318+1, INDIRECT("'" &amp; H$1 &amp;"'!E7:Q200"),13,FALSE),""),"")</f>
        <v/>
      </c>
      <c r="I318" t="str">
        <f ca="1">IFERROR(IF(AND($B318,INDEX(Data!$O$2:$O$1000,$A318)=I$1),VLOOKUP($A318+1, INDIRECT("'" &amp; I$1 &amp;"'!E7:Q200"),13,FALSE),""),"")</f>
        <v/>
      </c>
      <c r="J318" t="str">
        <f ca="1">IFERROR(IF(AND($B318,INDEX(Data!$O$2:$O$1000,$A318)=J$1),VLOOKUP($A318+1, INDIRECT("'" &amp; J$1 &amp;"'!E7:Q200"),13,FALSE),""),"")</f>
        <v/>
      </c>
    </row>
    <row r="319" spans="1:10" x14ac:dyDescent="0.3">
      <c r="A319" t="str">
        <f t="array" ref="A319">IFERROR(SMALL(IF(Data!$D$2:$D$1000="Done",ROW(Data!$D$2:$D$1000)-1),ROW(318:318)),"")</f>
        <v/>
      </c>
      <c r="B319" s="1" t="str">
        <f>IFERROR(IF(INDEX(Data!$T$2:$T$1000,$A319)/INDEX(Data!$J$2:$J$1000,$A319)&gt;$B$1,INDEX(Data!$V$2:$V$1000,$A319),""),"")</f>
        <v/>
      </c>
      <c r="C319" t="str">
        <f ca="1">IFERROR(IF(AND($B319,INDEX(Data!$O$2:$O$1000,$A319)=C$1),VLOOKUP($A319+1, INDIRECT("'" &amp; C$1 &amp;"'!E7:Q200"),13,FALSE),""),"")</f>
        <v/>
      </c>
      <c r="D319" t="str">
        <f ca="1">IFERROR(IF(AND($B319,INDEX(Data!$O$2:$O$1000,$A319)=D$1),VLOOKUP($A319+1, INDIRECT("'" &amp; D$1 &amp;"'!E7:Q200"),13,FALSE),""),"")</f>
        <v/>
      </c>
      <c r="E319" t="str">
        <f ca="1">IFERROR(IF(AND($B319,INDEX(Data!$O$2:$O$1000,$A319)=E$1),VLOOKUP($A319+1, INDIRECT("'" &amp; E$1 &amp;"'!E7:Q200"),13,FALSE),""),"")</f>
        <v/>
      </c>
      <c r="F319" t="str">
        <f ca="1">IFERROR(IF(AND($B319,INDEX(Data!$O$2:$O$1000,$A319)=F$1),VLOOKUP($A319+1, INDIRECT("'" &amp; F$1 &amp;"'!E7:Q200"),13,FALSE),""),"")</f>
        <v/>
      </c>
      <c r="G319" t="str">
        <f ca="1">IFERROR(IF(AND($B319,INDEX(Data!$O$2:$O$1000,$A319)=G$1),VLOOKUP($A319+1, INDIRECT("'" &amp; G$1 &amp;"'!E7:Q200"),13,FALSE),""),"")</f>
        <v/>
      </c>
      <c r="H319" t="str">
        <f ca="1">IFERROR(IF(AND($B319,INDEX(Data!$O$2:$O$1000,$A319)=H$1),VLOOKUP($A319+1, INDIRECT("'" &amp; H$1 &amp;"'!E7:Q200"),13,FALSE),""),"")</f>
        <v/>
      </c>
      <c r="I319" t="str">
        <f ca="1">IFERROR(IF(AND($B319,INDEX(Data!$O$2:$O$1000,$A319)=I$1),VLOOKUP($A319+1, INDIRECT("'" &amp; I$1 &amp;"'!E7:Q200"),13,FALSE),""),"")</f>
        <v/>
      </c>
      <c r="J319" t="str">
        <f ca="1">IFERROR(IF(AND($B319,INDEX(Data!$O$2:$O$1000,$A319)=J$1),VLOOKUP($A319+1, INDIRECT("'" &amp; J$1 &amp;"'!E7:Q200"),13,FALSE),""),"")</f>
        <v/>
      </c>
    </row>
    <row r="320" spans="1:10" x14ac:dyDescent="0.3">
      <c r="A320" t="str">
        <f t="array" ref="A320">IFERROR(SMALL(IF(Data!$D$2:$D$1000="Done",ROW(Data!$D$2:$D$1000)-1),ROW(319:319)),"")</f>
        <v/>
      </c>
      <c r="B320" s="1" t="str">
        <f>IFERROR(IF(INDEX(Data!$T$2:$T$1000,$A320)/INDEX(Data!$J$2:$J$1000,$A320)&gt;$B$1,INDEX(Data!$V$2:$V$1000,$A320),""),"")</f>
        <v/>
      </c>
      <c r="C320" t="str">
        <f ca="1">IFERROR(IF(AND($B320,INDEX(Data!$O$2:$O$1000,$A320)=C$1),VLOOKUP($A320+1, INDIRECT("'" &amp; C$1 &amp;"'!E7:Q200"),13,FALSE),""),"")</f>
        <v/>
      </c>
      <c r="D320" t="str">
        <f ca="1">IFERROR(IF(AND($B320,INDEX(Data!$O$2:$O$1000,$A320)=D$1),VLOOKUP($A320+1, INDIRECT("'" &amp; D$1 &amp;"'!E7:Q200"),13,FALSE),""),"")</f>
        <v/>
      </c>
      <c r="E320" t="str">
        <f ca="1">IFERROR(IF(AND($B320,INDEX(Data!$O$2:$O$1000,$A320)=E$1),VLOOKUP($A320+1, INDIRECT("'" &amp; E$1 &amp;"'!E7:Q200"),13,FALSE),""),"")</f>
        <v/>
      </c>
      <c r="F320" t="str">
        <f ca="1">IFERROR(IF(AND($B320,INDEX(Data!$O$2:$O$1000,$A320)=F$1),VLOOKUP($A320+1, INDIRECT("'" &amp; F$1 &amp;"'!E7:Q200"),13,FALSE),""),"")</f>
        <v/>
      </c>
      <c r="G320" t="str">
        <f ca="1">IFERROR(IF(AND($B320,INDEX(Data!$O$2:$O$1000,$A320)=G$1),VLOOKUP($A320+1, INDIRECT("'" &amp; G$1 &amp;"'!E7:Q200"),13,FALSE),""),"")</f>
        <v/>
      </c>
      <c r="H320" t="str">
        <f ca="1">IFERROR(IF(AND($B320,INDEX(Data!$O$2:$O$1000,$A320)=H$1),VLOOKUP($A320+1, INDIRECT("'" &amp; H$1 &amp;"'!E7:Q200"),13,FALSE),""),"")</f>
        <v/>
      </c>
      <c r="I320" t="str">
        <f ca="1">IFERROR(IF(AND($B320,INDEX(Data!$O$2:$O$1000,$A320)=I$1),VLOOKUP($A320+1, INDIRECT("'" &amp; I$1 &amp;"'!E7:Q200"),13,FALSE),""),"")</f>
        <v/>
      </c>
      <c r="J320" t="str">
        <f ca="1">IFERROR(IF(AND($B320,INDEX(Data!$O$2:$O$1000,$A320)=J$1),VLOOKUP($A320+1, INDIRECT("'" &amp; J$1 &amp;"'!E7:Q200"),13,FALSE),""),"")</f>
        <v/>
      </c>
    </row>
    <row r="321" spans="1:10" x14ac:dyDescent="0.3">
      <c r="A321" t="str">
        <f t="array" ref="A321">IFERROR(SMALL(IF(Data!$D$2:$D$1000="Done",ROW(Data!$D$2:$D$1000)-1),ROW(320:320)),"")</f>
        <v/>
      </c>
      <c r="B321" s="1" t="str">
        <f>IFERROR(IF(INDEX(Data!$T$2:$T$1000,$A321)/INDEX(Data!$J$2:$J$1000,$A321)&gt;$B$1,INDEX(Data!$V$2:$V$1000,$A321),""),"")</f>
        <v/>
      </c>
      <c r="C321" t="str">
        <f ca="1">IFERROR(IF(AND($B321,INDEX(Data!$O$2:$O$1000,$A321)=C$1),VLOOKUP($A321+1, INDIRECT("'" &amp; C$1 &amp;"'!E7:Q200"),13,FALSE),""),"")</f>
        <v/>
      </c>
      <c r="D321" t="str">
        <f ca="1">IFERROR(IF(AND($B321,INDEX(Data!$O$2:$O$1000,$A321)=D$1),VLOOKUP($A321+1, INDIRECT("'" &amp; D$1 &amp;"'!E7:Q200"),13,FALSE),""),"")</f>
        <v/>
      </c>
      <c r="E321" t="str">
        <f ca="1">IFERROR(IF(AND($B321,INDEX(Data!$O$2:$O$1000,$A321)=E$1),VLOOKUP($A321+1, INDIRECT("'" &amp; E$1 &amp;"'!E7:Q200"),13,FALSE),""),"")</f>
        <v/>
      </c>
      <c r="F321" t="str">
        <f ca="1">IFERROR(IF(AND($B321,INDEX(Data!$O$2:$O$1000,$A321)=F$1),VLOOKUP($A321+1, INDIRECT("'" &amp; F$1 &amp;"'!E7:Q200"),13,FALSE),""),"")</f>
        <v/>
      </c>
      <c r="G321" t="str">
        <f ca="1">IFERROR(IF(AND($B321,INDEX(Data!$O$2:$O$1000,$A321)=G$1),VLOOKUP($A321+1, INDIRECT("'" &amp; G$1 &amp;"'!E7:Q200"),13,FALSE),""),"")</f>
        <v/>
      </c>
      <c r="H321" t="str">
        <f ca="1">IFERROR(IF(AND($B321,INDEX(Data!$O$2:$O$1000,$A321)=H$1),VLOOKUP($A321+1, INDIRECT("'" &amp; H$1 &amp;"'!E7:Q200"),13,FALSE),""),"")</f>
        <v/>
      </c>
      <c r="I321" t="str">
        <f ca="1">IFERROR(IF(AND($B321,INDEX(Data!$O$2:$O$1000,$A321)=I$1),VLOOKUP($A321+1, INDIRECT("'" &amp; I$1 &amp;"'!E7:Q200"),13,FALSE),""),"")</f>
        <v/>
      </c>
      <c r="J321" t="str">
        <f ca="1">IFERROR(IF(AND($B321,INDEX(Data!$O$2:$O$1000,$A321)=J$1),VLOOKUP($A321+1, INDIRECT("'" &amp; J$1 &amp;"'!E7:Q200"),13,FALSE),""),"")</f>
        <v/>
      </c>
    </row>
    <row r="322" spans="1:10" x14ac:dyDescent="0.3">
      <c r="A322" t="str">
        <f t="array" ref="A322">IFERROR(SMALL(IF(Data!$D$2:$D$1000="Done",ROW(Data!$D$2:$D$1000)-1),ROW(321:321)),"")</f>
        <v/>
      </c>
      <c r="B322" s="1" t="str">
        <f>IFERROR(IF(INDEX(Data!$T$2:$T$1000,$A322)/INDEX(Data!$J$2:$J$1000,$A322)&gt;$B$1,INDEX(Data!$V$2:$V$1000,$A322),""),"")</f>
        <v/>
      </c>
      <c r="C322" t="str">
        <f ca="1">IFERROR(IF(AND($B322,INDEX(Data!$O$2:$O$1000,$A322)=C$1),VLOOKUP($A322+1, INDIRECT("'" &amp; C$1 &amp;"'!E7:Q200"),13,FALSE),""),"")</f>
        <v/>
      </c>
      <c r="D322" t="str">
        <f ca="1">IFERROR(IF(AND($B322,INDEX(Data!$O$2:$O$1000,$A322)=D$1),VLOOKUP($A322+1, INDIRECT("'" &amp; D$1 &amp;"'!E7:Q200"),13,FALSE),""),"")</f>
        <v/>
      </c>
      <c r="E322" t="str">
        <f ca="1">IFERROR(IF(AND($B322,INDEX(Data!$O$2:$O$1000,$A322)=E$1),VLOOKUP($A322+1, INDIRECT("'" &amp; E$1 &amp;"'!E7:Q200"),13,FALSE),""),"")</f>
        <v/>
      </c>
      <c r="F322" t="str">
        <f ca="1">IFERROR(IF(AND($B322,INDEX(Data!$O$2:$O$1000,$A322)=F$1),VLOOKUP($A322+1, INDIRECT("'" &amp; F$1 &amp;"'!E7:Q200"),13,FALSE),""),"")</f>
        <v/>
      </c>
      <c r="G322" t="str">
        <f ca="1">IFERROR(IF(AND($B322,INDEX(Data!$O$2:$O$1000,$A322)=G$1),VLOOKUP($A322+1, INDIRECT("'" &amp; G$1 &amp;"'!E7:Q200"),13,FALSE),""),"")</f>
        <v/>
      </c>
      <c r="H322" t="str">
        <f ca="1">IFERROR(IF(AND($B322,INDEX(Data!$O$2:$O$1000,$A322)=H$1),VLOOKUP($A322+1, INDIRECT("'" &amp; H$1 &amp;"'!E7:Q200"),13,FALSE),""),"")</f>
        <v/>
      </c>
      <c r="I322" t="str">
        <f ca="1">IFERROR(IF(AND($B322,INDEX(Data!$O$2:$O$1000,$A322)=I$1),VLOOKUP($A322+1, INDIRECT("'" &amp; I$1 &amp;"'!E7:Q200"),13,FALSE),""),"")</f>
        <v/>
      </c>
      <c r="J322" t="str">
        <f ca="1">IFERROR(IF(AND($B322,INDEX(Data!$O$2:$O$1000,$A322)=J$1),VLOOKUP($A322+1, INDIRECT("'" &amp; J$1 &amp;"'!E7:Q200"),13,FALSE),""),"")</f>
        <v/>
      </c>
    </row>
    <row r="323" spans="1:10" x14ac:dyDescent="0.3">
      <c r="A323" t="str">
        <f t="array" ref="A323">IFERROR(SMALL(IF(Data!$D$2:$D$1000="Done",ROW(Data!$D$2:$D$1000)-1),ROW(322:322)),"")</f>
        <v/>
      </c>
      <c r="B323" s="1" t="str">
        <f>IFERROR(IF(INDEX(Data!$T$2:$T$1000,$A323)/INDEX(Data!$J$2:$J$1000,$A323)&gt;$B$1,INDEX(Data!$V$2:$V$1000,$A323),""),"")</f>
        <v/>
      </c>
      <c r="C323" t="str">
        <f ca="1">IFERROR(IF(AND($B323,INDEX(Data!$O$2:$O$1000,$A323)=C$1),VLOOKUP($A323+1, INDIRECT("'" &amp; C$1 &amp;"'!E7:Q200"),13,FALSE),""),"")</f>
        <v/>
      </c>
      <c r="D323" t="str">
        <f ca="1">IFERROR(IF(AND($B323,INDEX(Data!$O$2:$O$1000,$A323)=D$1),VLOOKUP($A323+1, INDIRECT("'" &amp; D$1 &amp;"'!E7:Q200"),13,FALSE),""),"")</f>
        <v/>
      </c>
      <c r="E323" t="str">
        <f ca="1">IFERROR(IF(AND($B323,INDEX(Data!$O$2:$O$1000,$A323)=E$1),VLOOKUP($A323+1, INDIRECT("'" &amp; E$1 &amp;"'!E7:Q200"),13,FALSE),""),"")</f>
        <v/>
      </c>
      <c r="F323" t="str">
        <f ca="1">IFERROR(IF(AND($B323,INDEX(Data!$O$2:$O$1000,$A323)=F$1),VLOOKUP($A323+1, INDIRECT("'" &amp; F$1 &amp;"'!E7:Q200"),13,FALSE),""),"")</f>
        <v/>
      </c>
      <c r="G323" t="str">
        <f ca="1">IFERROR(IF(AND($B323,INDEX(Data!$O$2:$O$1000,$A323)=G$1),VLOOKUP($A323+1, INDIRECT("'" &amp; G$1 &amp;"'!E7:Q200"),13,FALSE),""),"")</f>
        <v/>
      </c>
      <c r="H323" t="str">
        <f ca="1">IFERROR(IF(AND($B323,INDEX(Data!$O$2:$O$1000,$A323)=H$1),VLOOKUP($A323+1, INDIRECT("'" &amp; H$1 &amp;"'!E7:Q200"),13,FALSE),""),"")</f>
        <v/>
      </c>
      <c r="I323" t="str">
        <f ca="1">IFERROR(IF(AND($B323,INDEX(Data!$O$2:$O$1000,$A323)=I$1),VLOOKUP($A323+1, INDIRECT("'" &amp; I$1 &amp;"'!E7:Q200"),13,FALSE),""),"")</f>
        <v/>
      </c>
      <c r="J323" t="str">
        <f ca="1">IFERROR(IF(AND($B323,INDEX(Data!$O$2:$O$1000,$A323)=J$1),VLOOKUP($A323+1, INDIRECT("'" &amp; J$1 &amp;"'!E7:Q200"),13,FALSE),""),"")</f>
        <v/>
      </c>
    </row>
    <row r="324" spans="1:10" x14ac:dyDescent="0.3">
      <c r="A324" t="str">
        <f t="array" ref="A324">IFERROR(SMALL(IF(Data!$D$2:$D$1000="Done",ROW(Data!$D$2:$D$1000)-1),ROW(323:323)),"")</f>
        <v/>
      </c>
      <c r="B324" s="1" t="str">
        <f>IFERROR(IF(INDEX(Data!$T$2:$T$1000,$A324)/INDEX(Data!$J$2:$J$1000,$A324)&gt;$B$1,INDEX(Data!$V$2:$V$1000,$A324),""),"")</f>
        <v/>
      </c>
      <c r="C324" t="str">
        <f ca="1">IFERROR(IF(AND($B324,INDEX(Data!$O$2:$O$1000,$A324)=C$1),VLOOKUP($A324+1, INDIRECT("'" &amp; C$1 &amp;"'!E7:Q200"),13,FALSE),""),"")</f>
        <v/>
      </c>
      <c r="D324" t="str">
        <f ca="1">IFERROR(IF(AND($B324,INDEX(Data!$O$2:$O$1000,$A324)=D$1),VLOOKUP($A324+1, INDIRECT("'" &amp; D$1 &amp;"'!E7:Q200"),13,FALSE),""),"")</f>
        <v/>
      </c>
      <c r="E324" t="str">
        <f ca="1">IFERROR(IF(AND($B324,INDEX(Data!$O$2:$O$1000,$A324)=E$1),VLOOKUP($A324+1, INDIRECT("'" &amp; E$1 &amp;"'!E7:Q200"),13,FALSE),""),"")</f>
        <v/>
      </c>
      <c r="F324" t="str">
        <f ca="1">IFERROR(IF(AND($B324,INDEX(Data!$O$2:$O$1000,$A324)=F$1),VLOOKUP($A324+1, INDIRECT("'" &amp; F$1 &amp;"'!E7:Q200"),13,FALSE),""),"")</f>
        <v/>
      </c>
      <c r="G324" t="str">
        <f ca="1">IFERROR(IF(AND($B324,INDEX(Data!$O$2:$O$1000,$A324)=G$1),VLOOKUP($A324+1, INDIRECT("'" &amp; G$1 &amp;"'!E7:Q200"),13,FALSE),""),"")</f>
        <v/>
      </c>
      <c r="H324" t="str">
        <f ca="1">IFERROR(IF(AND($B324,INDEX(Data!$O$2:$O$1000,$A324)=H$1),VLOOKUP($A324+1, INDIRECT("'" &amp; H$1 &amp;"'!E7:Q200"),13,FALSE),""),"")</f>
        <v/>
      </c>
      <c r="I324" t="str">
        <f ca="1">IFERROR(IF(AND($B324,INDEX(Data!$O$2:$O$1000,$A324)=I$1),VLOOKUP($A324+1, INDIRECT("'" &amp; I$1 &amp;"'!E7:Q200"),13,FALSE),""),"")</f>
        <v/>
      </c>
      <c r="J324" t="str">
        <f ca="1">IFERROR(IF(AND($B324,INDEX(Data!$O$2:$O$1000,$A324)=J$1),VLOOKUP($A324+1, INDIRECT("'" &amp; J$1 &amp;"'!E7:Q200"),13,FALSE),""),"")</f>
        <v/>
      </c>
    </row>
    <row r="325" spans="1:10" x14ac:dyDescent="0.3">
      <c r="A325" t="str">
        <f t="array" ref="A325">IFERROR(SMALL(IF(Data!$D$2:$D$1000="Done",ROW(Data!$D$2:$D$1000)-1),ROW(324:324)),"")</f>
        <v/>
      </c>
      <c r="B325" s="1" t="str">
        <f>IFERROR(IF(INDEX(Data!$T$2:$T$1000,$A325)/INDEX(Data!$J$2:$J$1000,$A325)&gt;$B$1,INDEX(Data!$V$2:$V$1000,$A325),""),"")</f>
        <v/>
      </c>
      <c r="C325" t="str">
        <f ca="1">IFERROR(IF(AND($B325,INDEX(Data!$O$2:$O$1000,$A325)=C$1),VLOOKUP($A325+1, INDIRECT("'" &amp; C$1 &amp;"'!E7:Q200"),13,FALSE),""),"")</f>
        <v/>
      </c>
      <c r="D325" t="str">
        <f ca="1">IFERROR(IF(AND($B325,INDEX(Data!$O$2:$O$1000,$A325)=D$1),VLOOKUP($A325+1, INDIRECT("'" &amp; D$1 &amp;"'!E7:Q200"),13,FALSE),""),"")</f>
        <v/>
      </c>
      <c r="E325" t="str">
        <f ca="1">IFERROR(IF(AND($B325,INDEX(Data!$O$2:$O$1000,$A325)=E$1),VLOOKUP($A325+1, INDIRECT("'" &amp; E$1 &amp;"'!E7:Q200"),13,FALSE),""),"")</f>
        <v/>
      </c>
      <c r="F325" t="str">
        <f ca="1">IFERROR(IF(AND($B325,INDEX(Data!$O$2:$O$1000,$A325)=F$1),VLOOKUP($A325+1, INDIRECT("'" &amp; F$1 &amp;"'!E7:Q200"),13,FALSE),""),"")</f>
        <v/>
      </c>
      <c r="G325" t="str">
        <f ca="1">IFERROR(IF(AND($B325,INDEX(Data!$O$2:$O$1000,$A325)=G$1),VLOOKUP($A325+1, INDIRECT("'" &amp; G$1 &amp;"'!E7:Q200"),13,FALSE),""),"")</f>
        <v/>
      </c>
      <c r="H325" t="str">
        <f ca="1">IFERROR(IF(AND($B325,INDEX(Data!$O$2:$O$1000,$A325)=H$1),VLOOKUP($A325+1, INDIRECT("'" &amp; H$1 &amp;"'!E7:Q200"),13,FALSE),""),"")</f>
        <v/>
      </c>
      <c r="I325" t="str">
        <f ca="1">IFERROR(IF(AND($B325,INDEX(Data!$O$2:$O$1000,$A325)=I$1),VLOOKUP($A325+1, INDIRECT("'" &amp; I$1 &amp;"'!E7:Q200"),13,FALSE),""),"")</f>
        <v/>
      </c>
      <c r="J325" t="str">
        <f ca="1">IFERROR(IF(AND($B325,INDEX(Data!$O$2:$O$1000,$A325)=J$1),VLOOKUP($A325+1, INDIRECT("'" &amp; J$1 &amp;"'!E7:Q200"),13,FALSE),""),"")</f>
        <v/>
      </c>
    </row>
    <row r="326" spans="1:10" x14ac:dyDescent="0.3">
      <c r="A326" t="str">
        <f t="array" ref="A326">IFERROR(SMALL(IF(Data!$D$2:$D$1000="Done",ROW(Data!$D$2:$D$1000)-1),ROW(325:325)),"")</f>
        <v/>
      </c>
      <c r="B326" s="1" t="str">
        <f>IFERROR(IF(INDEX(Data!$T$2:$T$1000,$A326)/INDEX(Data!$J$2:$J$1000,$A326)&gt;$B$1,INDEX(Data!$V$2:$V$1000,$A326),""),"")</f>
        <v/>
      </c>
      <c r="C326" t="str">
        <f ca="1">IFERROR(IF(AND($B326,INDEX(Data!$O$2:$O$1000,$A326)=C$1),VLOOKUP($A326+1, INDIRECT("'" &amp; C$1 &amp;"'!E7:Q200"),13,FALSE),""),"")</f>
        <v/>
      </c>
      <c r="D326" t="str">
        <f ca="1">IFERROR(IF(AND($B326,INDEX(Data!$O$2:$O$1000,$A326)=D$1),VLOOKUP($A326+1, INDIRECT("'" &amp; D$1 &amp;"'!E7:Q200"),13,FALSE),""),"")</f>
        <v/>
      </c>
      <c r="E326" t="str">
        <f ca="1">IFERROR(IF(AND($B326,INDEX(Data!$O$2:$O$1000,$A326)=E$1),VLOOKUP($A326+1, INDIRECT("'" &amp; E$1 &amp;"'!E7:Q200"),13,FALSE),""),"")</f>
        <v/>
      </c>
      <c r="F326" t="str">
        <f ca="1">IFERROR(IF(AND($B326,INDEX(Data!$O$2:$O$1000,$A326)=F$1),VLOOKUP($A326+1, INDIRECT("'" &amp; F$1 &amp;"'!E7:Q200"),13,FALSE),""),"")</f>
        <v/>
      </c>
      <c r="G326" t="str">
        <f ca="1">IFERROR(IF(AND($B326,INDEX(Data!$O$2:$O$1000,$A326)=G$1),VLOOKUP($A326+1, INDIRECT("'" &amp; G$1 &amp;"'!E7:Q200"),13,FALSE),""),"")</f>
        <v/>
      </c>
      <c r="H326" t="str">
        <f ca="1">IFERROR(IF(AND($B326,INDEX(Data!$O$2:$O$1000,$A326)=H$1),VLOOKUP($A326+1, INDIRECT("'" &amp; H$1 &amp;"'!E7:Q200"),13,FALSE),""),"")</f>
        <v/>
      </c>
      <c r="I326" t="str">
        <f ca="1">IFERROR(IF(AND($B326,INDEX(Data!$O$2:$O$1000,$A326)=I$1),VLOOKUP($A326+1, INDIRECT("'" &amp; I$1 &amp;"'!E7:Q200"),13,FALSE),""),"")</f>
        <v/>
      </c>
      <c r="J326" t="str">
        <f ca="1">IFERROR(IF(AND($B326,INDEX(Data!$O$2:$O$1000,$A326)=J$1),VLOOKUP($A326+1, INDIRECT("'" &amp; J$1 &amp;"'!E7:Q200"),13,FALSE),""),"")</f>
        <v/>
      </c>
    </row>
    <row r="327" spans="1:10" x14ac:dyDescent="0.3">
      <c r="A327" t="str">
        <f t="array" ref="A327">IFERROR(SMALL(IF(Data!$D$2:$D$1000="Done",ROW(Data!$D$2:$D$1000)-1),ROW(326:326)),"")</f>
        <v/>
      </c>
      <c r="B327" s="1" t="str">
        <f>IFERROR(IF(INDEX(Data!$T$2:$T$1000,$A327)/INDEX(Data!$J$2:$J$1000,$A327)&gt;$B$1,INDEX(Data!$V$2:$V$1000,$A327),""),"")</f>
        <v/>
      </c>
      <c r="C327" t="str">
        <f ca="1">IFERROR(IF(AND($B327,INDEX(Data!$O$2:$O$1000,$A327)=C$1),VLOOKUP($A327+1, INDIRECT("'" &amp; C$1 &amp;"'!E7:Q200"),13,FALSE),""),"")</f>
        <v/>
      </c>
      <c r="D327" t="str">
        <f ca="1">IFERROR(IF(AND($B327,INDEX(Data!$O$2:$O$1000,$A327)=D$1),VLOOKUP($A327+1, INDIRECT("'" &amp; D$1 &amp;"'!E7:Q200"),13,FALSE),""),"")</f>
        <v/>
      </c>
      <c r="E327" t="str">
        <f ca="1">IFERROR(IF(AND($B327,INDEX(Data!$O$2:$O$1000,$A327)=E$1),VLOOKUP($A327+1, INDIRECT("'" &amp; E$1 &amp;"'!E7:Q200"),13,FALSE),""),"")</f>
        <v/>
      </c>
      <c r="F327" t="str">
        <f ca="1">IFERROR(IF(AND($B327,INDEX(Data!$O$2:$O$1000,$A327)=F$1),VLOOKUP($A327+1, INDIRECT("'" &amp; F$1 &amp;"'!E7:Q200"),13,FALSE),""),"")</f>
        <v/>
      </c>
      <c r="G327" t="str">
        <f ca="1">IFERROR(IF(AND($B327,INDEX(Data!$O$2:$O$1000,$A327)=G$1),VLOOKUP($A327+1, INDIRECT("'" &amp; G$1 &amp;"'!E7:Q200"),13,FALSE),""),"")</f>
        <v/>
      </c>
      <c r="H327" t="str">
        <f ca="1">IFERROR(IF(AND($B327,INDEX(Data!$O$2:$O$1000,$A327)=H$1),VLOOKUP($A327+1, INDIRECT("'" &amp; H$1 &amp;"'!E7:Q200"),13,FALSE),""),"")</f>
        <v/>
      </c>
      <c r="I327" t="str">
        <f ca="1">IFERROR(IF(AND($B327,INDEX(Data!$O$2:$O$1000,$A327)=I$1),VLOOKUP($A327+1, INDIRECT("'" &amp; I$1 &amp;"'!E7:Q200"),13,FALSE),""),"")</f>
        <v/>
      </c>
      <c r="J327" t="str">
        <f ca="1">IFERROR(IF(AND($B327,INDEX(Data!$O$2:$O$1000,$A327)=J$1),VLOOKUP($A327+1, INDIRECT("'" &amp; J$1 &amp;"'!E7:Q200"),13,FALSE),""),"")</f>
        <v/>
      </c>
    </row>
    <row r="328" spans="1:10" x14ac:dyDescent="0.3">
      <c r="A328" t="str">
        <f t="array" ref="A328">IFERROR(SMALL(IF(Data!$D$2:$D$1000="Done",ROW(Data!$D$2:$D$1000)-1),ROW(327:327)),"")</f>
        <v/>
      </c>
      <c r="B328" s="1" t="str">
        <f>IFERROR(IF(INDEX(Data!$T$2:$T$1000,$A328)/INDEX(Data!$J$2:$J$1000,$A328)&gt;$B$1,INDEX(Data!$V$2:$V$1000,$A328),""),"")</f>
        <v/>
      </c>
      <c r="C328" t="str">
        <f ca="1">IFERROR(IF(AND($B328,INDEX(Data!$O$2:$O$1000,$A328)=C$1),VLOOKUP($A328+1, INDIRECT("'" &amp; C$1 &amp;"'!E7:Q200"),13,FALSE),""),"")</f>
        <v/>
      </c>
      <c r="D328" t="str">
        <f ca="1">IFERROR(IF(AND($B328,INDEX(Data!$O$2:$O$1000,$A328)=D$1),VLOOKUP($A328+1, INDIRECT("'" &amp; D$1 &amp;"'!E7:Q200"),13,FALSE),""),"")</f>
        <v/>
      </c>
      <c r="E328" t="str">
        <f ca="1">IFERROR(IF(AND($B328,INDEX(Data!$O$2:$O$1000,$A328)=E$1),VLOOKUP($A328+1, INDIRECT("'" &amp; E$1 &amp;"'!E7:Q200"),13,FALSE),""),"")</f>
        <v/>
      </c>
      <c r="F328" t="str">
        <f ca="1">IFERROR(IF(AND($B328,INDEX(Data!$O$2:$O$1000,$A328)=F$1),VLOOKUP($A328+1, INDIRECT("'" &amp; F$1 &amp;"'!E7:Q200"),13,FALSE),""),"")</f>
        <v/>
      </c>
      <c r="G328" t="str">
        <f ca="1">IFERROR(IF(AND($B328,INDEX(Data!$O$2:$O$1000,$A328)=G$1),VLOOKUP($A328+1, INDIRECT("'" &amp; G$1 &amp;"'!E7:Q200"),13,FALSE),""),"")</f>
        <v/>
      </c>
      <c r="H328" t="str">
        <f ca="1">IFERROR(IF(AND($B328,INDEX(Data!$O$2:$O$1000,$A328)=H$1),VLOOKUP($A328+1, INDIRECT("'" &amp; H$1 &amp;"'!E7:Q200"),13,FALSE),""),"")</f>
        <v/>
      </c>
      <c r="I328" t="str">
        <f ca="1">IFERROR(IF(AND($B328,INDEX(Data!$O$2:$O$1000,$A328)=I$1),VLOOKUP($A328+1, INDIRECT("'" &amp; I$1 &amp;"'!E7:Q200"),13,FALSE),""),"")</f>
        <v/>
      </c>
      <c r="J328" t="str">
        <f ca="1">IFERROR(IF(AND($B328,INDEX(Data!$O$2:$O$1000,$A328)=J$1),VLOOKUP($A328+1, INDIRECT("'" &amp; J$1 &amp;"'!E7:Q200"),13,FALSE),""),"")</f>
        <v/>
      </c>
    </row>
    <row r="329" spans="1:10" x14ac:dyDescent="0.3">
      <c r="A329" t="str">
        <f t="array" ref="A329">IFERROR(SMALL(IF(Data!$D$2:$D$1000="Done",ROW(Data!$D$2:$D$1000)-1),ROW(328:328)),"")</f>
        <v/>
      </c>
      <c r="B329" s="1" t="str">
        <f>IFERROR(IF(INDEX(Data!$T$2:$T$1000,$A329)/INDEX(Data!$J$2:$J$1000,$A329)&gt;$B$1,INDEX(Data!$V$2:$V$1000,$A329),""),"")</f>
        <v/>
      </c>
      <c r="C329" t="str">
        <f ca="1">IFERROR(IF(AND($B329,INDEX(Data!$O$2:$O$1000,$A329)=C$1),VLOOKUP($A329+1, INDIRECT("'" &amp; C$1 &amp;"'!E7:Q200"),13,FALSE),""),"")</f>
        <v/>
      </c>
      <c r="D329" t="str">
        <f ca="1">IFERROR(IF(AND($B329,INDEX(Data!$O$2:$O$1000,$A329)=D$1),VLOOKUP($A329+1, INDIRECT("'" &amp; D$1 &amp;"'!E7:Q200"),13,FALSE),""),"")</f>
        <v/>
      </c>
      <c r="E329" t="str">
        <f ca="1">IFERROR(IF(AND($B329,INDEX(Data!$O$2:$O$1000,$A329)=E$1),VLOOKUP($A329+1, INDIRECT("'" &amp; E$1 &amp;"'!E7:Q200"),13,FALSE),""),"")</f>
        <v/>
      </c>
      <c r="F329" t="str">
        <f ca="1">IFERROR(IF(AND($B329,INDEX(Data!$O$2:$O$1000,$A329)=F$1),VLOOKUP($A329+1, INDIRECT("'" &amp; F$1 &amp;"'!E7:Q200"),13,FALSE),""),"")</f>
        <v/>
      </c>
      <c r="G329" t="str">
        <f ca="1">IFERROR(IF(AND($B329,INDEX(Data!$O$2:$O$1000,$A329)=G$1),VLOOKUP($A329+1, INDIRECT("'" &amp; G$1 &amp;"'!E7:Q200"),13,FALSE),""),"")</f>
        <v/>
      </c>
      <c r="H329" t="str">
        <f ca="1">IFERROR(IF(AND($B329,INDEX(Data!$O$2:$O$1000,$A329)=H$1),VLOOKUP($A329+1, INDIRECT("'" &amp; H$1 &amp;"'!E7:Q200"),13,FALSE),""),"")</f>
        <v/>
      </c>
      <c r="I329" t="str">
        <f ca="1">IFERROR(IF(AND($B329,INDEX(Data!$O$2:$O$1000,$A329)=I$1),VLOOKUP($A329+1, INDIRECT("'" &amp; I$1 &amp;"'!E7:Q200"),13,FALSE),""),"")</f>
        <v/>
      </c>
      <c r="J329" t="str">
        <f ca="1">IFERROR(IF(AND($B329,INDEX(Data!$O$2:$O$1000,$A329)=J$1),VLOOKUP($A329+1, INDIRECT("'" &amp; J$1 &amp;"'!E7:Q200"),13,FALSE),""),"")</f>
        <v/>
      </c>
    </row>
    <row r="330" spans="1:10" x14ac:dyDescent="0.3">
      <c r="A330" t="str">
        <f t="array" ref="A330">IFERROR(SMALL(IF(Data!$D$2:$D$1000="Done",ROW(Data!$D$2:$D$1000)-1),ROW(329:329)),"")</f>
        <v/>
      </c>
      <c r="B330" s="1" t="str">
        <f>IFERROR(IF(INDEX(Data!$T$2:$T$1000,$A330)/INDEX(Data!$J$2:$J$1000,$A330)&gt;$B$1,INDEX(Data!$V$2:$V$1000,$A330),""),"")</f>
        <v/>
      </c>
      <c r="C330" t="str">
        <f ca="1">IFERROR(IF(AND($B330,INDEX(Data!$O$2:$O$1000,$A330)=C$1),VLOOKUP($A330+1, INDIRECT("'" &amp; C$1 &amp;"'!E7:Q200"),13,FALSE),""),"")</f>
        <v/>
      </c>
      <c r="D330" t="str">
        <f ca="1">IFERROR(IF(AND($B330,INDEX(Data!$O$2:$O$1000,$A330)=D$1),VLOOKUP($A330+1, INDIRECT("'" &amp; D$1 &amp;"'!E7:Q200"),13,FALSE),""),"")</f>
        <v/>
      </c>
      <c r="E330" t="str">
        <f ca="1">IFERROR(IF(AND($B330,INDEX(Data!$O$2:$O$1000,$A330)=E$1),VLOOKUP($A330+1, INDIRECT("'" &amp; E$1 &amp;"'!E7:Q200"),13,FALSE),""),"")</f>
        <v/>
      </c>
      <c r="F330" t="str">
        <f ca="1">IFERROR(IF(AND($B330,INDEX(Data!$O$2:$O$1000,$A330)=F$1),VLOOKUP($A330+1, INDIRECT("'" &amp; F$1 &amp;"'!E7:Q200"),13,FALSE),""),"")</f>
        <v/>
      </c>
      <c r="G330" t="str">
        <f ca="1">IFERROR(IF(AND($B330,INDEX(Data!$O$2:$O$1000,$A330)=G$1),VLOOKUP($A330+1, INDIRECT("'" &amp; G$1 &amp;"'!E7:Q200"),13,FALSE),""),"")</f>
        <v/>
      </c>
      <c r="H330" t="str">
        <f ca="1">IFERROR(IF(AND($B330,INDEX(Data!$O$2:$O$1000,$A330)=H$1),VLOOKUP($A330+1, INDIRECT("'" &amp; H$1 &amp;"'!E7:Q200"),13,FALSE),""),"")</f>
        <v/>
      </c>
      <c r="I330" t="str">
        <f ca="1">IFERROR(IF(AND($B330,INDEX(Data!$O$2:$O$1000,$A330)=I$1),VLOOKUP($A330+1, INDIRECT("'" &amp; I$1 &amp;"'!E7:Q200"),13,FALSE),""),"")</f>
        <v/>
      </c>
      <c r="J330" t="str">
        <f ca="1">IFERROR(IF(AND($B330,INDEX(Data!$O$2:$O$1000,$A330)=J$1),VLOOKUP($A330+1, INDIRECT("'" &amp; J$1 &amp;"'!E7:Q200"),13,FALSE),""),"")</f>
        <v/>
      </c>
    </row>
    <row r="331" spans="1:10" x14ac:dyDescent="0.3">
      <c r="A331" t="str">
        <f t="array" ref="A331">IFERROR(SMALL(IF(Data!$D$2:$D$1000="Done",ROW(Data!$D$2:$D$1000)-1),ROW(330:330)),"")</f>
        <v/>
      </c>
      <c r="B331" s="1" t="str">
        <f>IFERROR(IF(INDEX(Data!$T$2:$T$1000,$A331)/INDEX(Data!$J$2:$J$1000,$A331)&gt;$B$1,INDEX(Data!$V$2:$V$1000,$A331),""),"")</f>
        <v/>
      </c>
      <c r="C331" t="str">
        <f ca="1">IFERROR(IF(AND($B331,INDEX(Data!$O$2:$O$1000,$A331)=C$1),VLOOKUP($A331+1, INDIRECT("'" &amp; C$1 &amp;"'!E7:Q200"),13,FALSE),""),"")</f>
        <v/>
      </c>
      <c r="D331" t="str">
        <f ca="1">IFERROR(IF(AND($B331,INDEX(Data!$O$2:$O$1000,$A331)=D$1),VLOOKUP($A331+1, INDIRECT("'" &amp; D$1 &amp;"'!E7:Q200"),13,FALSE),""),"")</f>
        <v/>
      </c>
      <c r="E331" t="str">
        <f ca="1">IFERROR(IF(AND($B331,INDEX(Data!$O$2:$O$1000,$A331)=E$1),VLOOKUP($A331+1, INDIRECT("'" &amp; E$1 &amp;"'!E7:Q200"),13,FALSE),""),"")</f>
        <v/>
      </c>
      <c r="F331" t="str">
        <f ca="1">IFERROR(IF(AND($B331,INDEX(Data!$O$2:$O$1000,$A331)=F$1),VLOOKUP($A331+1, INDIRECT("'" &amp; F$1 &amp;"'!E7:Q200"),13,FALSE),""),"")</f>
        <v/>
      </c>
      <c r="G331" t="str">
        <f ca="1">IFERROR(IF(AND($B331,INDEX(Data!$O$2:$O$1000,$A331)=G$1),VLOOKUP($A331+1, INDIRECT("'" &amp; G$1 &amp;"'!E7:Q200"),13,FALSE),""),"")</f>
        <v/>
      </c>
      <c r="H331" t="str">
        <f ca="1">IFERROR(IF(AND($B331,INDEX(Data!$O$2:$O$1000,$A331)=H$1),VLOOKUP($A331+1, INDIRECT("'" &amp; H$1 &amp;"'!E7:Q200"),13,FALSE),""),"")</f>
        <v/>
      </c>
      <c r="I331" t="str">
        <f ca="1">IFERROR(IF(AND($B331,INDEX(Data!$O$2:$O$1000,$A331)=I$1),VLOOKUP($A331+1, INDIRECT("'" &amp; I$1 &amp;"'!E7:Q200"),13,FALSE),""),"")</f>
        <v/>
      </c>
      <c r="J331" t="str">
        <f ca="1">IFERROR(IF(AND($B331,INDEX(Data!$O$2:$O$1000,$A331)=J$1),VLOOKUP($A331+1, INDIRECT("'" &amp; J$1 &amp;"'!E7:Q200"),13,FALSE),""),"")</f>
        <v/>
      </c>
    </row>
    <row r="332" spans="1:10" x14ac:dyDescent="0.3">
      <c r="A332" t="str">
        <f t="array" ref="A332">IFERROR(SMALL(IF(Data!$D$2:$D$1000="Done",ROW(Data!$D$2:$D$1000)-1),ROW(331:331)),"")</f>
        <v/>
      </c>
      <c r="B332" s="1" t="str">
        <f>IFERROR(IF(INDEX(Data!$T$2:$T$1000,$A332)/INDEX(Data!$J$2:$J$1000,$A332)&gt;$B$1,INDEX(Data!$V$2:$V$1000,$A332),""),"")</f>
        <v/>
      </c>
      <c r="C332" t="str">
        <f ca="1">IFERROR(IF(AND($B332,INDEX(Data!$O$2:$O$1000,$A332)=C$1),VLOOKUP($A332+1, INDIRECT("'" &amp; C$1 &amp;"'!E7:Q200"),13,FALSE),""),"")</f>
        <v/>
      </c>
      <c r="D332" t="str">
        <f ca="1">IFERROR(IF(AND($B332,INDEX(Data!$O$2:$O$1000,$A332)=D$1),VLOOKUP($A332+1, INDIRECT("'" &amp; D$1 &amp;"'!E7:Q200"),13,FALSE),""),"")</f>
        <v/>
      </c>
      <c r="E332" t="str">
        <f ca="1">IFERROR(IF(AND($B332,INDEX(Data!$O$2:$O$1000,$A332)=E$1),VLOOKUP($A332+1, INDIRECT("'" &amp; E$1 &amp;"'!E7:Q200"),13,FALSE),""),"")</f>
        <v/>
      </c>
      <c r="F332" t="str">
        <f ca="1">IFERROR(IF(AND($B332,INDEX(Data!$O$2:$O$1000,$A332)=F$1),VLOOKUP($A332+1, INDIRECT("'" &amp; F$1 &amp;"'!E7:Q200"),13,FALSE),""),"")</f>
        <v/>
      </c>
      <c r="G332" t="str">
        <f ca="1">IFERROR(IF(AND($B332,INDEX(Data!$O$2:$O$1000,$A332)=G$1),VLOOKUP($A332+1, INDIRECT("'" &amp; G$1 &amp;"'!E7:Q200"),13,FALSE),""),"")</f>
        <v/>
      </c>
      <c r="H332" t="str">
        <f ca="1">IFERROR(IF(AND($B332,INDEX(Data!$O$2:$O$1000,$A332)=H$1),VLOOKUP($A332+1, INDIRECT("'" &amp; H$1 &amp;"'!E7:Q200"),13,FALSE),""),"")</f>
        <v/>
      </c>
      <c r="I332" t="str">
        <f ca="1">IFERROR(IF(AND($B332,INDEX(Data!$O$2:$O$1000,$A332)=I$1),VLOOKUP($A332+1, INDIRECT("'" &amp; I$1 &amp;"'!E7:Q200"),13,FALSE),""),"")</f>
        <v/>
      </c>
      <c r="J332" t="str">
        <f ca="1">IFERROR(IF(AND($B332,INDEX(Data!$O$2:$O$1000,$A332)=J$1),VLOOKUP($A332+1, INDIRECT("'" &amp; J$1 &amp;"'!E7:Q200"),13,FALSE),""),"")</f>
        <v/>
      </c>
    </row>
    <row r="333" spans="1:10" x14ac:dyDescent="0.3">
      <c r="A333" t="str">
        <f t="array" ref="A333">IFERROR(SMALL(IF(Data!$D$2:$D$1000="Done",ROW(Data!$D$2:$D$1000)-1),ROW(332:332)),"")</f>
        <v/>
      </c>
      <c r="B333" s="1" t="str">
        <f>IFERROR(IF(INDEX(Data!$T$2:$T$1000,$A333)/INDEX(Data!$J$2:$J$1000,$A333)&gt;$B$1,INDEX(Data!$V$2:$V$1000,$A333),""),"")</f>
        <v/>
      </c>
      <c r="C333" t="str">
        <f ca="1">IFERROR(IF(AND($B333,INDEX(Data!$O$2:$O$1000,$A333)=C$1),VLOOKUP($A333+1, INDIRECT("'" &amp; C$1 &amp;"'!E7:Q200"),13,FALSE),""),"")</f>
        <v/>
      </c>
      <c r="D333" t="str">
        <f ca="1">IFERROR(IF(AND($B333,INDEX(Data!$O$2:$O$1000,$A333)=D$1),VLOOKUP($A333+1, INDIRECT("'" &amp; D$1 &amp;"'!E7:Q200"),13,FALSE),""),"")</f>
        <v/>
      </c>
      <c r="E333" t="str">
        <f ca="1">IFERROR(IF(AND($B333,INDEX(Data!$O$2:$O$1000,$A333)=E$1),VLOOKUP($A333+1, INDIRECT("'" &amp; E$1 &amp;"'!E7:Q200"),13,FALSE),""),"")</f>
        <v/>
      </c>
      <c r="F333" t="str">
        <f ca="1">IFERROR(IF(AND($B333,INDEX(Data!$O$2:$O$1000,$A333)=F$1),VLOOKUP($A333+1, INDIRECT("'" &amp; F$1 &amp;"'!E7:Q200"),13,FALSE),""),"")</f>
        <v/>
      </c>
      <c r="G333" t="str">
        <f ca="1">IFERROR(IF(AND($B333,INDEX(Data!$O$2:$O$1000,$A333)=G$1),VLOOKUP($A333+1, INDIRECT("'" &amp; G$1 &amp;"'!E7:Q200"),13,FALSE),""),"")</f>
        <v/>
      </c>
      <c r="H333" t="str">
        <f ca="1">IFERROR(IF(AND($B333,INDEX(Data!$O$2:$O$1000,$A333)=H$1),VLOOKUP($A333+1, INDIRECT("'" &amp; H$1 &amp;"'!E7:Q200"),13,FALSE),""),"")</f>
        <v/>
      </c>
      <c r="I333" t="str">
        <f ca="1">IFERROR(IF(AND($B333,INDEX(Data!$O$2:$O$1000,$A333)=I$1),VLOOKUP($A333+1, INDIRECT("'" &amp; I$1 &amp;"'!E7:Q200"),13,FALSE),""),"")</f>
        <v/>
      </c>
      <c r="J333" t="str">
        <f ca="1">IFERROR(IF(AND($B333,INDEX(Data!$O$2:$O$1000,$A333)=J$1),VLOOKUP($A333+1, INDIRECT("'" &amp; J$1 &amp;"'!E7:Q200"),13,FALSE),""),"")</f>
        <v/>
      </c>
    </row>
    <row r="334" spans="1:10" x14ac:dyDescent="0.3">
      <c r="A334" t="str">
        <f t="array" ref="A334">IFERROR(SMALL(IF(Data!$D$2:$D$1000="Done",ROW(Data!$D$2:$D$1000)-1),ROW(333:333)),"")</f>
        <v/>
      </c>
      <c r="B334" s="1" t="str">
        <f>IFERROR(IF(INDEX(Data!$T$2:$T$1000,$A334)/INDEX(Data!$J$2:$J$1000,$A334)&gt;$B$1,INDEX(Data!$V$2:$V$1000,$A334),""),"")</f>
        <v/>
      </c>
      <c r="C334" t="str">
        <f ca="1">IFERROR(IF(AND($B334,INDEX(Data!$O$2:$O$1000,$A334)=C$1),VLOOKUP($A334+1, INDIRECT("'" &amp; C$1 &amp;"'!E7:Q200"),13,FALSE),""),"")</f>
        <v/>
      </c>
      <c r="D334" t="str">
        <f ca="1">IFERROR(IF(AND($B334,INDEX(Data!$O$2:$O$1000,$A334)=D$1),VLOOKUP($A334+1, INDIRECT("'" &amp; D$1 &amp;"'!E7:Q200"),13,FALSE),""),"")</f>
        <v/>
      </c>
      <c r="E334" t="str">
        <f ca="1">IFERROR(IF(AND($B334,INDEX(Data!$O$2:$O$1000,$A334)=E$1),VLOOKUP($A334+1, INDIRECT("'" &amp; E$1 &amp;"'!E7:Q200"),13,FALSE),""),"")</f>
        <v/>
      </c>
      <c r="F334" t="str">
        <f ca="1">IFERROR(IF(AND($B334,INDEX(Data!$O$2:$O$1000,$A334)=F$1),VLOOKUP($A334+1, INDIRECT("'" &amp; F$1 &amp;"'!E7:Q200"),13,FALSE),""),"")</f>
        <v/>
      </c>
      <c r="G334" t="str">
        <f ca="1">IFERROR(IF(AND($B334,INDEX(Data!$O$2:$O$1000,$A334)=G$1),VLOOKUP($A334+1, INDIRECT("'" &amp; G$1 &amp;"'!E7:Q200"),13,FALSE),""),"")</f>
        <v/>
      </c>
      <c r="H334" t="str">
        <f ca="1">IFERROR(IF(AND($B334,INDEX(Data!$O$2:$O$1000,$A334)=H$1),VLOOKUP($A334+1, INDIRECT("'" &amp; H$1 &amp;"'!E7:Q200"),13,FALSE),""),"")</f>
        <v/>
      </c>
      <c r="I334" t="str">
        <f ca="1">IFERROR(IF(AND($B334,INDEX(Data!$O$2:$O$1000,$A334)=I$1),VLOOKUP($A334+1, INDIRECT("'" &amp; I$1 &amp;"'!E7:Q200"),13,FALSE),""),"")</f>
        <v/>
      </c>
      <c r="J334" t="str">
        <f ca="1">IFERROR(IF(AND($B334,INDEX(Data!$O$2:$O$1000,$A334)=J$1),VLOOKUP($A334+1, INDIRECT("'" &amp; J$1 &amp;"'!E7:Q200"),13,FALSE),""),"")</f>
        <v/>
      </c>
    </row>
    <row r="335" spans="1:10" x14ac:dyDescent="0.3">
      <c r="A335" t="str">
        <f t="array" ref="A335">IFERROR(SMALL(IF(Data!$D$2:$D$1000="Done",ROW(Data!$D$2:$D$1000)-1),ROW(334:334)),"")</f>
        <v/>
      </c>
      <c r="B335" s="1" t="str">
        <f>IFERROR(IF(INDEX(Data!$T$2:$T$1000,$A335)/INDEX(Data!$J$2:$J$1000,$A335)&gt;$B$1,INDEX(Data!$V$2:$V$1000,$A335),""),"")</f>
        <v/>
      </c>
      <c r="C335" t="str">
        <f ca="1">IFERROR(IF(AND($B335,INDEX(Data!$O$2:$O$1000,$A335)=C$1),VLOOKUP($A335+1, INDIRECT("'" &amp; C$1 &amp;"'!E7:Q200"),13,FALSE),""),"")</f>
        <v/>
      </c>
      <c r="D335" t="str">
        <f ca="1">IFERROR(IF(AND($B335,INDEX(Data!$O$2:$O$1000,$A335)=D$1),VLOOKUP($A335+1, INDIRECT("'" &amp; D$1 &amp;"'!E7:Q200"),13,FALSE),""),"")</f>
        <v/>
      </c>
      <c r="E335" t="str">
        <f ca="1">IFERROR(IF(AND($B335,INDEX(Data!$O$2:$O$1000,$A335)=E$1),VLOOKUP($A335+1, INDIRECT("'" &amp; E$1 &amp;"'!E7:Q200"),13,FALSE),""),"")</f>
        <v/>
      </c>
      <c r="F335" t="str">
        <f ca="1">IFERROR(IF(AND($B335,INDEX(Data!$O$2:$O$1000,$A335)=F$1),VLOOKUP($A335+1, INDIRECT("'" &amp; F$1 &amp;"'!E7:Q200"),13,FALSE),""),"")</f>
        <v/>
      </c>
      <c r="G335" t="str">
        <f ca="1">IFERROR(IF(AND($B335,INDEX(Data!$O$2:$O$1000,$A335)=G$1),VLOOKUP($A335+1, INDIRECT("'" &amp; G$1 &amp;"'!E7:Q200"),13,FALSE),""),"")</f>
        <v/>
      </c>
      <c r="H335" t="str">
        <f ca="1">IFERROR(IF(AND($B335,INDEX(Data!$O$2:$O$1000,$A335)=H$1),VLOOKUP($A335+1, INDIRECT("'" &amp; H$1 &amp;"'!E7:Q200"),13,FALSE),""),"")</f>
        <v/>
      </c>
      <c r="I335" t="str">
        <f ca="1">IFERROR(IF(AND($B335,INDEX(Data!$O$2:$O$1000,$A335)=I$1),VLOOKUP($A335+1, INDIRECT("'" &amp; I$1 &amp;"'!E7:Q200"),13,FALSE),""),"")</f>
        <v/>
      </c>
      <c r="J335" t="str">
        <f ca="1">IFERROR(IF(AND($B335,INDEX(Data!$O$2:$O$1000,$A335)=J$1),VLOOKUP($A335+1, INDIRECT("'" &amp; J$1 &amp;"'!E7:Q200"),13,FALSE),""),"")</f>
        <v/>
      </c>
    </row>
    <row r="336" spans="1:10" x14ac:dyDescent="0.3">
      <c r="A336" t="str">
        <f t="array" ref="A336">IFERROR(SMALL(IF(Data!$D$2:$D$1000="Done",ROW(Data!$D$2:$D$1000)-1),ROW(335:335)),"")</f>
        <v/>
      </c>
      <c r="B336" s="1" t="str">
        <f>IFERROR(IF(INDEX(Data!$T$2:$T$1000,$A336)/INDEX(Data!$J$2:$J$1000,$A336)&gt;$B$1,INDEX(Data!$V$2:$V$1000,$A336),""),"")</f>
        <v/>
      </c>
      <c r="C336" t="str">
        <f ca="1">IFERROR(IF(AND($B336,INDEX(Data!$O$2:$O$1000,$A336)=C$1),VLOOKUP($A336+1, INDIRECT("'" &amp; C$1 &amp;"'!E7:Q200"),13,FALSE),""),"")</f>
        <v/>
      </c>
      <c r="D336" t="str">
        <f ca="1">IFERROR(IF(AND($B336,INDEX(Data!$O$2:$O$1000,$A336)=D$1),VLOOKUP($A336+1, INDIRECT("'" &amp; D$1 &amp;"'!E7:Q200"),13,FALSE),""),"")</f>
        <v/>
      </c>
      <c r="E336" t="str">
        <f ca="1">IFERROR(IF(AND($B336,INDEX(Data!$O$2:$O$1000,$A336)=E$1),VLOOKUP($A336+1, INDIRECT("'" &amp; E$1 &amp;"'!E7:Q200"),13,FALSE),""),"")</f>
        <v/>
      </c>
      <c r="F336" t="str">
        <f ca="1">IFERROR(IF(AND($B336,INDEX(Data!$O$2:$O$1000,$A336)=F$1),VLOOKUP($A336+1, INDIRECT("'" &amp; F$1 &amp;"'!E7:Q200"),13,FALSE),""),"")</f>
        <v/>
      </c>
      <c r="G336" t="str">
        <f ca="1">IFERROR(IF(AND($B336,INDEX(Data!$O$2:$O$1000,$A336)=G$1),VLOOKUP($A336+1, INDIRECT("'" &amp; G$1 &amp;"'!E7:Q200"),13,FALSE),""),"")</f>
        <v/>
      </c>
      <c r="H336" t="str">
        <f ca="1">IFERROR(IF(AND($B336,INDEX(Data!$O$2:$O$1000,$A336)=H$1),VLOOKUP($A336+1, INDIRECT("'" &amp; H$1 &amp;"'!E7:Q200"),13,FALSE),""),"")</f>
        <v/>
      </c>
      <c r="I336" t="str">
        <f ca="1">IFERROR(IF(AND($B336,INDEX(Data!$O$2:$O$1000,$A336)=I$1),VLOOKUP($A336+1, INDIRECT("'" &amp; I$1 &amp;"'!E7:Q200"),13,FALSE),""),"")</f>
        <v/>
      </c>
      <c r="J336" t="str">
        <f ca="1">IFERROR(IF(AND($B336,INDEX(Data!$O$2:$O$1000,$A336)=J$1),VLOOKUP($A336+1, INDIRECT("'" &amp; J$1 &amp;"'!E7:Q200"),13,FALSE),""),"")</f>
        <v/>
      </c>
    </row>
    <row r="337" spans="1:10" x14ac:dyDescent="0.3">
      <c r="A337" t="str">
        <f t="array" ref="A337">IFERROR(SMALL(IF(Data!$D$2:$D$1000="Done",ROW(Data!$D$2:$D$1000)-1),ROW(336:336)),"")</f>
        <v/>
      </c>
      <c r="B337" s="1" t="str">
        <f>IFERROR(IF(INDEX(Data!$T$2:$T$1000,$A337)/INDEX(Data!$J$2:$J$1000,$A337)&gt;$B$1,INDEX(Data!$V$2:$V$1000,$A337),""),"")</f>
        <v/>
      </c>
      <c r="C337" t="str">
        <f ca="1">IFERROR(IF(AND($B337,INDEX(Data!$O$2:$O$1000,$A337)=C$1),VLOOKUP($A337+1, INDIRECT("'" &amp; C$1 &amp;"'!E7:Q200"),13,FALSE),""),"")</f>
        <v/>
      </c>
      <c r="D337" t="str">
        <f ca="1">IFERROR(IF(AND($B337,INDEX(Data!$O$2:$O$1000,$A337)=D$1),VLOOKUP($A337+1, INDIRECT("'" &amp; D$1 &amp;"'!E7:Q200"),13,FALSE),""),"")</f>
        <v/>
      </c>
      <c r="E337" t="str">
        <f ca="1">IFERROR(IF(AND($B337,INDEX(Data!$O$2:$O$1000,$A337)=E$1),VLOOKUP($A337+1, INDIRECT("'" &amp; E$1 &amp;"'!E7:Q200"),13,FALSE),""),"")</f>
        <v/>
      </c>
      <c r="F337" t="str">
        <f ca="1">IFERROR(IF(AND($B337,INDEX(Data!$O$2:$O$1000,$A337)=F$1),VLOOKUP($A337+1, INDIRECT("'" &amp; F$1 &amp;"'!E7:Q200"),13,FALSE),""),"")</f>
        <v/>
      </c>
      <c r="G337" t="str">
        <f ca="1">IFERROR(IF(AND($B337,INDEX(Data!$O$2:$O$1000,$A337)=G$1),VLOOKUP($A337+1, INDIRECT("'" &amp; G$1 &amp;"'!E7:Q200"),13,FALSE),""),"")</f>
        <v/>
      </c>
      <c r="H337" t="str">
        <f ca="1">IFERROR(IF(AND($B337,INDEX(Data!$O$2:$O$1000,$A337)=H$1),VLOOKUP($A337+1, INDIRECT("'" &amp; H$1 &amp;"'!E7:Q200"),13,FALSE),""),"")</f>
        <v/>
      </c>
      <c r="I337" t="str">
        <f ca="1">IFERROR(IF(AND($B337,INDEX(Data!$O$2:$O$1000,$A337)=I$1),VLOOKUP($A337+1, INDIRECT("'" &amp; I$1 &amp;"'!E7:Q200"),13,FALSE),""),"")</f>
        <v/>
      </c>
      <c r="J337" t="str">
        <f ca="1">IFERROR(IF(AND($B337,INDEX(Data!$O$2:$O$1000,$A337)=J$1),VLOOKUP($A337+1, INDIRECT("'" &amp; J$1 &amp;"'!E7:Q200"),13,FALSE),""),"")</f>
        <v/>
      </c>
    </row>
    <row r="338" spans="1:10" x14ac:dyDescent="0.3">
      <c r="A338" t="str">
        <f t="array" ref="A338">IFERROR(SMALL(IF(Data!$D$2:$D$1000="Done",ROW(Data!$D$2:$D$1000)-1),ROW(337:337)),"")</f>
        <v/>
      </c>
      <c r="B338" s="1" t="str">
        <f>IFERROR(IF(INDEX(Data!$T$2:$T$1000,$A338)/INDEX(Data!$J$2:$J$1000,$A338)&gt;$B$1,INDEX(Data!$V$2:$V$1000,$A338),""),"")</f>
        <v/>
      </c>
      <c r="C338" t="str">
        <f ca="1">IFERROR(IF(AND($B338,INDEX(Data!$O$2:$O$1000,$A338)=C$1),VLOOKUP($A338+1, INDIRECT("'" &amp; C$1 &amp;"'!E7:Q200"),13,FALSE),""),"")</f>
        <v/>
      </c>
      <c r="D338" t="str">
        <f ca="1">IFERROR(IF(AND($B338,INDEX(Data!$O$2:$O$1000,$A338)=D$1),VLOOKUP($A338+1, INDIRECT("'" &amp; D$1 &amp;"'!E7:Q200"),13,FALSE),""),"")</f>
        <v/>
      </c>
      <c r="E338" t="str">
        <f ca="1">IFERROR(IF(AND($B338,INDEX(Data!$O$2:$O$1000,$A338)=E$1),VLOOKUP($A338+1, INDIRECT("'" &amp; E$1 &amp;"'!E7:Q200"),13,FALSE),""),"")</f>
        <v/>
      </c>
      <c r="F338" t="str">
        <f ca="1">IFERROR(IF(AND($B338,INDEX(Data!$O$2:$O$1000,$A338)=F$1),VLOOKUP($A338+1, INDIRECT("'" &amp; F$1 &amp;"'!E7:Q200"),13,FALSE),""),"")</f>
        <v/>
      </c>
      <c r="G338" t="str">
        <f ca="1">IFERROR(IF(AND($B338,INDEX(Data!$O$2:$O$1000,$A338)=G$1),VLOOKUP($A338+1, INDIRECT("'" &amp; G$1 &amp;"'!E7:Q200"),13,FALSE),""),"")</f>
        <v/>
      </c>
      <c r="H338" t="str">
        <f ca="1">IFERROR(IF(AND($B338,INDEX(Data!$O$2:$O$1000,$A338)=H$1),VLOOKUP($A338+1, INDIRECT("'" &amp; H$1 &amp;"'!E7:Q200"),13,FALSE),""),"")</f>
        <v/>
      </c>
      <c r="I338" t="str">
        <f ca="1">IFERROR(IF(AND($B338,INDEX(Data!$O$2:$O$1000,$A338)=I$1),VLOOKUP($A338+1, INDIRECT("'" &amp; I$1 &amp;"'!E7:Q200"),13,FALSE),""),"")</f>
        <v/>
      </c>
      <c r="J338" t="str">
        <f ca="1">IFERROR(IF(AND($B338,INDEX(Data!$O$2:$O$1000,$A338)=J$1),VLOOKUP($A338+1, INDIRECT("'" &amp; J$1 &amp;"'!E7:Q200"),13,FALSE),""),"")</f>
        <v/>
      </c>
    </row>
    <row r="339" spans="1:10" x14ac:dyDescent="0.3">
      <c r="A339" t="str">
        <f t="array" ref="A339">IFERROR(SMALL(IF(Data!$D$2:$D$1000="Done",ROW(Data!$D$2:$D$1000)-1),ROW(338:338)),"")</f>
        <v/>
      </c>
      <c r="B339" s="1" t="str">
        <f>IFERROR(IF(INDEX(Data!$T$2:$T$1000,$A339)/INDEX(Data!$J$2:$J$1000,$A339)&gt;$B$1,INDEX(Data!$V$2:$V$1000,$A339),""),"")</f>
        <v/>
      </c>
      <c r="C339" t="str">
        <f ca="1">IFERROR(IF(AND($B339,INDEX(Data!$O$2:$O$1000,$A339)=C$1),VLOOKUP($A339+1, INDIRECT("'" &amp; C$1 &amp;"'!E7:Q200"),13,FALSE),""),"")</f>
        <v/>
      </c>
      <c r="D339" t="str">
        <f ca="1">IFERROR(IF(AND($B339,INDEX(Data!$O$2:$O$1000,$A339)=D$1),VLOOKUP($A339+1, INDIRECT("'" &amp; D$1 &amp;"'!E7:Q200"),13,FALSE),""),"")</f>
        <v/>
      </c>
      <c r="E339" t="str">
        <f ca="1">IFERROR(IF(AND($B339,INDEX(Data!$O$2:$O$1000,$A339)=E$1),VLOOKUP($A339+1, INDIRECT("'" &amp; E$1 &amp;"'!E7:Q200"),13,FALSE),""),"")</f>
        <v/>
      </c>
      <c r="F339" t="str">
        <f ca="1">IFERROR(IF(AND($B339,INDEX(Data!$O$2:$O$1000,$A339)=F$1),VLOOKUP($A339+1, INDIRECT("'" &amp; F$1 &amp;"'!E7:Q200"),13,FALSE),""),"")</f>
        <v/>
      </c>
      <c r="G339" t="str">
        <f ca="1">IFERROR(IF(AND($B339,INDEX(Data!$O$2:$O$1000,$A339)=G$1),VLOOKUP($A339+1, INDIRECT("'" &amp; G$1 &amp;"'!E7:Q200"),13,FALSE),""),"")</f>
        <v/>
      </c>
      <c r="H339" t="str">
        <f ca="1">IFERROR(IF(AND($B339,INDEX(Data!$O$2:$O$1000,$A339)=H$1),VLOOKUP($A339+1, INDIRECT("'" &amp; H$1 &amp;"'!E7:Q200"),13,FALSE),""),"")</f>
        <v/>
      </c>
      <c r="I339" t="str">
        <f ca="1">IFERROR(IF(AND($B339,INDEX(Data!$O$2:$O$1000,$A339)=I$1),VLOOKUP($A339+1, INDIRECT("'" &amp; I$1 &amp;"'!E7:Q200"),13,FALSE),""),"")</f>
        <v/>
      </c>
      <c r="J339" t="str">
        <f ca="1">IFERROR(IF(AND($B339,INDEX(Data!$O$2:$O$1000,$A339)=J$1),VLOOKUP($A339+1, INDIRECT("'" &amp; J$1 &amp;"'!E7:Q200"),13,FALSE),""),"")</f>
        <v/>
      </c>
    </row>
    <row r="340" spans="1:10" x14ac:dyDescent="0.3">
      <c r="A340" t="str">
        <f t="array" ref="A340">IFERROR(SMALL(IF(Data!$D$2:$D$1000="Done",ROW(Data!$D$2:$D$1000)-1),ROW(339:339)),"")</f>
        <v/>
      </c>
      <c r="B340" s="1" t="str">
        <f>IFERROR(IF(INDEX(Data!$T$2:$T$1000,$A340)/INDEX(Data!$J$2:$J$1000,$A340)&gt;$B$1,INDEX(Data!$V$2:$V$1000,$A340),""),"")</f>
        <v/>
      </c>
      <c r="C340" t="str">
        <f ca="1">IFERROR(IF(AND($B340,INDEX(Data!$O$2:$O$1000,$A340)=C$1),VLOOKUP($A340+1, INDIRECT("'" &amp; C$1 &amp;"'!E7:Q200"),13,FALSE),""),"")</f>
        <v/>
      </c>
      <c r="D340" t="str">
        <f ca="1">IFERROR(IF(AND($B340,INDEX(Data!$O$2:$O$1000,$A340)=D$1),VLOOKUP($A340+1, INDIRECT("'" &amp; D$1 &amp;"'!E7:Q200"),13,FALSE),""),"")</f>
        <v/>
      </c>
      <c r="E340" t="str">
        <f ca="1">IFERROR(IF(AND($B340,INDEX(Data!$O$2:$O$1000,$A340)=E$1),VLOOKUP($A340+1, INDIRECT("'" &amp; E$1 &amp;"'!E7:Q200"),13,FALSE),""),"")</f>
        <v/>
      </c>
      <c r="F340" t="str">
        <f ca="1">IFERROR(IF(AND($B340,INDEX(Data!$O$2:$O$1000,$A340)=F$1),VLOOKUP($A340+1, INDIRECT("'" &amp; F$1 &amp;"'!E7:Q200"),13,FALSE),""),"")</f>
        <v/>
      </c>
      <c r="G340" t="str">
        <f ca="1">IFERROR(IF(AND($B340,INDEX(Data!$O$2:$O$1000,$A340)=G$1),VLOOKUP($A340+1, INDIRECT("'" &amp; G$1 &amp;"'!E7:Q200"),13,FALSE),""),"")</f>
        <v/>
      </c>
      <c r="H340" t="str">
        <f ca="1">IFERROR(IF(AND($B340,INDEX(Data!$O$2:$O$1000,$A340)=H$1),VLOOKUP($A340+1, INDIRECT("'" &amp; H$1 &amp;"'!E7:Q200"),13,FALSE),""),"")</f>
        <v/>
      </c>
      <c r="I340" t="str">
        <f ca="1">IFERROR(IF(AND($B340,INDEX(Data!$O$2:$O$1000,$A340)=I$1),VLOOKUP($A340+1, INDIRECT("'" &amp; I$1 &amp;"'!E7:Q200"),13,FALSE),""),"")</f>
        <v/>
      </c>
      <c r="J340" t="str">
        <f ca="1">IFERROR(IF(AND($B340,INDEX(Data!$O$2:$O$1000,$A340)=J$1),VLOOKUP($A340+1, INDIRECT("'" &amp; J$1 &amp;"'!E7:Q200"),13,FALSE),""),"")</f>
        <v/>
      </c>
    </row>
    <row r="341" spans="1:10" x14ac:dyDescent="0.3">
      <c r="A341" t="str">
        <f t="array" ref="A341">IFERROR(SMALL(IF(Data!$D$2:$D$1000="Done",ROW(Data!$D$2:$D$1000)-1),ROW(340:340)),"")</f>
        <v/>
      </c>
      <c r="B341" s="1" t="str">
        <f>IFERROR(IF(INDEX(Data!$T$2:$T$1000,$A341)/INDEX(Data!$J$2:$J$1000,$A341)&gt;$B$1,INDEX(Data!$V$2:$V$1000,$A341),""),"")</f>
        <v/>
      </c>
      <c r="C341" t="str">
        <f ca="1">IFERROR(IF(AND($B341,INDEX(Data!$O$2:$O$1000,$A341)=C$1),VLOOKUP($A341+1, INDIRECT("'" &amp; C$1 &amp;"'!E7:Q200"),13,FALSE),""),"")</f>
        <v/>
      </c>
      <c r="D341" t="str">
        <f ca="1">IFERROR(IF(AND($B341,INDEX(Data!$O$2:$O$1000,$A341)=D$1),VLOOKUP($A341+1, INDIRECT("'" &amp; D$1 &amp;"'!E7:Q200"),13,FALSE),""),"")</f>
        <v/>
      </c>
      <c r="E341" t="str">
        <f ca="1">IFERROR(IF(AND($B341,INDEX(Data!$O$2:$O$1000,$A341)=E$1),VLOOKUP($A341+1, INDIRECT("'" &amp; E$1 &amp;"'!E7:Q200"),13,FALSE),""),"")</f>
        <v/>
      </c>
      <c r="F341" t="str">
        <f ca="1">IFERROR(IF(AND($B341,INDEX(Data!$O$2:$O$1000,$A341)=F$1),VLOOKUP($A341+1, INDIRECT("'" &amp; F$1 &amp;"'!E7:Q200"),13,FALSE),""),"")</f>
        <v/>
      </c>
      <c r="G341" t="str">
        <f ca="1">IFERROR(IF(AND($B341,INDEX(Data!$O$2:$O$1000,$A341)=G$1),VLOOKUP($A341+1, INDIRECT("'" &amp; G$1 &amp;"'!E7:Q200"),13,FALSE),""),"")</f>
        <v/>
      </c>
      <c r="H341" t="str">
        <f ca="1">IFERROR(IF(AND($B341,INDEX(Data!$O$2:$O$1000,$A341)=H$1),VLOOKUP($A341+1, INDIRECT("'" &amp; H$1 &amp;"'!E7:Q200"),13,FALSE),""),"")</f>
        <v/>
      </c>
      <c r="I341" t="str">
        <f ca="1">IFERROR(IF(AND($B341,INDEX(Data!$O$2:$O$1000,$A341)=I$1),VLOOKUP($A341+1, INDIRECT("'" &amp; I$1 &amp;"'!E7:Q200"),13,FALSE),""),"")</f>
        <v/>
      </c>
      <c r="J341" t="str">
        <f ca="1">IFERROR(IF(AND($B341,INDEX(Data!$O$2:$O$1000,$A341)=J$1),VLOOKUP($A341+1, INDIRECT("'" &amp; J$1 &amp;"'!E7:Q200"),13,FALSE),""),"")</f>
        <v/>
      </c>
    </row>
    <row r="342" spans="1:10" x14ac:dyDescent="0.3">
      <c r="A342" t="str">
        <f t="array" ref="A342">IFERROR(SMALL(IF(Data!$D$2:$D$1000="Done",ROW(Data!$D$2:$D$1000)-1),ROW(341:341)),"")</f>
        <v/>
      </c>
      <c r="B342" s="1" t="str">
        <f>IFERROR(IF(INDEX(Data!$T$2:$T$1000,$A342)/INDEX(Data!$J$2:$J$1000,$A342)&gt;$B$1,INDEX(Data!$V$2:$V$1000,$A342),""),"")</f>
        <v/>
      </c>
      <c r="C342" t="str">
        <f ca="1">IFERROR(IF(AND($B342,INDEX(Data!$O$2:$O$1000,$A342)=C$1),VLOOKUP($A342+1, INDIRECT("'" &amp; C$1 &amp;"'!E7:Q200"),13,FALSE),""),"")</f>
        <v/>
      </c>
      <c r="D342" t="str">
        <f ca="1">IFERROR(IF(AND($B342,INDEX(Data!$O$2:$O$1000,$A342)=D$1),VLOOKUP($A342+1, INDIRECT("'" &amp; D$1 &amp;"'!E7:Q200"),13,FALSE),""),"")</f>
        <v/>
      </c>
      <c r="E342" t="str">
        <f ca="1">IFERROR(IF(AND($B342,INDEX(Data!$O$2:$O$1000,$A342)=E$1),VLOOKUP($A342+1, INDIRECT("'" &amp; E$1 &amp;"'!E7:Q200"),13,FALSE),""),"")</f>
        <v/>
      </c>
      <c r="F342" t="str">
        <f ca="1">IFERROR(IF(AND($B342,INDEX(Data!$O$2:$O$1000,$A342)=F$1),VLOOKUP($A342+1, INDIRECT("'" &amp; F$1 &amp;"'!E7:Q200"),13,FALSE),""),"")</f>
        <v/>
      </c>
      <c r="G342" t="str">
        <f ca="1">IFERROR(IF(AND($B342,INDEX(Data!$O$2:$O$1000,$A342)=G$1),VLOOKUP($A342+1, INDIRECT("'" &amp; G$1 &amp;"'!E7:Q200"),13,FALSE),""),"")</f>
        <v/>
      </c>
      <c r="H342" t="str">
        <f ca="1">IFERROR(IF(AND($B342,INDEX(Data!$O$2:$O$1000,$A342)=H$1),VLOOKUP($A342+1, INDIRECT("'" &amp; H$1 &amp;"'!E7:Q200"),13,FALSE),""),"")</f>
        <v/>
      </c>
      <c r="I342" t="str">
        <f ca="1">IFERROR(IF(AND($B342,INDEX(Data!$O$2:$O$1000,$A342)=I$1),VLOOKUP($A342+1, INDIRECT("'" &amp; I$1 &amp;"'!E7:Q200"),13,FALSE),""),"")</f>
        <v/>
      </c>
      <c r="J342" t="str">
        <f ca="1">IFERROR(IF(AND($B342,INDEX(Data!$O$2:$O$1000,$A342)=J$1),VLOOKUP($A342+1, INDIRECT("'" &amp; J$1 &amp;"'!E7:Q200"),13,FALSE),""),"")</f>
        <v/>
      </c>
    </row>
    <row r="343" spans="1:10" x14ac:dyDescent="0.3">
      <c r="A343" t="str">
        <f t="array" ref="A343">IFERROR(SMALL(IF(Data!$D$2:$D$1000="Done",ROW(Data!$D$2:$D$1000)-1),ROW(342:342)),"")</f>
        <v/>
      </c>
      <c r="B343" s="1" t="str">
        <f>IFERROR(IF(INDEX(Data!$T$2:$T$1000,$A343)/INDEX(Data!$J$2:$J$1000,$A343)&gt;$B$1,INDEX(Data!$V$2:$V$1000,$A343),""),"")</f>
        <v/>
      </c>
      <c r="C343" t="str">
        <f ca="1">IFERROR(IF(AND($B343,INDEX(Data!$O$2:$O$1000,$A343)=C$1),VLOOKUP($A343+1, INDIRECT("'" &amp; C$1 &amp;"'!E7:Q200"),13,FALSE),""),"")</f>
        <v/>
      </c>
      <c r="D343" t="str">
        <f ca="1">IFERROR(IF(AND($B343,INDEX(Data!$O$2:$O$1000,$A343)=D$1),VLOOKUP($A343+1, INDIRECT("'" &amp; D$1 &amp;"'!E7:Q200"),13,FALSE),""),"")</f>
        <v/>
      </c>
      <c r="E343" t="str">
        <f ca="1">IFERROR(IF(AND($B343,INDEX(Data!$O$2:$O$1000,$A343)=E$1),VLOOKUP($A343+1, INDIRECT("'" &amp; E$1 &amp;"'!E7:Q200"),13,FALSE),""),"")</f>
        <v/>
      </c>
      <c r="F343" t="str">
        <f ca="1">IFERROR(IF(AND($B343,INDEX(Data!$O$2:$O$1000,$A343)=F$1),VLOOKUP($A343+1, INDIRECT("'" &amp; F$1 &amp;"'!E7:Q200"),13,FALSE),""),"")</f>
        <v/>
      </c>
      <c r="G343" t="str">
        <f ca="1">IFERROR(IF(AND($B343,INDEX(Data!$O$2:$O$1000,$A343)=G$1),VLOOKUP($A343+1, INDIRECT("'" &amp; G$1 &amp;"'!E7:Q200"),13,FALSE),""),"")</f>
        <v/>
      </c>
      <c r="H343" t="str">
        <f ca="1">IFERROR(IF(AND($B343,INDEX(Data!$O$2:$O$1000,$A343)=H$1),VLOOKUP($A343+1, INDIRECT("'" &amp; H$1 &amp;"'!E7:Q200"),13,FALSE),""),"")</f>
        <v/>
      </c>
      <c r="I343" t="str">
        <f ca="1">IFERROR(IF(AND($B343,INDEX(Data!$O$2:$O$1000,$A343)=I$1),VLOOKUP($A343+1, INDIRECT("'" &amp; I$1 &amp;"'!E7:Q200"),13,FALSE),""),"")</f>
        <v/>
      </c>
      <c r="J343" t="str">
        <f ca="1">IFERROR(IF(AND($B343,INDEX(Data!$O$2:$O$1000,$A343)=J$1),VLOOKUP($A343+1, INDIRECT("'" &amp; J$1 &amp;"'!E7:Q200"),13,FALSE),""),"")</f>
        <v/>
      </c>
    </row>
    <row r="344" spans="1:10" x14ac:dyDescent="0.3">
      <c r="A344" t="str">
        <f t="array" ref="A344">IFERROR(SMALL(IF(Data!$D$2:$D$1000="Done",ROW(Data!$D$2:$D$1000)-1),ROW(343:343)),"")</f>
        <v/>
      </c>
      <c r="B344" s="1" t="str">
        <f>IFERROR(IF(INDEX(Data!$T$2:$T$1000,$A344)/INDEX(Data!$J$2:$J$1000,$A344)&gt;$B$1,INDEX(Data!$V$2:$V$1000,$A344),""),"")</f>
        <v/>
      </c>
      <c r="C344" t="str">
        <f ca="1">IFERROR(IF(AND($B344,INDEX(Data!$O$2:$O$1000,$A344)=C$1),VLOOKUP($A344+1, INDIRECT("'" &amp; C$1 &amp;"'!E7:Q200"),13,FALSE),""),"")</f>
        <v/>
      </c>
      <c r="D344" t="str">
        <f ca="1">IFERROR(IF(AND($B344,INDEX(Data!$O$2:$O$1000,$A344)=D$1),VLOOKUP($A344+1, INDIRECT("'" &amp; D$1 &amp;"'!E7:Q200"),13,FALSE),""),"")</f>
        <v/>
      </c>
      <c r="E344" t="str">
        <f ca="1">IFERROR(IF(AND($B344,INDEX(Data!$O$2:$O$1000,$A344)=E$1),VLOOKUP($A344+1, INDIRECT("'" &amp; E$1 &amp;"'!E7:Q200"),13,FALSE),""),"")</f>
        <v/>
      </c>
      <c r="F344" t="str">
        <f ca="1">IFERROR(IF(AND($B344,INDEX(Data!$O$2:$O$1000,$A344)=F$1),VLOOKUP($A344+1, INDIRECT("'" &amp; F$1 &amp;"'!E7:Q200"),13,FALSE),""),"")</f>
        <v/>
      </c>
      <c r="G344" t="str">
        <f ca="1">IFERROR(IF(AND($B344,INDEX(Data!$O$2:$O$1000,$A344)=G$1),VLOOKUP($A344+1, INDIRECT("'" &amp; G$1 &amp;"'!E7:Q200"),13,FALSE),""),"")</f>
        <v/>
      </c>
      <c r="H344" t="str">
        <f ca="1">IFERROR(IF(AND($B344,INDEX(Data!$O$2:$O$1000,$A344)=H$1),VLOOKUP($A344+1, INDIRECT("'" &amp; H$1 &amp;"'!E7:Q200"),13,FALSE),""),"")</f>
        <v/>
      </c>
      <c r="I344" t="str">
        <f ca="1">IFERROR(IF(AND($B344,INDEX(Data!$O$2:$O$1000,$A344)=I$1),VLOOKUP($A344+1, INDIRECT("'" &amp; I$1 &amp;"'!E7:Q200"),13,FALSE),""),"")</f>
        <v/>
      </c>
      <c r="J344" t="str">
        <f ca="1">IFERROR(IF(AND($B344,INDEX(Data!$O$2:$O$1000,$A344)=J$1),VLOOKUP($A344+1, INDIRECT("'" &amp; J$1 &amp;"'!E7:Q200"),13,FALSE),""),"")</f>
        <v/>
      </c>
    </row>
    <row r="345" spans="1:10" x14ac:dyDescent="0.3">
      <c r="A345" t="str">
        <f t="array" ref="A345">IFERROR(SMALL(IF(Data!$D$2:$D$1000="Done",ROW(Data!$D$2:$D$1000)-1),ROW(344:344)),"")</f>
        <v/>
      </c>
      <c r="B345" s="1" t="str">
        <f>IFERROR(IF(INDEX(Data!$T$2:$T$1000,$A345)/INDEX(Data!$J$2:$J$1000,$A345)&gt;$B$1,INDEX(Data!$V$2:$V$1000,$A345),""),"")</f>
        <v/>
      </c>
      <c r="C345" t="str">
        <f ca="1">IFERROR(IF(AND($B345,INDEX(Data!$O$2:$O$1000,$A345)=C$1),VLOOKUP($A345+1, INDIRECT("'" &amp; C$1 &amp;"'!E7:Q200"),13,FALSE),""),"")</f>
        <v/>
      </c>
      <c r="D345" t="str">
        <f ca="1">IFERROR(IF(AND($B345,INDEX(Data!$O$2:$O$1000,$A345)=D$1),VLOOKUP($A345+1, INDIRECT("'" &amp; D$1 &amp;"'!E7:Q200"),13,FALSE),""),"")</f>
        <v/>
      </c>
      <c r="E345" t="str">
        <f ca="1">IFERROR(IF(AND($B345,INDEX(Data!$O$2:$O$1000,$A345)=E$1),VLOOKUP($A345+1, INDIRECT("'" &amp; E$1 &amp;"'!E7:Q200"),13,FALSE),""),"")</f>
        <v/>
      </c>
      <c r="F345" t="str">
        <f ca="1">IFERROR(IF(AND($B345,INDEX(Data!$O$2:$O$1000,$A345)=F$1),VLOOKUP($A345+1, INDIRECT("'" &amp; F$1 &amp;"'!E7:Q200"),13,FALSE),""),"")</f>
        <v/>
      </c>
      <c r="G345" t="str">
        <f ca="1">IFERROR(IF(AND($B345,INDEX(Data!$O$2:$O$1000,$A345)=G$1),VLOOKUP($A345+1, INDIRECT("'" &amp; G$1 &amp;"'!E7:Q200"),13,FALSE),""),"")</f>
        <v/>
      </c>
      <c r="H345" t="str">
        <f ca="1">IFERROR(IF(AND($B345,INDEX(Data!$O$2:$O$1000,$A345)=H$1),VLOOKUP($A345+1, INDIRECT("'" &amp; H$1 &amp;"'!E7:Q200"),13,FALSE),""),"")</f>
        <v/>
      </c>
      <c r="I345" t="str">
        <f ca="1">IFERROR(IF(AND($B345,INDEX(Data!$O$2:$O$1000,$A345)=I$1),VLOOKUP($A345+1, INDIRECT("'" &amp; I$1 &amp;"'!E7:Q200"),13,FALSE),""),"")</f>
        <v/>
      </c>
      <c r="J345" t="str">
        <f ca="1">IFERROR(IF(AND($B345,INDEX(Data!$O$2:$O$1000,$A345)=J$1),VLOOKUP($A345+1, INDIRECT("'" &amp; J$1 &amp;"'!E7:Q200"),13,FALSE),""),"")</f>
        <v/>
      </c>
    </row>
    <row r="346" spans="1:10" x14ac:dyDescent="0.3">
      <c r="A346" t="str">
        <f t="array" ref="A346">IFERROR(SMALL(IF(Data!$D$2:$D$1000="Done",ROW(Data!$D$2:$D$1000)-1),ROW(345:345)),"")</f>
        <v/>
      </c>
      <c r="B346" s="1" t="str">
        <f>IFERROR(IF(INDEX(Data!$T$2:$T$1000,$A346)/INDEX(Data!$J$2:$J$1000,$A346)&gt;$B$1,INDEX(Data!$V$2:$V$1000,$A346),""),"")</f>
        <v/>
      </c>
      <c r="C346" t="str">
        <f ca="1">IFERROR(IF(AND($B346,INDEX(Data!$O$2:$O$1000,$A346)=C$1),VLOOKUP($A346+1, INDIRECT("'" &amp; C$1 &amp;"'!E7:Q200"),13,FALSE),""),"")</f>
        <v/>
      </c>
      <c r="D346" t="str">
        <f ca="1">IFERROR(IF(AND($B346,INDEX(Data!$O$2:$O$1000,$A346)=D$1),VLOOKUP($A346+1, INDIRECT("'" &amp; D$1 &amp;"'!E7:Q200"),13,FALSE),""),"")</f>
        <v/>
      </c>
      <c r="E346" t="str">
        <f ca="1">IFERROR(IF(AND($B346,INDEX(Data!$O$2:$O$1000,$A346)=E$1),VLOOKUP($A346+1, INDIRECT("'" &amp; E$1 &amp;"'!E7:Q200"),13,FALSE),""),"")</f>
        <v/>
      </c>
      <c r="F346" t="str">
        <f ca="1">IFERROR(IF(AND($B346,INDEX(Data!$O$2:$O$1000,$A346)=F$1),VLOOKUP($A346+1, INDIRECT("'" &amp; F$1 &amp;"'!E7:Q200"),13,FALSE),""),"")</f>
        <v/>
      </c>
      <c r="G346" t="str">
        <f ca="1">IFERROR(IF(AND($B346,INDEX(Data!$O$2:$O$1000,$A346)=G$1),VLOOKUP($A346+1, INDIRECT("'" &amp; G$1 &amp;"'!E7:Q200"),13,FALSE),""),"")</f>
        <v/>
      </c>
      <c r="H346" t="str">
        <f ca="1">IFERROR(IF(AND($B346,INDEX(Data!$O$2:$O$1000,$A346)=H$1),VLOOKUP($A346+1, INDIRECT("'" &amp; H$1 &amp;"'!E7:Q200"),13,FALSE),""),"")</f>
        <v/>
      </c>
      <c r="I346" t="str">
        <f ca="1">IFERROR(IF(AND($B346,INDEX(Data!$O$2:$O$1000,$A346)=I$1),VLOOKUP($A346+1, INDIRECT("'" &amp; I$1 &amp;"'!E7:Q200"),13,FALSE),""),"")</f>
        <v/>
      </c>
      <c r="J346" t="str">
        <f ca="1">IFERROR(IF(AND($B346,INDEX(Data!$O$2:$O$1000,$A346)=J$1),VLOOKUP($A346+1, INDIRECT("'" &amp; J$1 &amp;"'!E7:Q200"),13,FALSE),""),"")</f>
        <v/>
      </c>
    </row>
    <row r="347" spans="1:10" x14ac:dyDescent="0.3">
      <c r="A347" t="str">
        <f t="array" ref="A347">IFERROR(SMALL(IF(Data!$D$2:$D$1000="Done",ROW(Data!$D$2:$D$1000)-1),ROW(346:346)),"")</f>
        <v/>
      </c>
      <c r="B347" s="1" t="str">
        <f>IFERROR(IF(INDEX(Data!$T$2:$T$1000,$A347)/INDEX(Data!$J$2:$J$1000,$A347)&gt;$B$1,INDEX(Data!$V$2:$V$1000,$A347),""),"")</f>
        <v/>
      </c>
      <c r="C347" t="str">
        <f ca="1">IFERROR(IF(AND($B347,INDEX(Data!$O$2:$O$1000,$A347)=C$1),VLOOKUP($A347+1, INDIRECT("'" &amp; C$1 &amp;"'!E7:Q200"),13,FALSE),""),"")</f>
        <v/>
      </c>
      <c r="D347" t="str">
        <f ca="1">IFERROR(IF(AND($B347,INDEX(Data!$O$2:$O$1000,$A347)=D$1),VLOOKUP($A347+1, INDIRECT("'" &amp; D$1 &amp;"'!E7:Q200"),13,FALSE),""),"")</f>
        <v/>
      </c>
      <c r="E347" t="str">
        <f ca="1">IFERROR(IF(AND($B347,INDEX(Data!$O$2:$O$1000,$A347)=E$1),VLOOKUP($A347+1, INDIRECT("'" &amp; E$1 &amp;"'!E7:Q200"),13,FALSE),""),"")</f>
        <v/>
      </c>
      <c r="F347" t="str">
        <f ca="1">IFERROR(IF(AND($B347,INDEX(Data!$O$2:$O$1000,$A347)=F$1),VLOOKUP($A347+1, INDIRECT("'" &amp; F$1 &amp;"'!E7:Q200"),13,FALSE),""),"")</f>
        <v/>
      </c>
      <c r="G347" t="str">
        <f ca="1">IFERROR(IF(AND($B347,INDEX(Data!$O$2:$O$1000,$A347)=G$1),VLOOKUP($A347+1, INDIRECT("'" &amp; G$1 &amp;"'!E7:Q200"),13,FALSE),""),"")</f>
        <v/>
      </c>
      <c r="H347" t="str">
        <f ca="1">IFERROR(IF(AND($B347,INDEX(Data!$O$2:$O$1000,$A347)=H$1),VLOOKUP($A347+1, INDIRECT("'" &amp; H$1 &amp;"'!E7:Q200"),13,FALSE),""),"")</f>
        <v/>
      </c>
      <c r="I347" t="str">
        <f ca="1">IFERROR(IF(AND($B347,INDEX(Data!$O$2:$O$1000,$A347)=I$1),VLOOKUP($A347+1, INDIRECT("'" &amp; I$1 &amp;"'!E7:Q200"),13,FALSE),""),"")</f>
        <v/>
      </c>
      <c r="J347" t="str">
        <f ca="1">IFERROR(IF(AND($B347,INDEX(Data!$O$2:$O$1000,$A347)=J$1),VLOOKUP($A347+1, INDIRECT("'" &amp; J$1 &amp;"'!E7:Q200"),13,FALSE),""),"")</f>
        <v/>
      </c>
    </row>
    <row r="348" spans="1:10" x14ac:dyDescent="0.3">
      <c r="A348" t="str">
        <f t="array" ref="A348">IFERROR(SMALL(IF(Data!$D$2:$D$1000="Done",ROW(Data!$D$2:$D$1000)-1),ROW(347:347)),"")</f>
        <v/>
      </c>
      <c r="B348" s="1" t="str">
        <f>IFERROR(IF(INDEX(Data!$T$2:$T$1000,$A348)/INDEX(Data!$J$2:$J$1000,$A348)&gt;$B$1,INDEX(Data!$V$2:$V$1000,$A348),""),"")</f>
        <v/>
      </c>
      <c r="C348" t="str">
        <f ca="1">IFERROR(IF(AND($B348,INDEX(Data!$O$2:$O$1000,$A348)=C$1),VLOOKUP($A348+1, INDIRECT("'" &amp; C$1 &amp;"'!E7:Q200"),13,FALSE),""),"")</f>
        <v/>
      </c>
      <c r="D348" t="str">
        <f ca="1">IFERROR(IF(AND($B348,INDEX(Data!$O$2:$O$1000,$A348)=D$1),VLOOKUP($A348+1, INDIRECT("'" &amp; D$1 &amp;"'!E7:Q200"),13,FALSE),""),"")</f>
        <v/>
      </c>
      <c r="E348" t="str">
        <f ca="1">IFERROR(IF(AND($B348,INDEX(Data!$O$2:$O$1000,$A348)=E$1),VLOOKUP($A348+1, INDIRECT("'" &amp; E$1 &amp;"'!E7:Q200"),13,FALSE),""),"")</f>
        <v/>
      </c>
      <c r="F348" t="str">
        <f ca="1">IFERROR(IF(AND($B348,INDEX(Data!$O$2:$O$1000,$A348)=F$1),VLOOKUP($A348+1, INDIRECT("'" &amp; F$1 &amp;"'!E7:Q200"),13,FALSE),""),"")</f>
        <v/>
      </c>
      <c r="G348" t="str">
        <f ca="1">IFERROR(IF(AND($B348,INDEX(Data!$O$2:$O$1000,$A348)=G$1),VLOOKUP($A348+1, INDIRECT("'" &amp; G$1 &amp;"'!E7:Q200"),13,FALSE),""),"")</f>
        <v/>
      </c>
      <c r="H348" t="str">
        <f ca="1">IFERROR(IF(AND($B348,INDEX(Data!$O$2:$O$1000,$A348)=H$1),VLOOKUP($A348+1, INDIRECT("'" &amp; H$1 &amp;"'!E7:Q200"),13,FALSE),""),"")</f>
        <v/>
      </c>
      <c r="I348" t="str">
        <f ca="1">IFERROR(IF(AND($B348,INDEX(Data!$O$2:$O$1000,$A348)=I$1),VLOOKUP($A348+1, INDIRECT("'" &amp; I$1 &amp;"'!E7:Q200"),13,FALSE),""),"")</f>
        <v/>
      </c>
      <c r="J348" t="str">
        <f ca="1">IFERROR(IF(AND($B348,INDEX(Data!$O$2:$O$1000,$A348)=J$1),VLOOKUP($A348+1, INDIRECT("'" &amp; J$1 &amp;"'!E7:Q200"),13,FALSE),""),"")</f>
        <v/>
      </c>
    </row>
    <row r="349" spans="1:10" x14ac:dyDescent="0.3">
      <c r="A349" t="str">
        <f t="array" ref="A349">IFERROR(SMALL(IF(Data!$D$2:$D$1000="Done",ROW(Data!$D$2:$D$1000)-1),ROW(348:348)),"")</f>
        <v/>
      </c>
      <c r="B349" s="1" t="str">
        <f>IFERROR(IF(INDEX(Data!$T$2:$T$1000,$A349)/INDEX(Data!$J$2:$J$1000,$A349)&gt;$B$1,INDEX(Data!$V$2:$V$1000,$A349),""),"")</f>
        <v/>
      </c>
      <c r="C349" t="str">
        <f ca="1">IFERROR(IF(AND($B349,INDEX(Data!$O$2:$O$1000,$A349)=C$1),VLOOKUP($A349+1, INDIRECT("'" &amp; C$1 &amp;"'!E7:Q200"),13,FALSE),""),"")</f>
        <v/>
      </c>
      <c r="D349" t="str">
        <f ca="1">IFERROR(IF(AND($B349,INDEX(Data!$O$2:$O$1000,$A349)=D$1),VLOOKUP($A349+1, INDIRECT("'" &amp; D$1 &amp;"'!E7:Q200"),13,FALSE),""),"")</f>
        <v/>
      </c>
      <c r="E349" t="str">
        <f ca="1">IFERROR(IF(AND($B349,INDEX(Data!$O$2:$O$1000,$A349)=E$1),VLOOKUP($A349+1, INDIRECT("'" &amp; E$1 &amp;"'!E7:Q200"),13,FALSE),""),"")</f>
        <v/>
      </c>
      <c r="F349" t="str">
        <f ca="1">IFERROR(IF(AND($B349,INDEX(Data!$O$2:$O$1000,$A349)=F$1),VLOOKUP($A349+1, INDIRECT("'" &amp; F$1 &amp;"'!E7:Q200"),13,FALSE),""),"")</f>
        <v/>
      </c>
      <c r="G349" t="str">
        <f ca="1">IFERROR(IF(AND($B349,INDEX(Data!$O$2:$O$1000,$A349)=G$1),VLOOKUP($A349+1, INDIRECT("'" &amp; G$1 &amp;"'!E7:Q200"),13,FALSE),""),"")</f>
        <v/>
      </c>
      <c r="H349" t="str">
        <f ca="1">IFERROR(IF(AND($B349,INDEX(Data!$O$2:$O$1000,$A349)=H$1),VLOOKUP($A349+1, INDIRECT("'" &amp; H$1 &amp;"'!E7:Q200"),13,FALSE),""),"")</f>
        <v/>
      </c>
      <c r="I349" t="str">
        <f ca="1">IFERROR(IF(AND($B349,INDEX(Data!$O$2:$O$1000,$A349)=I$1),VLOOKUP($A349+1, INDIRECT("'" &amp; I$1 &amp;"'!E7:Q200"),13,FALSE),""),"")</f>
        <v/>
      </c>
      <c r="J349" t="str">
        <f ca="1">IFERROR(IF(AND($B349,INDEX(Data!$O$2:$O$1000,$A349)=J$1),VLOOKUP($A349+1, INDIRECT("'" &amp; J$1 &amp;"'!E7:Q200"),13,FALSE),""),"")</f>
        <v/>
      </c>
    </row>
    <row r="350" spans="1:10" x14ac:dyDescent="0.3">
      <c r="A350" t="str">
        <f t="array" ref="A350">IFERROR(SMALL(IF(Data!$D$2:$D$1000="Done",ROW(Data!$D$2:$D$1000)-1),ROW(349:349)),"")</f>
        <v/>
      </c>
      <c r="B350" s="1" t="str">
        <f>IFERROR(IF(INDEX(Data!$T$2:$T$1000,$A350)/INDEX(Data!$J$2:$J$1000,$A350)&gt;$B$1,INDEX(Data!$V$2:$V$1000,$A350),""),"")</f>
        <v/>
      </c>
      <c r="C350" t="str">
        <f ca="1">IFERROR(IF(AND($B350,INDEX(Data!$O$2:$O$1000,$A350)=C$1),VLOOKUP($A350+1, INDIRECT("'" &amp; C$1 &amp;"'!E7:Q200"),13,FALSE),""),"")</f>
        <v/>
      </c>
      <c r="D350" t="str">
        <f ca="1">IFERROR(IF(AND($B350,INDEX(Data!$O$2:$O$1000,$A350)=D$1),VLOOKUP($A350+1, INDIRECT("'" &amp; D$1 &amp;"'!E7:Q200"),13,FALSE),""),"")</f>
        <v/>
      </c>
      <c r="E350" t="str">
        <f ca="1">IFERROR(IF(AND($B350,INDEX(Data!$O$2:$O$1000,$A350)=E$1),VLOOKUP($A350+1, INDIRECT("'" &amp; E$1 &amp;"'!E7:Q200"),13,FALSE),""),"")</f>
        <v/>
      </c>
      <c r="F350" t="str">
        <f ca="1">IFERROR(IF(AND($B350,INDEX(Data!$O$2:$O$1000,$A350)=F$1),VLOOKUP($A350+1, INDIRECT("'" &amp; F$1 &amp;"'!E7:Q200"),13,FALSE),""),"")</f>
        <v/>
      </c>
      <c r="G350" t="str">
        <f ca="1">IFERROR(IF(AND($B350,INDEX(Data!$O$2:$O$1000,$A350)=G$1),VLOOKUP($A350+1, INDIRECT("'" &amp; G$1 &amp;"'!E7:Q200"),13,FALSE),""),"")</f>
        <v/>
      </c>
      <c r="H350" t="str">
        <f ca="1">IFERROR(IF(AND($B350,INDEX(Data!$O$2:$O$1000,$A350)=H$1),VLOOKUP($A350+1, INDIRECT("'" &amp; H$1 &amp;"'!E7:Q200"),13,FALSE),""),"")</f>
        <v/>
      </c>
      <c r="I350" t="str">
        <f ca="1">IFERROR(IF(AND($B350,INDEX(Data!$O$2:$O$1000,$A350)=I$1),VLOOKUP($A350+1, INDIRECT("'" &amp; I$1 &amp;"'!E7:Q200"),13,FALSE),""),"")</f>
        <v/>
      </c>
      <c r="J350" t="str">
        <f ca="1">IFERROR(IF(AND($B350,INDEX(Data!$O$2:$O$1000,$A350)=J$1),VLOOKUP($A350+1, INDIRECT("'" &amp; J$1 &amp;"'!E7:Q200"),13,FALSE),""),"")</f>
        <v/>
      </c>
    </row>
    <row r="351" spans="1:10" x14ac:dyDescent="0.3">
      <c r="A351" t="str">
        <f t="array" ref="A351">IFERROR(SMALL(IF(Data!$D$2:$D$1000="Done",ROW(Data!$D$2:$D$1000)-1),ROW(350:350)),"")</f>
        <v/>
      </c>
      <c r="B351" s="1" t="str">
        <f>IFERROR(IF(INDEX(Data!$T$2:$T$1000,$A351)/INDEX(Data!$J$2:$J$1000,$A351)&gt;$B$1,INDEX(Data!$V$2:$V$1000,$A351),""),"")</f>
        <v/>
      </c>
      <c r="C351" t="str">
        <f ca="1">IFERROR(IF(AND($B351,INDEX(Data!$O$2:$O$1000,$A351)=C$1),VLOOKUP($A351+1, INDIRECT("'" &amp; C$1 &amp;"'!E7:Q200"),13,FALSE),""),"")</f>
        <v/>
      </c>
      <c r="D351" t="str">
        <f ca="1">IFERROR(IF(AND($B351,INDEX(Data!$O$2:$O$1000,$A351)=D$1),VLOOKUP($A351+1, INDIRECT("'" &amp; D$1 &amp;"'!E7:Q200"),13,FALSE),""),"")</f>
        <v/>
      </c>
      <c r="E351" t="str">
        <f ca="1">IFERROR(IF(AND($B351,INDEX(Data!$O$2:$O$1000,$A351)=E$1),VLOOKUP($A351+1, INDIRECT("'" &amp; E$1 &amp;"'!E7:Q200"),13,FALSE),""),"")</f>
        <v/>
      </c>
      <c r="F351" t="str">
        <f ca="1">IFERROR(IF(AND($B351,INDEX(Data!$O$2:$O$1000,$A351)=F$1),VLOOKUP($A351+1, INDIRECT("'" &amp; F$1 &amp;"'!E7:Q200"),13,FALSE),""),"")</f>
        <v/>
      </c>
      <c r="G351" t="str">
        <f ca="1">IFERROR(IF(AND($B351,INDEX(Data!$O$2:$O$1000,$A351)=G$1),VLOOKUP($A351+1, INDIRECT("'" &amp; G$1 &amp;"'!E7:Q200"),13,FALSE),""),"")</f>
        <v/>
      </c>
      <c r="H351" t="str">
        <f ca="1">IFERROR(IF(AND($B351,INDEX(Data!$O$2:$O$1000,$A351)=H$1),VLOOKUP($A351+1, INDIRECT("'" &amp; H$1 &amp;"'!E7:Q200"),13,FALSE),""),"")</f>
        <v/>
      </c>
      <c r="I351" t="str">
        <f ca="1">IFERROR(IF(AND($B351,INDEX(Data!$O$2:$O$1000,$A351)=I$1),VLOOKUP($A351+1, INDIRECT("'" &amp; I$1 &amp;"'!E7:Q200"),13,FALSE),""),"")</f>
        <v/>
      </c>
      <c r="J351" t="str">
        <f ca="1">IFERROR(IF(AND($B351,INDEX(Data!$O$2:$O$1000,$A351)=J$1),VLOOKUP($A351+1, INDIRECT("'" &amp; J$1 &amp;"'!E7:Q200"),13,FALSE),""),"")</f>
        <v/>
      </c>
    </row>
    <row r="352" spans="1:10" x14ac:dyDescent="0.3">
      <c r="A352" t="str">
        <f t="array" ref="A352">IFERROR(SMALL(IF(Data!$D$2:$D$1000="Done",ROW(Data!$D$2:$D$1000)-1),ROW(351:351)),"")</f>
        <v/>
      </c>
      <c r="B352" s="1" t="str">
        <f>IFERROR(IF(INDEX(Data!$T$2:$T$1000,$A352)/INDEX(Data!$J$2:$J$1000,$A352)&gt;$B$1,INDEX(Data!$V$2:$V$1000,$A352),""),"")</f>
        <v/>
      </c>
      <c r="C352" t="str">
        <f ca="1">IFERROR(IF(AND($B352,INDEX(Data!$O$2:$O$1000,$A352)=C$1),VLOOKUP($A352+1, INDIRECT("'" &amp; C$1 &amp;"'!E7:Q200"),13,FALSE),""),"")</f>
        <v/>
      </c>
      <c r="D352" t="str">
        <f ca="1">IFERROR(IF(AND($B352,INDEX(Data!$O$2:$O$1000,$A352)=D$1),VLOOKUP($A352+1, INDIRECT("'" &amp; D$1 &amp;"'!E7:Q200"),13,FALSE),""),"")</f>
        <v/>
      </c>
      <c r="E352" t="str">
        <f ca="1">IFERROR(IF(AND($B352,INDEX(Data!$O$2:$O$1000,$A352)=E$1),VLOOKUP($A352+1, INDIRECT("'" &amp; E$1 &amp;"'!E7:Q200"),13,FALSE),""),"")</f>
        <v/>
      </c>
      <c r="F352" t="str">
        <f ca="1">IFERROR(IF(AND($B352,INDEX(Data!$O$2:$O$1000,$A352)=F$1),VLOOKUP($A352+1, INDIRECT("'" &amp; F$1 &amp;"'!E7:Q200"),13,FALSE),""),"")</f>
        <v/>
      </c>
      <c r="G352" t="str">
        <f ca="1">IFERROR(IF(AND($B352,INDEX(Data!$O$2:$O$1000,$A352)=G$1),VLOOKUP($A352+1, INDIRECT("'" &amp; G$1 &amp;"'!E7:Q200"),13,FALSE),""),"")</f>
        <v/>
      </c>
      <c r="H352" t="str">
        <f ca="1">IFERROR(IF(AND($B352,INDEX(Data!$O$2:$O$1000,$A352)=H$1),VLOOKUP($A352+1, INDIRECT("'" &amp; H$1 &amp;"'!E7:Q200"),13,FALSE),""),"")</f>
        <v/>
      </c>
      <c r="I352" t="str">
        <f ca="1">IFERROR(IF(AND($B352,INDEX(Data!$O$2:$O$1000,$A352)=I$1),VLOOKUP($A352+1, INDIRECT("'" &amp; I$1 &amp;"'!E7:Q200"),13,FALSE),""),"")</f>
        <v/>
      </c>
      <c r="J352" t="str">
        <f ca="1">IFERROR(IF(AND($B352,INDEX(Data!$O$2:$O$1000,$A352)=J$1),VLOOKUP($A352+1, INDIRECT("'" &amp; J$1 &amp;"'!E7:Q200"),13,FALSE),""),"")</f>
        <v/>
      </c>
    </row>
    <row r="353" spans="1:10" x14ac:dyDescent="0.3">
      <c r="A353" t="str">
        <f t="array" ref="A353">IFERROR(SMALL(IF(Data!$D$2:$D$1000="Done",ROW(Data!$D$2:$D$1000)-1),ROW(352:352)),"")</f>
        <v/>
      </c>
      <c r="B353" s="1" t="str">
        <f>IFERROR(IF(INDEX(Data!$T$2:$T$1000,$A353)/INDEX(Data!$J$2:$J$1000,$A353)&gt;$B$1,INDEX(Data!$V$2:$V$1000,$A353),""),"")</f>
        <v/>
      </c>
      <c r="C353" t="str">
        <f ca="1">IFERROR(IF(AND($B353,INDEX(Data!$O$2:$O$1000,$A353)=C$1),VLOOKUP($A353+1, INDIRECT("'" &amp; C$1 &amp;"'!E7:Q200"),13,FALSE),""),"")</f>
        <v/>
      </c>
      <c r="D353" t="str">
        <f ca="1">IFERROR(IF(AND($B353,INDEX(Data!$O$2:$O$1000,$A353)=D$1),VLOOKUP($A353+1, INDIRECT("'" &amp; D$1 &amp;"'!E7:Q200"),13,FALSE),""),"")</f>
        <v/>
      </c>
      <c r="E353" t="str">
        <f ca="1">IFERROR(IF(AND($B353,INDEX(Data!$O$2:$O$1000,$A353)=E$1),VLOOKUP($A353+1, INDIRECT("'" &amp; E$1 &amp;"'!E7:Q200"),13,FALSE),""),"")</f>
        <v/>
      </c>
      <c r="F353" t="str">
        <f ca="1">IFERROR(IF(AND($B353,INDEX(Data!$O$2:$O$1000,$A353)=F$1),VLOOKUP($A353+1, INDIRECT("'" &amp; F$1 &amp;"'!E7:Q200"),13,FALSE),""),"")</f>
        <v/>
      </c>
      <c r="G353" t="str">
        <f ca="1">IFERROR(IF(AND($B353,INDEX(Data!$O$2:$O$1000,$A353)=G$1),VLOOKUP($A353+1, INDIRECT("'" &amp; G$1 &amp;"'!E7:Q200"),13,FALSE),""),"")</f>
        <v/>
      </c>
      <c r="H353" t="str">
        <f ca="1">IFERROR(IF(AND($B353,INDEX(Data!$O$2:$O$1000,$A353)=H$1),VLOOKUP($A353+1, INDIRECT("'" &amp; H$1 &amp;"'!E7:Q200"),13,FALSE),""),"")</f>
        <v/>
      </c>
      <c r="I353" t="str">
        <f ca="1">IFERROR(IF(AND($B353,INDEX(Data!$O$2:$O$1000,$A353)=I$1),VLOOKUP($A353+1, INDIRECT("'" &amp; I$1 &amp;"'!E7:Q200"),13,FALSE),""),"")</f>
        <v/>
      </c>
      <c r="J353" t="str">
        <f ca="1">IFERROR(IF(AND($B353,INDEX(Data!$O$2:$O$1000,$A353)=J$1),VLOOKUP($A353+1, INDIRECT("'" &amp; J$1 &amp;"'!E7:Q200"),13,FALSE),""),"")</f>
        <v/>
      </c>
    </row>
    <row r="354" spans="1:10" x14ac:dyDescent="0.3">
      <c r="A354" t="str">
        <f t="array" ref="A354">IFERROR(SMALL(IF(Data!$D$2:$D$1000="Done",ROW(Data!$D$2:$D$1000)-1),ROW(353:353)),"")</f>
        <v/>
      </c>
      <c r="B354" s="1" t="str">
        <f>IFERROR(IF(INDEX(Data!$T$2:$T$1000,$A354)/INDEX(Data!$J$2:$J$1000,$A354)&gt;$B$1,INDEX(Data!$V$2:$V$1000,$A354),""),"")</f>
        <v/>
      </c>
      <c r="C354" t="str">
        <f ca="1">IFERROR(IF(AND($B354,INDEX(Data!$O$2:$O$1000,$A354)=C$1),VLOOKUP($A354+1, INDIRECT("'" &amp; C$1 &amp;"'!E7:Q200"),13,FALSE),""),"")</f>
        <v/>
      </c>
      <c r="D354" t="str">
        <f ca="1">IFERROR(IF(AND($B354,INDEX(Data!$O$2:$O$1000,$A354)=D$1),VLOOKUP($A354+1, INDIRECT("'" &amp; D$1 &amp;"'!E7:Q200"),13,FALSE),""),"")</f>
        <v/>
      </c>
      <c r="E354" t="str">
        <f ca="1">IFERROR(IF(AND($B354,INDEX(Data!$O$2:$O$1000,$A354)=E$1),VLOOKUP($A354+1, INDIRECT("'" &amp; E$1 &amp;"'!E7:Q200"),13,FALSE),""),"")</f>
        <v/>
      </c>
      <c r="F354" t="str">
        <f ca="1">IFERROR(IF(AND($B354,INDEX(Data!$O$2:$O$1000,$A354)=F$1),VLOOKUP($A354+1, INDIRECT("'" &amp; F$1 &amp;"'!E7:Q200"),13,FALSE),""),"")</f>
        <v/>
      </c>
      <c r="G354" t="str">
        <f ca="1">IFERROR(IF(AND($B354,INDEX(Data!$O$2:$O$1000,$A354)=G$1),VLOOKUP($A354+1, INDIRECT("'" &amp; G$1 &amp;"'!E7:Q200"),13,FALSE),""),"")</f>
        <v/>
      </c>
      <c r="H354" t="str">
        <f ca="1">IFERROR(IF(AND($B354,INDEX(Data!$O$2:$O$1000,$A354)=H$1),VLOOKUP($A354+1, INDIRECT("'" &amp; H$1 &amp;"'!E7:Q200"),13,FALSE),""),"")</f>
        <v/>
      </c>
      <c r="I354" t="str">
        <f ca="1">IFERROR(IF(AND($B354,INDEX(Data!$O$2:$O$1000,$A354)=I$1),VLOOKUP($A354+1, INDIRECT("'" &amp; I$1 &amp;"'!E7:Q200"),13,FALSE),""),"")</f>
        <v/>
      </c>
      <c r="J354" t="str">
        <f ca="1">IFERROR(IF(AND($B354,INDEX(Data!$O$2:$O$1000,$A354)=J$1),VLOOKUP($A354+1, INDIRECT("'" &amp; J$1 &amp;"'!E7:Q200"),13,FALSE),""),"")</f>
        <v/>
      </c>
    </row>
    <row r="355" spans="1:10" x14ac:dyDescent="0.3">
      <c r="A355" t="str">
        <f t="array" ref="A355">IFERROR(SMALL(IF(Data!$D$2:$D$1000="Done",ROW(Data!$D$2:$D$1000)-1),ROW(354:354)),"")</f>
        <v/>
      </c>
      <c r="B355" s="1" t="str">
        <f>IFERROR(IF(INDEX(Data!$T$2:$T$1000,$A355)/INDEX(Data!$J$2:$J$1000,$A355)&gt;$B$1,INDEX(Data!$V$2:$V$1000,$A355),""),"")</f>
        <v/>
      </c>
      <c r="C355" t="str">
        <f ca="1">IFERROR(IF(AND($B355,INDEX(Data!$O$2:$O$1000,$A355)=C$1),VLOOKUP($A355+1, INDIRECT("'" &amp; C$1 &amp;"'!E7:Q200"),13,FALSE),""),"")</f>
        <v/>
      </c>
      <c r="D355" t="str">
        <f ca="1">IFERROR(IF(AND($B355,INDEX(Data!$O$2:$O$1000,$A355)=D$1),VLOOKUP($A355+1, INDIRECT("'" &amp; D$1 &amp;"'!E7:Q200"),13,FALSE),""),"")</f>
        <v/>
      </c>
      <c r="E355" t="str">
        <f ca="1">IFERROR(IF(AND($B355,INDEX(Data!$O$2:$O$1000,$A355)=E$1),VLOOKUP($A355+1, INDIRECT("'" &amp; E$1 &amp;"'!E7:Q200"),13,FALSE),""),"")</f>
        <v/>
      </c>
      <c r="F355" t="str">
        <f ca="1">IFERROR(IF(AND($B355,INDEX(Data!$O$2:$O$1000,$A355)=F$1),VLOOKUP($A355+1, INDIRECT("'" &amp; F$1 &amp;"'!E7:Q200"),13,FALSE),""),"")</f>
        <v/>
      </c>
      <c r="G355" t="str">
        <f ca="1">IFERROR(IF(AND($B355,INDEX(Data!$O$2:$O$1000,$A355)=G$1),VLOOKUP($A355+1, INDIRECT("'" &amp; G$1 &amp;"'!E7:Q200"),13,FALSE),""),"")</f>
        <v/>
      </c>
      <c r="H355" t="str">
        <f ca="1">IFERROR(IF(AND($B355,INDEX(Data!$O$2:$O$1000,$A355)=H$1),VLOOKUP($A355+1, INDIRECT("'" &amp; H$1 &amp;"'!E7:Q200"),13,FALSE),""),"")</f>
        <v/>
      </c>
      <c r="I355" t="str">
        <f ca="1">IFERROR(IF(AND($B355,INDEX(Data!$O$2:$O$1000,$A355)=I$1),VLOOKUP($A355+1, INDIRECT("'" &amp; I$1 &amp;"'!E7:Q200"),13,FALSE),""),"")</f>
        <v/>
      </c>
      <c r="J355" t="str">
        <f ca="1">IFERROR(IF(AND($B355,INDEX(Data!$O$2:$O$1000,$A355)=J$1),VLOOKUP($A355+1, INDIRECT("'" &amp; J$1 &amp;"'!E7:Q200"),13,FALSE),""),"")</f>
        <v/>
      </c>
    </row>
    <row r="356" spans="1:10" x14ac:dyDescent="0.3">
      <c r="A356" t="str">
        <f t="array" ref="A356">IFERROR(SMALL(IF(Data!$D$2:$D$1000="Done",ROW(Data!$D$2:$D$1000)-1),ROW(355:355)),"")</f>
        <v/>
      </c>
      <c r="B356" s="1" t="str">
        <f>IFERROR(IF(INDEX(Data!$T$2:$T$1000,$A356)/INDEX(Data!$J$2:$J$1000,$A356)&gt;$B$1,INDEX(Data!$V$2:$V$1000,$A356),""),"")</f>
        <v/>
      </c>
      <c r="C356" t="str">
        <f ca="1">IFERROR(IF(AND($B356,INDEX(Data!$O$2:$O$1000,$A356)=C$1),VLOOKUP($A356+1, INDIRECT("'" &amp; C$1 &amp;"'!E7:Q200"),13,FALSE),""),"")</f>
        <v/>
      </c>
      <c r="D356" t="str">
        <f ca="1">IFERROR(IF(AND($B356,INDEX(Data!$O$2:$O$1000,$A356)=D$1),VLOOKUP($A356+1, INDIRECT("'" &amp; D$1 &amp;"'!E7:Q200"),13,FALSE),""),"")</f>
        <v/>
      </c>
      <c r="E356" t="str">
        <f ca="1">IFERROR(IF(AND($B356,INDEX(Data!$O$2:$O$1000,$A356)=E$1),VLOOKUP($A356+1, INDIRECT("'" &amp; E$1 &amp;"'!E7:Q200"),13,FALSE),""),"")</f>
        <v/>
      </c>
      <c r="F356" t="str">
        <f ca="1">IFERROR(IF(AND($B356,INDEX(Data!$O$2:$O$1000,$A356)=F$1),VLOOKUP($A356+1, INDIRECT("'" &amp; F$1 &amp;"'!E7:Q200"),13,FALSE),""),"")</f>
        <v/>
      </c>
      <c r="G356" t="str">
        <f ca="1">IFERROR(IF(AND($B356,INDEX(Data!$O$2:$O$1000,$A356)=G$1),VLOOKUP($A356+1, INDIRECT("'" &amp; G$1 &amp;"'!E7:Q200"),13,FALSE),""),"")</f>
        <v/>
      </c>
      <c r="H356" t="str">
        <f ca="1">IFERROR(IF(AND($B356,INDEX(Data!$O$2:$O$1000,$A356)=H$1),VLOOKUP($A356+1, INDIRECT("'" &amp; H$1 &amp;"'!E7:Q200"),13,FALSE),""),"")</f>
        <v/>
      </c>
      <c r="I356" t="str">
        <f ca="1">IFERROR(IF(AND($B356,INDEX(Data!$O$2:$O$1000,$A356)=I$1),VLOOKUP($A356+1, INDIRECT("'" &amp; I$1 &amp;"'!E7:Q200"),13,FALSE),""),"")</f>
        <v/>
      </c>
      <c r="J356" t="str">
        <f ca="1">IFERROR(IF(AND($B356,INDEX(Data!$O$2:$O$1000,$A356)=J$1),VLOOKUP($A356+1, INDIRECT("'" &amp; J$1 &amp;"'!E7:Q200"),13,FALSE),""),"")</f>
        <v/>
      </c>
    </row>
    <row r="357" spans="1:10" x14ac:dyDescent="0.3">
      <c r="A357" t="str">
        <f t="array" ref="A357">IFERROR(SMALL(IF(Data!$D$2:$D$1000="Done",ROW(Data!$D$2:$D$1000)-1),ROW(356:356)),"")</f>
        <v/>
      </c>
      <c r="B357" s="1" t="str">
        <f>IFERROR(IF(INDEX(Data!$T$2:$T$1000,$A357)/INDEX(Data!$J$2:$J$1000,$A357)&gt;$B$1,INDEX(Data!$V$2:$V$1000,$A357),""),"")</f>
        <v/>
      </c>
      <c r="C357" t="str">
        <f ca="1">IFERROR(IF(AND($B357,INDEX(Data!$O$2:$O$1000,$A357)=C$1),VLOOKUP($A357+1, INDIRECT("'" &amp; C$1 &amp;"'!E7:Q200"),13,FALSE),""),"")</f>
        <v/>
      </c>
      <c r="D357" t="str">
        <f ca="1">IFERROR(IF(AND($B357,INDEX(Data!$O$2:$O$1000,$A357)=D$1),VLOOKUP($A357+1, INDIRECT("'" &amp; D$1 &amp;"'!E7:Q200"),13,FALSE),""),"")</f>
        <v/>
      </c>
      <c r="E357" t="str">
        <f ca="1">IFERROR(IF(AND($B357,INDEX(Data!$O$2:$O$1000,$A357)=E$1),VLOOKUP($A357+1, INDIRECT("'" &amp; E$1 &amp;"'!E7:Q200"),13,FALSE),""),"")</f>
        <v/>
      </c>
      <c r="F357" t="str">
        <f ca="1">IFERROR(IF(AND($B357,INDEX(Data!$O$2:$O$1000,$A357)=F$1),VLOOKUP($A357+1, INDIRECT("'" &amp; F$1 &amp;"'!E7:Q200"),13,FALSE),""),"")</f>
        <v/>
      </c>
      <c r="G357" t="str">
        <f ca="1">IFERROR(IF(AND($B357,INDEX(Data!$O$2:$O$1000,$A357)=G$1),VLOOKUP($A357+1, INDIRECT("'" &amp; G$1 &amp;"'!E7:Q200"),13,FALSE),""),"")</f>
        <v/>
      </c>
      <c r="H357" t="str">
        <f ca="1">IFERROR(IF(AND($B357,INDEX(Data!$O$2:$O$1000,$A357)=H$1),VLOOKUP($A357+1, INDIRECT("'" &amp; H$1 &amp;"'!E7:Q200"),13,FALSE),""),"")</f>
        <v/>
      </c>
      <c r="I357" t="str">
        <f ca="1">IFERROR(IF(AND($B357,INDEX(Data!$O$2:$O$1000,$A357)=I$1),VLOOKUP($A357+1, INDIRECT("'" &amp; I$1 &amp;"'!E7:Q200"),13,FALSE),""),"")</f>
        <v/>
      </c>
      <c r="J357" t="str">
        <f ca="1">IFERROR(IF(AND($B357,INDEX(Data!$O$2:$O$1000,$A357)=J$1),VLOOKUP($A357+1, INDIRECT("'" &amp; J$1 &amp;"'!E7:Q200"),13,FALSE),""),"")</f>
        <v/>
      </c>
    </row>
    <row r="358" spans="1:10" x14ac:dyDescent="0.3">
      <c r="A358" t="str">
        <f t="array" ref="A358">IFERROR(SMALL(IF(Data!$D$2:$D$1000="Done",ROW(Data!$D$2:$D$1000)-1),ROW(357:357)),"")</f>
        <v/>
      </c>
      <c r="B358" s="1" t="str">
        <f>IFERROR(IF(INDEX(Data!$T$2:$T$1000,$A358)/INDEX(Data!$J$2:$J$1000,$A358)&gt;$B$1,INDEX(Data!$V$2:$V$1000,$A358),""),"")</f>
        <v/>
      </c>
      <c r="C358" t="str">
        <f ca="1">IFERROR(IF(AND($B358,INDEX(Data!$O$2:$O$1000,$A358)=C$1),VLOOKUP($A358+1, INDIRECT("'" &amp; C$1 &amp;"'!E7:Q200"),13,FALSE),""),"")</f>
        <v/>
      </c>
      <c r="D358" t="str">
        <f ca="1">IFERROR(IF(AND($B358,INDEX(Data!$O$2:$O$1000,$A358)=D$1),VLOOKUP($A358+1, INDIRECT("'" &amp; D$1 &amp;"'!E7:Q200"),13,FALSE),""),"")</f>
        <v/>
      </c>
      <c r="E358" t="str">
        <f ca="1">IFERROR(IF(AND($B358,INDEX(Data!$O$2:$O$1000,$A358)=E$1),VLOOKUP($A358+1, INDIRECT("'" &amp; E$1 &amp;"'!E7:Q200"),13,FALSE),""),"")</f>
        <v/>
      </c>
      <c r="F358" t="str">
        <f ca="1">IFERROR(IF(AND($B358,INDEX(Data!$O$2:$O$1000,$A358)=F$1),VLOOKUP($A358+1, INDIRECT("'" &amp; F$1 &amp;"'!E7:Q200"),13,FALSE),""),"")</f>
        <v/>
      </c>
      <c r="G358" t="str">
        <f ca="1">IFERROR(IF(AND($B358,INDEX(Data!$O$2:$O$1000,$A358)=G$1),VLOOKUP($A358+1, INDIRECT("'" &amp; G$1 &amp;"'!E7:Q200"),13,FALSE),""),"")</f>
        <v/>
      </c>
      <c r="H358" t="str">
        <f ca="1">IFERROR(IF(AND($B358,INDEX(Data!$O$2:$O$1000,$A358)=H$1),VLOOKUP($A358+1, INDIRECT("'" &amp; H$1 &amp;"'!E7:Q200"),13,FALSE),""),"")</f>
        <v/>
      </c>
      <c r="I358" t="str">
        <f ca="1">IFERROR(IF(AND($B358,INDEX(Data!$O$2:$O$1000,$A358)=I$1),VLOOKUP($A358+1, INDIRECT("'" &amp; I$1 &amp;"'!E7:Q200"),13,FALSE),""),"")</f>
        <v/>
      </c>
      <c r="J358" t="str">
        <f ca="1">IFERROR(IF(AND($B358,INDEX(Data!$O$2:$O$1000,$A358)=J$1),VLOOKUP($A358+1, INDIRECT("'" &amp; J$1 &amp;"'!E7:Q200"),13,FALSE),""),"")</f>
        <v/>
      </c>
    </row>
    <row r="359" spans="1:10" x14ac:dyDescent="0.3">
      <c r="A359" t="str">
        <f t="array" ref="A359">IFERROR(SMALL(IF(Data!$D$2:$D$1000="Done",ROW(Data!$D$2:$D$1000)-1),ROW(358:358)),"")</f>
        <v/>
      </c>
      <c r="B359" s="1" t="str">
        <f>IFERROR(IF(INDEX(Data!$T$2:$T$1000,$A359)/INDEX(Data!$J$2:$J$1000,$A359)&gt;$B$1,INDEX(Data!$V$2:$V$1000,$A359),""),"")</f>
        <v/>
      </c>
      <c r="C359" t="str">
        <f ca="1">IFERROR(IF(AND($B359,INDEX(Data!$O$2:$O$1000,$A359)=C$1),VLOOKUP($A359+1, INDIRECT("'" &amp; C$1 &amp;"'!E7:Q200"),13,FALSE),""),"")</f>
        <v/>
      </c>
      <c r="D359" t="str">
        <f ca="1">IFERROR(IF(AND($B359,INDEX(Data!$O$2:$O$1000,$A359)=D$1),VLOOKUP($A359+1, INDIRECT("'" &amp; D$1 &amp;"'!E7:Q200"),13,FALSE),""),"")</f>
        <v/>
      </c>
      <c r="E359" t="str">
        <f ca="1">IFERROR(IF(AND($B359,INDEX(Data!$O$2:$O$1000,$A359)=E$1),VLOOKUP($A359+1, INDIRECT("'" &amp; E$1 &amp;"'!E7:Q200"),13,FALSE),""),"")</f>
        <v/>
      </c>
      <c r="F359" t="str">
        <f ca="1">IFERROR(IF(AND($B359,INDEX(Data!$O$2:$O$1000,$A359)=F$1),VLOOKUP($A359+1, INDIRECT("'" &amp; F$1 &amp;"'!E7:Q200"),13,FALSE),""),"")</f>
        <v/>
      </c>
      <c r="G359" t="str">
        <f ca="1">IFERROR(IF(AND($B359,INDEX(Data!$O$2:$O$1000,$A359)=G$1),VLOOKUP($A359+1, INDIRECT("'" &amp; G$1 &amp;"'!E7:Q200"),13,FALSE),""),"")</f>
        <v/>
      </c>
      <c r="H359" t="str">
        <f ca="1">IFERROR(IF(AND($B359,INDEX(Data!$O$2:$O$1000,$A359)=H$1),VLOOKUP($A359+1, INDIRECT("'" &amp; H$1 &amp;"'!E7:Q200"),13,FALSE),""),"")</f>
        <v/>
      </c>
      <c r="I359" t="str">
        <f ca="1">IFERROR(IF(AND($B359,INDEX(Data!$O$2:$O$1000,$A359)=I$1),VLOOKUP($A359+1, INDIRECT("'" &amp; I$1 &amp;"'!E7:Q200"),13,FALSE),""),"")</f>
        <v/>
      </c>
      <c r="J359" t="str">
        <f ca="1">IFERROR(IF(AND($B359,INDEX(Data!$O$2:$O$1000,$A359)=J$1),VLOOKUP($A359+1, INDIRECT("'" &amp; J$1 &amp;"'!E7:Q200"),13,FALSE),""),"")</f>
        <v/>
      </c>
    </row>
    <row r="360" spans="1:10" x14ac:dyDescent="0.3">
      <c r="A360" t="str">
        <f t="array" ref="A360">IFERROR(SMALL(IF(Data!$D$2:$D$1000="Done",ROW(Data!$D$2:$D$1000)-1),ROW(359:359)),"")</f>
        <v/>
      </c>
      <c r="B360" s="1" t="str">
        <f>IFERROR(IF(INDEX(Data!$T$2:$T$1000,$A360)/INDEX(Data!$J$2:$J$1000,$A360)&gt;$B$1,INDEX(Data!$V$2:$V$1000,$A360),""),"")</f>
        <v/>
      </c>
      <c r="C360" t="str">
        <f ca="1">IFERROR(IF(AND($B360,INDEX(Data!$O$2:$O$1000,$A360)=C$1),VLOOKUP($A360+1, INDIRECT("'" &amp; C$1 &amp;"'!E7:Q200"),13,FALSE),""),"")</f>
        <v/>
      </c>
      <c r="D360" t="str">
        <f ca="1">IFERROR(IF(AND($B360,INDEX(Data!$O$2:$O$1000,$A360)=D$1),VLOOKUP($A360+1, INDIRECT("'" &amp; D$1 &amp;"'!E7:Q200"),13,FALSE),""),"")</f>
        <v/>
      </c>
      <c r="E360" t="str">
        <f ca="1">IFERROR(IF(AND($B360,INDEX(Data!$O$2:$O$1000,$A360)=E$1),VLOOKUP($A360+1, INDIRECT("'" &amp; E$1 &amp;"'!E7:Q200"),13,FALSE),""),"")</f>
        <v/>
      </c>
      <c r="F360" t="str">
        <f ca="1">IFERROR(IF(AND($B360,INDEX(Data!$O$2:$O$1000,$A360)=F$1),VLOOKUP($A360+1, INDIRECT("'" &amp; F$1 &amp;"'!E7:Q200"),13,FALSE),""),"")</f>
        <v/>
      </c>
      <c r="G360" t="str">
        <f ca="1">IFERROR(IF(AND($B360,INDEX(Data!$O$2:$O$1000,$A360)=G$1),VLOOKUP($A360+1, INDIRECT("'" &amp; G$1 &amp;"'!E7:Q200"),13,FALSE),""),"")</f>
        <v/>
      </c>
      <c r="H360" t="str">
        <f ca="1">IFERROR(IF(AND($B360,INDEX(Data!$O$2:$O$1000,$A360)=H$1),VLOOKUP($A360+1, INDIRECT("'" &amp; H$1 &amp;"'!E7:Q200"),13,FALSE),""),"")</f>
        <v/>
      </c>
      <c r="I360" t="str">
        <f ca="1">IFERROR(IF(AND($B360,INDEX(Data!$O$2:$O$1000,$A360)=I$1),VLOOKUP($A360+1, INDIRECT("'" &amp; I$1 &amp;"'!E7:Q200"),13,FALSE),""),"")</f>
        <v/>
      </c>
      <c r="J360" t="str">
        <f ca="1">IFERROR(IF(AND($B360,INDEX(Data!$O$2:$O$1000,$A360)=J$1),VLOOKUP($A360+1, INDIRECT("'" &amp; J$1 &amp;"'!E7:Q200"),13,FALSE),""),"")</f>
        <v/>
      </c>
    </row>
    <row r="361" spans="1:10" x14ac:dyDescent="0.3">
      <c r="A361" t="str">
        <f t="array" ref="A361">IFERROR(SMALL(IF(Data!$D$2:$D$1000="Done",ROW(Data!$D$2:$D$1000)-1),ROW(360:360)),"")</f>
        <v/>
      </c>
      <c r="B361" s="1" t="str">
        <f>IFERROR(IF(INDEX(Data!$T$2:$T$1000,$A361)/INDEX(Data!$J$2:$J$1000,$A361)&gt;$B$1,INDEX(Data!$V$2:$V$1000,$A361),""),"")</f>
        <v/>
      </c>
      <c r="C361" t="str">
        <f ca="1">IFERROR(IF(AND($B361,INDEX(Data!$O$2:$O$1000,$A361)=C$1),VLOOKUP($A361+1, INDIRECT("'" &amp; C$1 &amp;"'!E7:Q200"),13,FALSE),""),"")</f>
        <v/>
      </c>
      <c r="D361" t="str">
        <f ca="1">IFERROR(IF(AND($B361,INDEX(Data!$O$2:$O$1000,$A361)=D$1),VLOOKUP($A361+1, INDIRECT("'" &amp; D$1 &amp;"'!E7:Q200"),13,FALSE),""),"")</f>
        <v/>
      </c>
      <c r="E361" t="str">
        <f ca="1">IFERROR(IF(AND($B361,INDEX(Data!$O$2:$O$1000,$A361)=E$1),VLOOKUP($A361+1, INDIRECT("'" &amp; E$1 &amp;"'!E7:Q200"),13,FALSE),""),"")</f>
        <v/>
      </c>
      <c r="F361" t="str">
        <f ca="1">IFERROR(IF(AND($B361,INDEX(Data!$O$2:$O$1000,$A361)=F$1),VLOOKUP($A361+1, INDIRECT("'" &amp; F$1 &amp;"'!E7:Q200"),13,FALSE),""),"")</f>
        <v/>
      </c>
      <c r="G361" t="str">
        <f ca="1">IFERROR(IF(AND($B361,INDEX(Data!$O$2:$O$1000,$A361)=G$1),VLOOKUP($A361+1, INDIRECT("'" &amp; G$1 &amp;"'!E7:Q200"),13,FALSE),""),"")</f>
        <v/>
      </c>
      <c r="H361" t="str">
        <f ca="1">IFERROR(IF(AND($B361,INDEX(Data!$O$2:$O$1000,$A361)=H$1),VLOOKUP($A361+1, INDIRECT("'" &amp; H$1 &amp;"'!E7:Q200"),13,FALSE),""),"")</f>
        <v/>
      </c>
      <c r="I361" t="str">
        <f ca="1">IFERROR(IF(AND($B361,INDEX(Data!$O$2:$O$1000,$A361)=I$1),VLOOKUP($A361+1, INDIRECT("'" &amp; I$1 &amp;"'!E7:Q200"),13,FALSE),""),"")</f>
        <v/>
      </c>
      <c r="J361" t="str">
        <f ca="1">IFERROR(IF(AND($B361,INDEX(Data!$O$2:$O$1000,$A361)=J$1),VLOOKUP($A361+1, INDIRECT("'" &amp; J$1 &amp;"'!E7:Q200"),13,FALSE),""),"")</f>
        <v/>
      </c>
    </row>
    <row r="362" spans="1:10" x14ac:dyDescent="0.3">
      <c r="A362" t="str">
        <f t="array" ref="A362">IFERROR(SMALL(IF(Data!$D$2:$D$1000="Done",ROW(Data!$D$2:$D$1000)-1),ROW(361:361)),"")</f>
        <v/>
      </c>
      <c r="B362" s="1" t="str">
        <f>IFERROR(IF(INDEX(Data!$T$2:$T$1000,$A362)/INDEX(Data!$J$2:$J$1000,$A362)&gt;$B$1,INDEX(Data!$V$2:$V$1000,$A362),""),"")</f>
        <v/>
      </c>
      <c r="C362" t="str">
        <f ca="1">IFERROR(IF(AND($B362,INDEX(Data!$O$2:$O$1000,$A362)=C$1),VLOOKUP($A362+1, INDIRECT("'" &amp; C$1 &amp;"'!E7:Q200"),13,FALSE),""),"")</f>
        <v/>
      </c>
      <c r="D362" t="str">
        <f ca="1">IFERROR(IF(AND($B362,INDEX(Data!$O$2:$O$1000,$A362)=D$1),VLOOKUP($A362+1, INDIRECT("'" &amp; D$1 &amp;"'!E7:Q200"),13,FALSE),""),"")</f>
        <v/>
      </c>
      <c r="E362" t="str">
        <f ca="1">IFERROR(IF(AND($B362,INDEX(Data!$O$2:$O$1000,$A362)=E$1),VLOOKUP($A362+1, INDIRECT("'" &amp; E$1 &amp;"'!E7:Q200"),13,FALSE),""),"")</f>
        <v/>
      </c>
      <c r="F362" t="str">
        <f ca="1">IFERROR(IF(AND($B362,INDEX(Data!$O$2:$O$1000,$A362)=F$1),VLOOKUP($A362+1, INDIRECT("'" &amp; F$1 &amp;"'!E7:Q200"),13,FALSE),""),"")</f>
        <v/>
      </c>
      <c r="G362" t="str">
        <f ca="1">IFERROR(IF(AND($B362,INDEX(Data!$O$2:$O$1000,$A362)=G$1),VLOOKUP($A362+1, INDIRECT("'" &amp; G$1 &amp;"'!E7:Q200"),13,FALSE),""),"")</f>
        <v/>
      </c>
      <c r="H362" t="str">
        <f ca="1">IFERROR(IF(AND($B362,INDEX(Data!$O$2:$O$1000,$A362)=H$1),VLOOKUP($A362+1, INDIRECT("'" &amp; H$1 &amp;"'!E7:Q200"),13,FALSE),""),"")</f>
        <v/>
      </c>
      <c r="I362" t="str">
        <f ca="1">IFERROR(IF(AND($B362,INDEX(Data!$O$2:$O$1000,$A362)=I$1),VLOOKUP($A362+1, INDIRECT("'" &amp; I$1 &amp;"'!E7:Q200"),13,FALSE),""),"")</f>
        <v/>
      </c>
      <c r="J362" t="str">
        <f ca="1">IFERROR(IF(AND($B362,INDEX(Data!$O$2:$O$1000,$A362)=J$1),VLOOKUP($A362+1, INDIRECT("'" &amp; J$1 &amp;"'!E7:Q200"),13,FALSE),""),"")</f>
        <v/>
      </c>
    </row>
    <row r="363" spans="1:10" x14ac:dyDescent="0.3">
      <c r="A363" t="str">
        <f t="array" ref="A363">IFERROR(SMALL(IF(Data!$D$2:$D$1000="Done",ROW(Data!$D$2:$D$1000)-1),ROW(362:362)),"")</f>
        <v/>
      </c>
      <c r="B363" s="1" t="str">
        <f>IFERROR(IF(INDEX(Data!$T$2:$T$1000,$A363)/INDEX(Data!$J$2:$J$1000,$A363)&gt;$B$1,INDEX(Data!$V$2:$V$1000,$A363),""),"")</f>
        <v/>
      </c>
      <c r="C363" t="str">
        <f ca="1">IFERROR(IF(AND($B363,INDEX(Data!$O$2:$O$1000,$A363)=C$1),VLOOKUP($A363+1, INDIRECT("'" &amp; C$1 &amp;"'!E7:Q200"),13,FALSE),""),"")</f>
        <v/>
      </c>
      <c r="D363" t="str">
        <f ca="1">IFERROR(IF(AND($B363,INDEX(Data!$O$2:$O$1000,$A363)=D$1),VLOOKUP($A363+1, INDIRECT("'" &amp; D$1 &amp;"'!E7:Q200"),13,FALSE),""),"")</f>
        <v/>
      </c>
      <c r="E363" t="str">
        <f ca="1">IFERROR(IF(AND($B363,INDEX(Data!$O$2:$O$1000,$A363)=E$1),VLOOKUP($A363+1, INDIRECT("'" &amp; E$1 &amp;"'!E7:Q200"),13,FALSE),""),"")</f>
        <v/>
      </c>
      <c r="F363" t="str">
        <f ca="1">IFERROR(IF(AND($B363,INDEX(Data!$O$2:$O$1000,$A363)=F$1),VLOOKUP($A363+1, INDIRECT("'" &amp; F$1 &amp;"'!E7:Q200"),13,FALSE),""),"")</f>
        <v/>
      </c>
      <c r="G363" t="str">
        <f ca="1">IFERROR(IF(AND($B363,INDEX(Data!$O$2:$O$1000,$A363)=G$1),VLOOKUP($A363+1, INDIRECT("'" &amp; G$1 &amp;"'!E7:Q200"),13,FALSE),""),"")</f>
        <v/>
      </c>
      <c r="H363" t="str">
        <f ca="1">IFERROR(IF(AND($B363,INDEX(Data!$O$2:$O$1000,$A363)=H$1),VLOOKUP($A363+1, INDIRECT("'" &amp; H$1 &amp;"'!E7:Q200"),13,FALSE),""),"")</f>
        <v/>
      </c>
      <c r="I363" t="str">
        <f ca="1">IFERROR(IF(AND($B363,INDEX(Data!$O$2:$O$1000,$A363)=I$1),VLOOKUP($A363+1, INDIRECT("'" &amp; I$1 &amp;"'!E7:Q200"),13,FALSE),""),"")</f>
        <v/>
      </c>
      <c r="J363" t="str">
        <f ca="1">IFERROR(IF(AND($B363,INDEX(Data!$O$2:$O$1000,$A363)=J$1),VLOOKUP($A363+1, INDIRECT("'" &amp; J$1 &amp;"'!E7:Q200"),13,FALSE),""),"")</f>
        <v/>
      </c>
    </row>
    <row r="364" spans="1:10" x14ac:dyDescent="0.3">
      <c r="A364" t="str">
        <f t="array" ref="A364">IFERROR(SMALL(IF(Data!$D$2:$D$1000="Done",ROW(Data!$D$2:$D$1000)-1),ROW(363:363)),"")</f>
        <v/>
      </c>
      <c r="B364" s="1" t="str">
        <f>IFERROR(IF(INDEX(Data!$T$2:$T$1000,$A364)/INDEX(Data!$J$2:$J$1000,$A364)&gt;$B$1,INDEX(Data!$V$2:$V$1000,$A364),""),"")</f>
        <v/>
      </c>
      <c r="C364" t="str">
        <f ca="1">IFERROR(IF(AND($B364,INDEX(Data!$O$2:$O$1000,$A364)=C$1),VLOOKUP($A364+1, INDIRECT("'" &amp; C$1 &amp;"'!E7:Q200"),13,FALSE),""),"")</f>
        <v/>
      </c>
      <c r="D364" t="str">
        <f ca="1">IFERROR(IF(AND($B364,INDEX(Data!$O$2:$O$1000,$A364)=D$1),VLOOKUP($A364+1, INDIRECT("'" &amp; D$1 &amp;"'!E7:Q200"),13,FALSE),""),"")</f>
        <v/>
      </c>
      <c r="E364" t="str">
        <f ca="1">IFERROR(IF(AND($B364,INDEX(Data!$O$2:$O$1000,$A364)=E$1),VLOOKUP($A364+1, INDIRECT("'" &amp; E$1 &amp;"'!E7:Q200"),13,FALSE),""),"")</f>
        <v/>
      </c>
      <c r="F364" t="str">
        <f ca="1">IFERROR(IF(AND($B364,INDEX(Data!$O$2:$O$1000,$A364)=F$1),VLOOKUP($A364+1, INDIRECT("'" &amp; F$1 &amp;"'!E7:Q200"),13,FALSE),""),"")</f>
        <v/>
      </c>
      <c r="G364" t="str">
        <f ca="1">IFERROR(IF(AND($B364,INDEX(Data!$O$2:$O$1000,$A364)=G$1),VLOOKUP($A364+1, INDIRECT("'" &amp; G$1 &amp;"'!E7:Q200"),13,FALSE),""),"")</f>
        <v/>
      </c>
      <c r="H364" t="str">
        <f ca="1">IFERROR(IF(AND($B364,INDEX(Data!$O$2:$O$1000,$A364)=H$1),VLOOKUP($A364+1, INDIRECT("'" &amp; H$1 &amp;"'!E7:Q200"),13,FALSE),""),"")</f>
        <v/>
      </c>
      <c r="I364" t="str">
        <f ca="1">IFERROR(IF(AND($B364,INDEX(Data!$O$2:$O$1000,$A364)=I$1),VLOOKUP($A364+1, INDIRECT("'" &amp; I$1 &amp;"'!E7:Q200"),13,FALSE),""),"")</f>
        <v/>
      </c>
      <c r="J364" t="str">
        <f ca="1">IFERROR(IF(AND($B364,INDEX(Data!$O$2:$O$1000,$A364)=J$1),VLOOKUP($A364+1, INDIRECT("'" &amp; J$1 &amp;"'!E7:Q200"),13,FALSE),""),"")</f>
        <v/>
      </c>
    </row>
    <row r="365" spans="1:10" x14ac:dyDescent="0.3">
      <c r="A365" t="str">
        <f t="array" ref="A365">IFERROR(SMALL(IF(Data!$D$2:$D$1000="Done",ROW(Data!$D$2:$D$1000)-1),ROW(364:364)),"")</f>
        <v/>
      </c>
      <c r="B365" s="1" t="str">
        <f>IFERROR(IF(INDEX(Data!$T$2:$T$1000,$A365)/INDEX(Data!$J$2:$J$1000,$A365)&gt;$B$1,INDEX(Data!$V$2:$V$1000,$A365),""),"")</f>
        <v/>
      </c>
      <c r="C365" t="str">
        <f ca="1">IFERROR(IF(AND($B365,INDEX(Data!$O$2:$O$1000,$A365)=C$1),VLOOKUP($A365+1, INDIRECT("'" &amp; C$1 &amp;"'!E7:Q200"),13,FALSE),""),"")</f>
        <v/>
      </c>
      <c r="D365" t="str">
        <f ca="1">IFERROR(IF(AND($B365,INDEX(Data!$O$2:$O$1000,$A365)=D$1),VLOOKUP($A365+1, INDIRECT("'" &amp; D$1 &amp;"'!E7:Q200"),13,FALSE),""),"")</f>
        <v/>
      </c>
      <c r="E365" t="str">
        <f ca="1">IFERROR(IF(AND($B365,INDEX(Data!$O$2:$O$1000,$A365)=E$1),VLOOKUP($A365+1, INDIRECT("'" &amp; E$1 &amp;"'!E7:Q200"),13,FALSE),""),"")</f>
        <v/>
      </c>
      <c r="F365" t="str">
        <f ca="1">IFERROR(IF(AND($B365,INDEX(Data!$O$2:$O$1000,$A365)=F$1),VLOOKUP($A365+1, INDIRECT("'" &amp; F$1 &amp;"'!E7:Q200"),13,FALSE),""),"")</f>
        <v/>
      </c>
      <c r="G365" t="str">
        <f ca="1">IFERROR(IF(AND($B365,INDEX(Data!$O$2:$O$1000,$A365)=G$1),VLOOKUP($A365+1, INDIRECT("'" &amp; G$1 &amp;"'!E7:Q200"),13,FALSE),""),"")</f>
        <v/>
      </c>
      <c r="H365" t="str">
        <f ca="1">IFERROR(IF(AND($B365,INDEX(Data!$O$2:$O$1000,$A365)=H$1),VLOOKUP($A365+1, INDIRECT("'" &amp; H$1 &amp;"'!E7:Q200"),13,FALSE),""),"")</f>
        <v/>
      </c>
      <c r="I365" t="str">
        <f ca="1">IFERROR(IF(AND($B365,INDEX(Data!$O$2:$O$1000,$A365)=I$1),VLOOKUP($A365+1, INDIRECT("'" &amp; I$1 &amp;"'!E7:Q200"),13,FALSE),""),"")</f>
        <v/>
      </c>
      <c r="J365" t="str">
        <f ca="1">IFERROR(IF(AND($B365,INDEX(Data!$O$2:$O$1000,$A365)=J$1),VLOOKUP($A365+1, INDIRECT("'" &amp; J$1 &amp;"'!E7:Q200"),13,FALSE),""),"")</f>
        <v/>
      </c>
    </row>
    <row r="366" spans="1:10" x14ac:dyDescent="0.3">
      <c r="A366" t="str">
        <f t="array" ref="A366">IFERROR(SMALL(IF(Data!$D$2:$D$1000="Done",ROW(Data!$D$2:$D$1000)-1),ROW(365:365)),"")</f>
        <v/>
      </c>
      <c r="B366" s="1" t="str">
        <f>IFERROR(IF(INDEX(Data!$T$2:$T$1000,$A366)/INDEX(Data!$J$2:$J$1000,$A366)&gt;$B$1,INDEX(Data!$V$2:$V$1000,$A366),""),"")</f>
        <v/>
      </c>
      <c r="C366" t="str">
        <f ca="1">IFERROR(IF(AND($B366,INDEX(Data!$O$2:$O$1000,$A366)=C$1),VLOOKUP($A366+1, INDIRECT("'" &amp; C$1 &amp;"'!E7:Q200"),13,FALSE),""),"")</f>
        <v/>
      </c>
      <c r="D366" t="str">
        <f ca="1">IFERROR(IF(AND($B366,INDEX(Data!$O$2:$O$1000,$A366)=D$1),VLOOKUP($A366+1, INDIRECT("'" &amp; D$1 &amp;"'!E7:Q200"),13,FALSE),""),"")</f>
        <v/>
      </c>
      <c r="E366" t="str">
        <f ca="1">IFERROR(IF(AND($B366,INDEX(Data!$O$2:$O$1000,$A366)=E$1),VLOOKUP($A366+1, INDIRECT("'" &amp; E$1 &amp;"'!E7:Q200"),13,FALSE),""),"")</f>
        <v/>
      </c>
      <c r="F366" t="str">
        <f ca="1">IFERROR(IF(AND($B366,INDEX(Data!$O$2:$O$1000,$A366)=F$1),VLOOKUP($A366+1, INDIRECT("'" &amp; F$1 &amp;"'!E7:Q200"),13,FALSE),""),"")</f>
        <v/>
      </c>
      <c r="G366" t="str">
        <f ca="1">IFERROR(IF(AND($B366,INDEX(Data!$O$2:$O$1000,$A366)=G$1),VLOOKUP($A366+1, INDIRECT("'" &amp; G$1 &amp;"'!E7:Q200"),13,FALSE),""),"")</f>
        <v/>
      </c>
      <c r="H366" t="str">
        <f ca="1">IFERROR(IF(AND($B366,INDEX(Data!$O$2:$O$1000,$A366)=H$1),VLOOKUP($A366+1, INDIRECT("'" &amp; H$1 &amp;"'!E7:Q200"),13,FALSE),""),"")</f>
        <v/>
      </c>
      <c r="I366" t="str">
        <f ca="1">IFERROR(IF(AND($B366,INDEX(Data!$O$2:$O$1000,$A366)=I$1),VLOOKUP($A366+1, INDIRECT("'" &amp; I$1 &amp;"'!E7:Q200"),13,FALSE),""),"")</f>
        <v/>
      </c>
      <c r="J366" t="str">
        <f ca="1">IFERROR(IF(AND($B366,INDEX(Data!$O$2:$O$1000,$A366)=J$1),VLOOKUP($A366+1, INDIRECT("'" &amp; J$1 &amp;"'!E7:Q200"),13,FALSE),""),"")</f>
        <v/>
      </c>
    </row>
    <row r="367" spans="1:10" x14ac:dyDescent="0.3">
      <c r="A367" t="str">
        <f t="array" ref="A367">IFERROR(SMALL(IF(Data!$D$2:$D$1000="Done",ROW(Data!$D$2:$D$1000)-1),ROW(366:366)),"")</f>
        <v/>
      </c>
      <c r="B367" s="1" t="str">
        <f>IFERROR(IF(INDEX(Data!$T$2:$T$1000,$A367)/INDEX(Data!$J$2:$J$1000,$A367)&gt;$B$1,INDEX(Data!$V$2:$V$1000,$A367),""),"")</f>
        <v/>
      </c>
      <c r="C367" t="str">
        <f ca="1">IFERROR(IF(AND($B367,INDEX(Data!$O$2:$O$1000,$A367)=C$1),VLOOKUP($A367+1, INDIRECT("'" &amp; C$1 &amp;"'!E7:Q200"),13,FALSE),""),"")</f>
        <v/>
      </c>
      <c r="D367" t="str">
        <f ca="1">IFERROR(IF(AND($B367,INDEX(Data!$O$2:$O$1000,$A367)=D$1),VLOOKUP($A367+1, INDIRECT("'" &amp; D$1 &amp;"'!E7:Q200"),13,FALSE),""),"")</f>
        <v/>
      </c>
      <c r="E367" t="str">
        <f ca="1">IFERROR(IF(AND($B367,INDEX(Data!$O$2:$O$1000,$A367)=E$1),VLOOKUP($A367+1, INDIRECT("'" &amp; E$1 &amp;"'!E7:Q200"),13,FALSE),""),"")</f>
        <v/>
      </c>
      <c r="F367" t="str">
        <f ca="1">IFERROR(IF(AND($B367,INDEX(Data!$O$2:$O$1000,$A367)=F$1),VLOOKUP($A367+1, INDIRECT("'" &amp; F$1 &amp;"'!E7:Q200"),13,FALSE),""),"")</f>
        <v/>
      </c>
      <c r="G367" t="str">
        <f ca="1">IFERROR(IF(AND($B367,INDEX(Data!$O$2:$O$1000,$A367)=G$1),VLOOKUP($A367+1, INDIRECT("'" &amp; G$1 &amp;"'!E7:Q200"),13,FALSE),""),"")</f>
        <v/>
      </c>
      <c r="H367" t="str">
        <f ca="1">IFERROR(IF(AND($B367,INDEX(Data!$O$2:$O$1000,$A367)=H$1),VLOOKUP($A367+1, INDIRECT("'" &amp; H$1 &amp;"'!E7:Q200"),13,FALSE),""),"")</f>
        <v/>
      </c>
      <c r="I367" t="str">
        <f ca="1">IFERROR(IF(AND($B367,INDEX(Data!$O$2:$O$1000,$A367)=I$1),VLOOKUP($A367+1, INDIRECT("'" &amp; I$1 &amp;"'!E7:Q200"),13,FALSE),""),"")</f>
        <v/>
      </c>
      <c r="J367" t="str">
        <f ca="1">IFERROR(IF(AND($B367,INDEX(Data!$O$2:$O$1000,$A367)=J$1),VLOOKUP($A367+1, INDIRECT("'" &amp; J$1 &amp;"'!E7:Q200"),13,FALSE),""),"")</f>
        <v/>
      </c>
    </row>
    <row r="368" spans="1:10" x14ac:dyDescent="0.3">
      <c r="A368" t="str">
        <f t="array" ref="A368">IFERROR(SMALL(IF(Data!$D$2:$D$1000="Done",ROW(Data!$D$2:$D$1000)-1),ROW(367:367)),"")</f>
        <v/>
      </c>
      <c r="B368" s="1" t="str">
        <f>IFERROR(IF(INDEX(Data!$T$2:$T$1000,$A368)/INDEX(Data!$J$2:$J$1000,$A368)&gt;$B$1,INDEX(Data!$V$2:$V$1000,$A368),""),"")</f>
        <v/>
      </c>
      <c r="C368" t="str">
        <f ca="1">IFERROR(IF(AND($B368,INDEX(Data!$O$2:$O$1000,$A368)=C$1),VLOOKUP($A368+1, INDIRECT("'" &amp; C$1 &amp;"'!E7:Q200"),13,FALSE),""),"")</f>
        <v/>
      </c>
      <c r="D368" t="str">
        <f ca="1">IFERROR(IF(AND($B368,INDEX(Data!$O$2:$O$1000,$A368)=D$1),VLOOKUP($A368+1, INDIRECT("'" &amp; D$1 &amp;"'!E7:Q200"),13,FALSE),""),"")</f>
        <v/>
      </c>
      <c r="E368" t="str">
        <f ca="1">IFERROR(IF(AND($B368,INDEX(Data!$O$2:$O$1000,$A368)=E$1),VLOOKUP($A368+1, INDIRECT("'" &amp; E$1 &amp;"'!E7:Q200"),13,FALSE),""),"")</f>
        <v/>
      </c>
      <c r="F368" t="str">
        <f ca="1">IFERROR(IF(AND($B368,INDEX(Data!$O$2:$O$1000,$A368)=F$1),VLOOKUP($A368+1, INDIRECT("'" &amp; F$1 &amp;"'!E7:Q200"),13,FALSE),""),"")</f>
        <v/>
      </c>
      <c r="G368" t="str">
        <f ca="1">IFERROR(IF(AND($B368,INDEX(Data!$O$2:$O$1000,$A368)=G$1),VLOOKUP($A368+1, INDIRECT("'" &amp; G$1 &amp;"'!E7:Q200"),13,FALSE),""),"")</f>
        <v/>
      </c>
      <c r="H368" t="str">
        <f ca="1">IFERROR(IF(AND($B368,INDEX(Data!$O$2:$O$1000,$A368)=H$1),VLOOKUP($A368+1, INDIRECT("'" &amp; H$1 &amp;"'!E7:Q200"),13,FALSE),""),"")</f>
        <v/>
      </c>
      <c r="I368" t="str">
        <f ca="1">IFERROR(IF(AND($B368,INDEX(Data!$O$2:$O$1000,$A368)=I$1),VLOOKUP($A368+1, INDIRECT("'" &amp; I$1 &amp;"'!E7:Q200"),13,FALSE),""),"")</f>
        <v/>
      </c>
      <c r="J368" t="str">
        <f ca="1">IFERROR(IF(AND($B368,INDEX(Data!$O$2:$O$1000,$A368)=J$1),VLOOKUP($A368+1, INDIRECT("'" &amp; J$1 &amp;"'!E7:Q200"),13,FALSE),""),"")</f>
        <v/>
      </c>
    </row>
    <row r="369" spans="1:10" x14ac:dyDescent="0.3">
      <c r="A369" t="str">
        <f t="array" ref="A369">IFERROR(SMALL(IF(Data!$D$2:$D$1000="Done",ROW(Data!$D$2:$D$1000)-1),ROW(368:368)),"")</f>
        <v/>
      </c>
      <c r="B369" s="1" t="str">
        <f>IFERROR(IF(INDEX(Data!$T$2:$T$1000,$A369)/INDEX(Data!$J$2:$J$1000,$A369)&gt;$B$1,INDEX(Data!$V$2:$V$1000,$A369),""),"")</f>
        <v/>
      </c>
      <c r="C369" t="str">
        <f ca="1">IFERROR(IF(AND($B369,INDEX(Data!$O$2:$O$1000,$A369)=C$1),VLOOKUP($A369+1, INDIRECT("'" &amp; C$1 &amp;"'!E7:Q200"),13,FALSE),""),"")</f>
        <v/>
      </c>
      <c r="D369" t="str">
        <f ca="1">IFERROR(IF(AND($B369,INDEX(Data!$O$2:$O$1000,$A369)=D$1),VLOOKUP($A369+1, INDIRECT("'" &amp; D$1 &amp;"'!E7:Q200"),13,FALSE),""),"")</f>
        <v/>
      </c>
      <c r="E369" t="str">
        <f ca="1">IFERROR(IF(AND($B369,INDEX(Data!$O$2:$O$1000,$A369)=E$1),VLOOKUP($A369+1, INDIRECT("'" &amp; E$1 &amp;"'!E7:Q200"),13,FALSE),""),"")</f>
        <v/>
      </c>
      <c r="F369" t="str">
        <f ca="1">IFERROR(IF(AND($B369,INDEX(Data!$O$2:$O$1000,$A369)=F$1),VLOOKUP($A369+1, INDIRECT("'" &amp; F$1 &amp;"'!E7:Q200"),13,FALSE),""),"")</f>
        <v/>
      </c>
      <c r="G369" t="str">
        <f ca="1">IFERROR(IF(AND($B369,INDEX(Data!$O$2:$O$1000,$A369)=G$1),VLOOKUP($A369+1, INDIRECT("'" &amp; G$1 &amp;"'!E7:Q200"),13,FALSE),""),"")</f>
        <v/>
      </c>
      <c r="H369" t="str">
        <f ca="1">IFERROR(IF(AND($B369,INDEX(Data!$O$2:$O$1000,$A369)=H$1),VLOOKUP($A369+1, INDIRECT("'" &amp; H$1 &amp;"'!E7:Q200"),13,FALSE),""),"")</f>
        <v/>
      </c>
      <c r="I369" t="str">
        <f ca="1">IFERROR(IF(AND($B369,INDEX(Data!$O$2:$O$1000,$A369)=I$1),VLOOKUP($A369+1, INDIRECT("'" &amp; I$1 &amp;"'!E7:Q200"),13,FALSE),""),"")</f>
        <v/>
      </c>
      <c r="J369" t="str">
        <f ca="1">IFERROR(IF(AND($B369,INDEX(Data!$O$2:$O$1000,$A369)=J$1),VLOOKUP($A369+1, INDIRECT("'" &amp; J$1 &amp;"'!E7:Q200"),13,FALSE),""),"")</f>
        <v/>
      </c>
    </row>
    <row r="370" spans="1:10" x14ac:dyDescent="0.3">
      <c r="A370" t="str">
        <f t="array" ref="A370">IFERROR(SMALL(IF(Data!$D$2:$D$1000="Done",ROW(Data!$D$2:$D$1000)-1),ROW(369:369)),"")</f>
        <v/>
      </c>
      <c r="B370" s="1" t="str">
        <f>IFERROR(IF(INDEX(Data!$T$2:$T$1000,$A370)/INDEX(Data!$J$2:$J$1000,$A370)&gt;$B$1,INDEX(Data!$V$2:$V$1000,$A370),""),"")</f>
        <v/>
      </c>
      <c r="C370" t="str">
        <f ca="1">IFERROR(IF(AND($B370,INDEX(Data!$O$2:$O$1000,$A370)=C$1),VLOOKUP($A370+1, INDIRECT("'" &amp; C$1 &amp;"'!E7:Q200"),13,FALSE),""),"")</f>
        <v/>
      </c>
      <c r="D370" t="str">
        <f ca="1">IFERROR(IF(AND($B370,INDEX(Data!$O$2:$O$1000,$A370)=D$1),VLOOKUP($A370+1, INDIRECT("'" &amp; D$1 &amp;"'!E7:Q200"),13,FALSE),""),"")</f>
        <v/>
      </c>
      <c r="E370" t="str">
        <f ca="1">IFERROR(IF(AND($B370,INDEX(Data!$O$2:$O$1000,$A370)=E$1),VLOOKUP($A370+1, INDIRECT("'" &amp; E$1 &amp;"'!E7:Q200"),13,FALSE),""),"")</f>
        <v/>
      </c>
      <c r="F370" t="str">
        <f ca="1">IFERROR(IF(AND($B370,INDEX(Data!$O$2:$O$1000,$A370)=F$1),VLOOKUP($A370+1, INDIRECT("'" &amp; F$1 &amp;"'!E7:Q200"),13,FALSE),""),"")</f>
        <v/>
      </c>
      <c r="G370" t="str">
        <f ca="1">IFERROR(IF(AND($B370,INDEX(Data!$O$2:$O$1000,$A370)=G$1),VLOOKUP($A370+1, INDIRECT("'" &amp; G$1 &amp;"'!E7:Q200"),13,FALSE),""),"")</f>
        <v/>
      </c>
      <c r="H370" t="str">
        <f ca="1">IFERROR(IF(AND($B370,INDEX(Data!$O$2:$O$1000,$A370)=H$1),VLOOKUP($A370+1, INDIRECT("'" &amp; H$1 &amp;"'!E7:Q200"),13,FALSE),""),"")</f>
        <v/>
      </c>
      <c r="I370" t="str">
        <f ca="1">IFERROR(IF(AND($B370,INDEX(Data!$O$2:$O$1000,$A370)=I$1),VLOOKUP($A370+1, INDIRECT("'" &amp; I$1 &amp;"'!E7:Q200"),13,FALSE),""),"")</f>
        <v/>
      </c>
      <c r="J370" t="str">
        <f ca="1">IFERROR(IF(AND($B370,INDEX(Data!$O$2:$O$1000,$A370)=J$1),VLOOKUP($A370+1, INDIRECT("'" &amp; J$1 &amp;"'!E7:Q200"),13,FALSE),""),"")</f>
        <v/>
      </c>
    </row>
    <row r="371" spans="1:10" x14ac:dyDescent="0.3">
      <c r="A371" t="str">
        <f t="array" ref="A371">IFERROR(SMALL(IF(Data!$D$2:$D$1000="Done",ROW(Data!$D$2:$D$1000)-1),ROW(370:370)),"")</f>
        <v/>
      </c>
      <c r="B371" s="1" t="str">
        <f>IFERROR(IF(INDEX(Data!$T$2:$T$1000,$A371)/INDEX(Data!$J$2:$J$1000,$A371)&gt;$B$1,INDEX(Data!$V$2:$V$1000,$A371),""),"")</f>
        <v/>
      </c>
      <c r="C371" t="str">
        <f ca="1">IFERROR(IF(AND($B371,INDEX(Data!$O$2:$O$1000,$A371)=C$1),VLOOKUP($A371+1, INDIRECT("'" &amp; C$1 &amp;"'!E7:Q200"),13,FALSE),""),"")</f>
        <v/>
      </c>
      <c r="D371" t="str">
        <f ca="1">IFERROR(IF(AND($B371,INDEX(Data!$O$2:$O$1000,$A371)=D$1),VLOOKUP($A371+1, INDIRECT("'" &amp; D$1 &amp;"'!E7:Q200"),13,FALSE),""),"")</f>
        <v/>
      </c>
      <c r="E371" t="str">
        <f ca="1">IFERROR(IF(AND($B371,INDEX(Data!$O$2:$O$1000,$A371)=E$1),VLOOKUP($A371+1, INDIRECT("'" &amp; E$1 &amp;"'!E7:Q200"),13,FALSE),""),"")</f>
        <v/>
      </c>
      <c r="F371" t="str">
        <f ca="1">IFERROR(IF(AND($B371,INDEX(Data!$O$2:$O$1000,$A371)=F$1),VLOOKUP($A371+1, INDIRECT("'" &amp; F$1 &amp;"'!E7:Q200"),13,FALSE),""),"")</f>
        <v/>
      </c>
      <c r="G371" t="str">
        <f ca="1">IFERROR(IF(AND($B371,INDEX(Data!$O$2:$O$1000,$A371)=G$1),VLOOKUP($A371+1, INDIRECT("'" &amp; G$1 &amp;"'!E7:Q200"),13,FALSE),""),"")</f>
        <v/>
      </c>
      <c r="H371" t="str">
        <f ca="1">IFERROR(IF(AND($B371,INDEX(Data!$O$2:$O$1000,$A371)=H$1),VLOOKUP($A371+1, INDIRECT("'" &amp; H$1 &amp;"'!E7:Q200"),13,FALSE),""),"")</f>
        <v/>
      </c>
      <c r="I371" t="str">
        <f ca="1">IFERROR(IF(AND($B371,INDEX(Data!$O$2:$O$1000,$A371)=I$1),VLOOKUP($A371+1, INDIRECT("'" &amp; I$1 &amp;"'!E7:Q200"),13,FALSE),""),"")</f>
        <v/>
      </c>
      <c r="J371" t="str">
        <f ca="1">IFERROR(IF(AND($B371,INDEX(Data!$O$2:$O$1000,$A371)=J$1),VLOOKUP($A371+1, INDIRECT("'" &amp; J$1 &amp;"'!E7:Q200"),13,FALSE),""),"")</f>
        <v/>
      </c>
    </row>
    <row r="372" spans="1:10" x14ac:dyDescent="0.3">
      <c r="A372" t="str">
        <f t="array" ref="A372">IFERROR(SMALL(IF(Data!$D$2:$D$1000="Done",ROW(Data!$D$2:$D$1000)-1),ROW(371:371)),"")</f>
        <v/>
      </c>
      <c r="B372" s="1" t="str">
        <f>IFERROR(IF(INDEX(Data!$T$2:$T$1000,$A372)/INDEX(Data!$J$2:$J$1000,$A372)&gt;$B$1,INDEX(Data!$V$2:$V$1000,$A372),""),"")</f>
        <v/>
      </c>
      <c r="C372" t="str">
        <f ca="1">IFERROR(IF(AND($B372,INDEX(Data!$O$2:$O$1000,$A372)=C$1),VLOOKUP($A372+1, INDIRECT("'" &amp; C$1 &amp;"'!E7:Q200"),13,FALSE),""),"")</f>
        <v/>
      </c>
      <c r="D372" t="str">
        <f ca="1">IFERROR(IF(AND($B372,INDEX(Data!$O$2:$O$1000,$A372)=D$1),VLOOKUP($A372+1, INDIRECT("'" &amp; D$1 &amp;"'!E7:Q200"),13,FALSE),""),"")</f>
        <v/>
      </c>
      <c r="E372" t="str">
        <f ca="1">IFERROR(IF(AND($B372,INDEX(Data!$O$2:$O$1000,$A372)=E$1),VLOOKUP($A372+1, INDIRECT("'" &amp; E$1 &amp;"'!E7:Q200"),13,FALSE),""),"")</f>
        <v/>
      </c>
      <c r="F372" t="str">
        <f ca="1">IFERROR(IF(AND($B372,INDEX(Data!$O$2:$O$1000,$A372)=F$1),VLOOKUP($A372+1, INDIRECT("'" &amp; F$1 &amp;"'!E7:Q200"),13,FALSE),""),"")</f>
        <v/>
      </c>
      <c r="G372" t="str">
        <f ca="1">IFERROR(IF(AND($B372,INDEX(Data!$O$2:$O$1000,$A372)=G$1),VLOOKUP($A372+1, INDIRECT("'" &amp; G$1 &amp;"'!E7:Q200"),13,FALSE),""),"")</f>
        <v/>
      </c>
      <c r="H372" t="str">
        <f ca="1">IFERROR(IF(AND($B372,INDEX(Data!$O$2:$O$1000,$A372)=H$1),VLOOKUP($A372+1, INDIRECT("'" &amp; H$1 &amp;"'!E7:Q200"),13,FALSE),""),"")</f>
        <v/>
      </c>
      <c r="I372" t="str">
        <f ca="1">IFERROR(IF(AND($B372,INDEX(Data!$O$2:$O$1000,$A372)=I$1),VLOOKUP($A372+1, INDIRECT("'" &amp; I$1 &amp;"'!E7:Q200"),13,FALSE),""),"")</f>
        <v/>
      </c>
      <c r="J372" t="str">
        <f ca="1">IFERROR(IF(AND($B372,INDEX(Data!$O$2:$O$1000,$A372)=J$1),VLOOKUP($A372+1, INDIRECT("'" &amp; J$1 &amp;"'!E7:Q200"),13,FALSE),""),"")</f>
        <v/>
      </c>
    </row>
    <row r="373" spans="1:10" x14ac:dyDescent="0.3">
      <c r="A373" t="str">
        <f t="array" ref="A373">IFERROR(SMALL(IF(Data!$D$2:$D$1000="Done",ROW(Data!$D$2:$D$1000)-1),ROW(372:372)),"")</f>
        <v/>
      </c>
      <c r="B373" s="1" t="str">
        <f>IFERROR(IF(INDEX(Data!$T$2:$T$1000,$A373)/INDEX(Data!$J$2:$J$1000,$A373)&gt;$B$1,INDEX(Data!$V$2:$V$1000,$A373),""),"")</f>
        <v/>
      </c>
      <c r="C373" t="str">
        <f ca="1">IFERROR(IF(AND($B373,INDEX(Data!$O$2:$O$1000,$A373)=C$1),VLOOKUP($A373+1, INDIRECT("'" &amp; C$1 &amp;"'!E7:Q200"),13,FALSE),""),"")</f>
        <v/>
      </c>
      <c r="D373" t="str">
        <f ca="1">IFERROR(IF(AND($B373,INDEX(Data!$O$2:$O$1000,$A373)=D$1),VLOOKUP($A373+1, INDIRECT("'" &amp; D$1 &amp;"'!E7:Q200"),13,FALSE),""),"")</f>
        <v/>
      </c>
      <c r="E373" t="str">
        <f ca="1">IFERROR(IF(AND($B373,INDEX(Data!$O$2:$O$1000,$A373)=E$1),VLOOKUP($A373+1, INDIRECT("'" &amp; E$1 &amp;"'!E7:Q200"),13,FALSE),""),"")</f>
        <v/>
      </c>
      <c r="F373" t="str">
        <f ca="1">IFERROR(IF(AND($B373,INDEX(Data!$O$2:$O$1000,$A373)=F$1),VLOOKUP($A373+1, INDIRECT("'" &amp; F$1 &amp;"'!E7:Q200"),13,FALSE),""),"")</f>
        <v/>
      </c>
      <c r="G373" t="str">
        <f ca="1">IFERROR(IF(AND($B373,INDEX(Data!$O$2:$O$1000,$A373)=G$1),VLOOKUP($A373+1, INDIRECT("'" &amp; G$1 &amp;"'!E7:Q200"),13,FALSE),""),"")</f>
        <v/>
      </c>
      <c r="H373" t="str">
        <f ca="1">IFERROR(IF(AND($B373,INDEX(Data!$O$2:$O$1000,$A373)=H$1),VLOOKUP($A373+1, INDIRECT("'" &amp; H$1 &amp;"'!E7:Q200"),13,FALSE),""),"")</f>
        <v/>
      </c>
      <c r="I373" t="str">
        <f ca="1">IFERROR(IF(AND($B373,INDEX(Data!$O$2:$O$1000,$A373)=I$1),VLOOKUP($A373+1, INDIRECT("'" &amp; I$1 &amp;"'!E7:Q200"),13,FALSE),""),"")</f>
        <v/>
      </c>
      <c r="J373" t="str">
        <f ca="1">IFERROR(IF(AND($B373,INDEX(Data!$O$2:$O$1000,$A373)=J$1),VLOOKUP($A373+1, INDIRECT("'" &amp; J$1 &amp;"'!E7:Q200"),13,FALSE),""),"")</f>
        <v/>
      </c>
    </row>
    <row r="374" spans="1:10" x14ac:dyDescent="0.3">
      <c r="A374" t="str">
        <f t="array" ref="A374">IFERROR(SMALL(IF(Data!$D$2:$D$1000="Done",ROW(Data!$D$2:$D$1000)-1),ROW(373:373)),"")</f>
        <v/>
      </c>
      <c r="B374" s="1" t="str">
        <f>IFERROR(IF(INDEX(Data!$T$2:$T$1000,$A374)/INDEX(Data!$J$2:$J$1000,$A374)&gt;$B$1,INDEX(Data!$V$2:$V$1000,$A374),""),"")</f>
        <v/>
      </c>
      <c r="C374" t="str">
        <f ca="1">IFERROR(IF(AND($B374,INDEX(Data!$O$2:$O$1000,$A374)=C$1),VLOOKUP($A374+1, INDIRECT("'" &amp; C$1 &amp;"'!E7:Q200"),13,FALSE),""),"")</f>
        <v/>
      </c>
      <c r="D374" t="str">
        <f ca="1">IFERROR(IF(AND($B374,INDEX(Data!$O$2:$O$1000,$A374)=D$1),VLOOKUP($A374+1, INDIRECT("'" &amp; D$1 &amp;"'!E7:Q200"),13,FALSE),""),"")</f>
        <v/>
      </c>
      <c r="E374" t="str">
        <f ca="1">IFERROR(IF(AND($B374,INDEX(Data!$O$2:$O$1000,$A374)=E$1),VLOOKUP($A374+1, INDIRECT("'" &amp; E$1 &amp;"'!E7:Q200"),13,FALSE),""),"")</f>
        <v/>
      </c>
      <c r="F374" t="str">
        <f ca="1">IFERROR(IF(AND($B374,INDEX(Data!$O$2:$O$1000,$A374)=F$1),VLOOKUP($A374+1, INDIRECT("'" &amp; F$1 &amp;"'!E7:Q200"),13,FALSE),""),"")</f>
        <v/>
      </c>
      <c r="G374" t="str">
        <f ca="1">IFERROR(IF(AND($B374,INDEX(Data!$O$2:$O$1000,$A374)=G$1),VLOOKUP($A374+1, INDIRECT("'" &amp; G$1 &amp;"'!E7:Q200"),13,FALSE),""),"")</f>
        <v/>
      </c>
      <c r="H374" t="str">
        <f ca="1">IFERROR(IF(AND($B374,INDEX(Data!$O$2:$O$1000,$A374)=H$1),VLOOKUP($A374+1, INDIRECT("'" &amp; H$1 &amp;"'!E7:Q200"),13,FALSE),""),"")</f>
        <v/>
      </c>
      <c r="I374" t="str">
        <f ca="1">IFERROR(IF(AND($B374,INDEX(Data!$O$2:$O$1000,$A374)=I$1),VLOOKUP($A374+1, INDIRECT("'" &amp; I$1 &amp;"'!E7:Q200"),13,FALSE),""),"")</f>
        <v/>
      </c>
      <c r="J374" t="str">
        <f ca="1">IFERROR(IF(AND($B374,INDEX(Data!$O$2:$O$1000,$A374)=J$1),VLOOKUP($A374+1, INDIRECT("'" &amp; J$1 &amp;"'!E7:Q200"),13,FALSE),""),"")</f>
        <v/>
      </c>
    </row>
    <row r="375" spans="1:10" x14ac:dyDescent="0.3">
      <c r="A375" t="str">
        <f t="array" ref="A375">IFERROR(SMALL(IF(Data!$D$2:$D$1000="Done",ROW(Data!$D$2:$D$1000)-1),ROW(374:374)),"")</f>
        <v/>
      </c>
      <c r="B375" s="1" t="str">
        <f>IFERROR(IF(INDEX(Data!$T$2:$T$1000,$A375)/INDEX(Data!$J$2:$J$1000,$A375)&gt;$B$1,INDEX(Data!$V$2:$V$1000,$A375),""),"")</f>
        <v/>
      </c>
      <c r="C375" t="str">
        <f ca="1">IFERROR(IF(AND($B375,INDEX(Data!$O$2:$O$1000,$A375)=C$1),VLOOKUP($A375+1, INDIRECT("'" &amp; C$1 &amp;"'!E7:Q200"),13,FALSE),""),"")</f>
        <v/>
      </c>
      <c r="D375" t="str">
        <f ca="1">IFERROR(IF(AND($B375,INDEX(Data!$O$2:$O$1000,$A375)=D$1),VLOOKUP($A375+1, INDIRECT("'" &amp; D$1 &amp;"'!E7:Q200"),13,FALSE),""),"")</f>
        <v/>
      </c>
      <c r="E375" t="str">
        <f ca="1">IFERROR(IF(AND($B375,INDEX(Data!$O$2:$O$1000,$A375)=E$1),VLOOKUP($A375+1, INDIRECT("'" &amp; E$1 &amp;"'!E7:Q200"),13,FALSE),""),"")</f>
        <v/>
      </c>
      <c r="F375" t="str">
        <f ca="1">IFERROR(IF(AND($B375,INDEX(Data!$O$2:$O$1000,$A375)=F$1),VLOOKUP($A375+1, INDIRECT("'" &amp; F$1 &amp;"'!E7:Q200"),13,FALSE),""),"")</f>
        <v/>
      </c>
      <c r="G375" t="str">
        <f ca="1">IFERROR(IF(AND($B375,INDEX(Data!$O$2:$O$1000,$A375)=G$1),VLOOKUP($A375+1, INDIRECT("'" &amp; G$1 &amp;"'!E7:Q200"),13,FALSE),""),"")</f>
        <v/>
      </c>
      <c r="H375" t="str">
        <f ca="1">IFERROR(IF(AND($B375,INDEX(Data!$O$2:$O$1000,$A375)=H$1),VLOOKUP($A375+1, INDIRECT("'" &amp; H$1 &amp;"'!E7:Q200"),13,FALSE),""),"")</f>
        <v/>
      </c>
      <c r="I375" t="str">
        <f ca="1">IFERROR(IF(AND($B375,INDEX(Data!$O$2:$O$1000,$A375)=I$1),VLOOKUP($A375+1, INDIRECT("'" &amp; I$1 &amp;"'!E7:Q200"),13,FALSE),""),"")</f>
        <v/>
      </c>
      <c r="J375" t="str">
        <f ca="1">IFERROR(IF(AND($B375,INDEX(Data!$O$2:$O$1000,$A375)=J$1),VLOOKUP($A375+1, INDIRECT("'" &amp; J$1 &amp;"'!E7:Q200"),13,FALSE),""),"")</f>
        <v/>
      </c>
    </row>
    <row r="376" spans="1:10" x14ac:dyDescent="0.3">
      <c r="A376" t="str">
        <f t="array" ref="A376">IFERROR(SMALL(IF(Data!$D$2:$D$1000="Done",ROW(Data!$D$2:$D$1000)-1),ROW(375:375)),"")</f>
        <v/>
      </c>
      <c r="B376" s="1" t="str">
        <f>IFERROR(IF(INDEX(Data!$T$2:$T$1000,$A376)/INDEX(Data!$J$2:$J$1000,$A376)&gt;$B$1,INDEX(Data!$V$2:$V$1000,$A376),""),"")</f>
        <v/>
      </c>
      <c r="C376" t="str">
        <f ca="1">IFERROR(IF(AND($B376,INDEX(Data!$O$2:$O$1000,$A376)=C$1),VLOOKUP($A376+1, INDIRECT("'" &amp; C$1 &amp;"'!E7:Q200"),13,FALSE),""),"")</f>
        <v/>
      </c>
      <c r="D376" t="str">
        <f ca="1">IFERROR(IF(AND($B376,INDEX(Data!$O$2:$O$1000,$A376)=D$1),VLOOKUP($A376+1, INDIRECT("'" &amp; D$1 &amp;"'!E7:Q200"),13,FALSE),""),"")</f>
        <v/>
      </c>
      <c r="E376" t="str">
        <f ca="1">IFERROR(IF(AND($B376,INDEX(Data!$O$2:$O$1000,$A376)=E$1),VLOOKUP($A376+1, INDIRECT("'" &amp; E$1 &amp;"'!E7:Q200"),13,FALSE),""),"")</f>
        <v/>
      </c>
      <c r="F376" t="str">
        <f ca="1">IFERROR(IF(AND($B376,INDEX(Data!$O$2:$O$1000,$A376)=F$1),VLOOKUP($A376+1, INDIRECT("'" &amp; F$1 &amp;"'!E7:Q200"),13,FALSE),""),"")</f>
        <v/>
      </c>
      <c r="G376" t="str">
        <f ca="1">IFERROR(IF(AND($B376,INDEX(Data!$O$2:$O$1000,$A376)=G$1),VLOOKUP($A376+1, INDIRECT("'" &amp; G$1 &amp;"'!E7:Q200"),13,FALSE),""),"")</f>
        <v/>
      </c>
      <c r="H376" t="str">
        <f ca="1">IFERROR(IF(AND($B376,INDEX(Data!$O$2:$O$1000,$A376)=H$1),VLOOKUP($A376+1, INDIRECT("'" &amp; H$1 &amp;"'!E7:Q200"),13,FALSE),""),"")</f>
        <v/>
      </c>
      <c r="I376" t="str">
        <f ca="1">IFERROR(IF(AND($B376,INDEX(Data!$O$2:$O$1000,$A376)=I$1),VLOOKUP($A376+1, INDIRECT("'" &amp; I$1 &amp;"'!E7:Q200"),13,FALSE),""),"")</f>
        <v/>
      </c>
      <c r="J376" t="str">
        <f ca="1">IFERROR(IF(AND($B376,INDEX(Data!$O$2:$O$1000,$A376)=J$1),VLOOKUP($A376+1, INDIRECT("'" &amp; J$1 &amp;"'!E7:Q200"),13,FALSE),""),"")</f>
        <v/>
      </c>
    </row>
    <row r="377" spans="1:10" x14ac:dyDescent="0.3">
      <c r="A377" t="str">
        <f t="array" ref="A377">IFERROR(SMALL(IF(Data!$D$2:$D$1000="Done",ROW(Data!$D$2:$D$1000)-1),ROW(376:376)),"")</f>
        <v/>
      </c>
      <c r="B377" s="1" t="str">
        <f>IFERROR(IF(INDEX(Data!$T$2:$T$1000,$A377)/INDEX(Data!$J$2:$J$1000,$A377)&gt;$B$1,INDEX(Data!$V$2:$V$1000,$A377),""),"")</f>
        <v/>
      </c>
      <c r="C377" t="str">
        <f ca="1">IFERROR(IF(AND($B377,INDEX(Data!$O$2:$O$1000,$A377)=C$1),VLOOKUP($A377+1, INDIRECT("'" &amp; C$1 &amp;"'!E7:Q200"),13,FALSE),""),"")</f>
        <v/>
      </c>
      <c r="D377" t="str">
        <f ca="1">IFERROR(IF(AND($B377,INDEX(Data!$O$2:$O$1000,$A377)=D$1),VLOOKUP($A377+1, INDIRECT("'" &amp; D$1 &amp;"'!E7:Q200"),13,FALSE),""),"")</f>
        <v/>
      </c>
      <c r="E377" t="str">
        <f ca="1">IFERROR(IF(AND($B377,INDEX(Data!$O$2:$O$1000,$A377)=E$1),VLOOKUP($A377+1, INDIRECT("'" &amp; E$1 &amp;"'!E7:Q200"),13,FALSE),""),"")</f>
        <v/>
      </c>
      <c r="F377" t="str">
        <f ca="1">IFERROR(IF(AND($B377,INDEX(Data!$O$2:$O$1000,$A377)=F$1),VLOOKUP($A377+1, INDIRECT("'" &amp; F$1 &amp;"'!E7:Q200"),13,FALSE),""),"")</f>
        <v/>
      </c>
      <c r="G377" t="str">
        <f ca="1">IFERROR(IF(AND($B377,INDEX(Data!$O$2:$O$1000,$A377)=G$1),VLOOKUP($A377+1, INDIRECT("'" &amp; G$1 &amp;"'!E7:Q200"),13,FALSE),""),"")</f>
        <v/>
      </c>
      <c r="H377" t="str">
        <f ca="1">IFERROR(IF(AND($B377,INDEX(Data!$O$2:$O$1000,$A377)=H$1),VLOOKUP($A377+1, INDIRECT("'" &amp; H$1 &amp;"'!E7:Q200"),13,FALSE),""),"")</f>
        <v/>
      </c>
      <c r="I377" t="str">
        <f ca="1">IFERROR(IF(AND($B377,INDEX(Data!$O$2:$O$1000,$A377)=I$1),VLOOKUP($A377+1, INDIRECT("'" &amp; I$1 &amp;"'!E7:Q200"),13,FALSE),""),"")</f>
        <v/>
      </c>
      <c r="J377" t="str">
        <f ca="1">IFERROR(IF(AND($B377,INDEX(Data!$O$2:$O$1000,$A377)=J$1),VLOOKUP($A377+1, INDIRECT("'" &amp; J$1 &amp;"'!E7:Q200"),13,FALSE),""),"")</f>
        <v/>
      </c>
    </row>
    <row r="378" spans="1:10" x14ac:dyDescent="0.3">
      <c r="A378" t="str">
        <f t="array" ref="A378">IFERROR(SMALL(IF(Data!$D$2:$D$1000="Done",ROW(Data!$D$2:$D$1000)-1),ROW(377:377)),"")</f>
        <v/>
      </c>
      <c r="B378" s="1" t="str">
        <f>IFERROR(IF(INDEX(Data!$T$2:$T$1000,$A378)/INDEX(Data!$J$2:$J$1000,$A378)&gt;$B$1,INDEX(Data!$V$2:$V$1000,$A378),""),"")</f>
        <v/>
      </c>
      <c r="C378" t="str">
        <f ca="1">IFERROR(IF(AND($B378,INDEX(Data!$O$2:$O$1000,$A378)=C$1),VLOOKUP($A378+1, INDIRECT("'" &amp; C$1 &amp;"'!E7:Q200"),13,FALSE),""),"")</f>
        <v/>
      </c>
      <c r="D378" t="str">
        <f ca="1">IFERROR(IF(AND($B378,INDEX(Data!$O$2:$O$1000,$A378)=D$1),VLOOKUP($A378+1, INDIRECT("'" &amp; D$1 &amp;"'!E7:Q200"),13,FALSE),""),"")</f>
        <v/>
      </c>
      <c r="E378" t="str">
        <f ca="1">IFERROR(IF(AND($B378,INDEX(Data!$O$2:$O$1000,$A378)=E$1),VLOOKUP($A378+1, INDIRECT("'" &amp; E$1 &amp;"'!E7:Q200"),13,FALSE),""),"")</f>
        <v/>
      </c>
      <c r="F378" t="str">
        <f ca="1">IFERROR(IF(AND($B378,INDEX(Data!$O$2:$O$1000,$A378)=F$1),VLOOKUP($A378+1, INDIRECT("'" &amp; F$1 &amp;"'!E7:Q200"),13,FALSE),""),"")</f>
        <v/>
      </c>
      <c r="G378" t="str">
        <f ca="1">IFERROR(IF(AND($B378,INDEX(Data!$O$2:$O$1000,$A378)=G$1),VLOOKUP($A378+1, INDIRECT("'" &amp; G$1 &amp;"'!E7:Q200"),13,FALSE),""),"")</f>
        <v/>
      </c>
      <c r="H378" t="str">
        <f ca="1">IFERROR(IF(AND($B378,INDEX(Data!$O$2:$O$1000,$A378)=H$1),VLOOKUP($A378+1, INDIRECT("'" &amp; H$1 &amp;"'!E7:Q200"),13,FALSE),""),"")</f>
        <v/>
      </c>
      <c r="I378" t="str">
        <f ca="1">IFERROR(IF(AND($B378,INDEX(Data!$O$2:$O$1000,$A378)=I$1),VLOOKUP($A378+1, INDIRECT("'" &amp; I$1 &amp;"'!E7:Q200"),13,FALSE),""),"")</f>
        <v/>
      </c>
      <c r="J378" t="str">
        <f ca="1">IFERROR(IF(AND($B378,INDEX(Data!$O$2:$O$1000,$A378)=J$1),VLOOKUP($A378+1, INDIRECT("'" &amp; J$1 &amp;"'!E7:Q200"),13,FALSE),""),"")</f>
        <v/>
      </c>
    </row>
    <row r="379" spans="1:10" x14ac:dyDescent="0.3">
      <c r="A379" t="str">
        <f t="array" ref="A379">IFERROR(SMALL(IF(Data!$D$2:$D$1000="Done",ROW(Data!$D$2:$D$1000)-1),ROW(378:378)),"")</f>
        <v/>
      </c>
      <c r="B379" s="1" t="str">
        <f>IFERROR(IF(INDEX(Data!$T$2:$T$1000,$A379)/INDEX(Data!$J$2:$J$1000,$A379)&gt;$B$1,INDEX(Data!$V$2:$V$1000,$A379),""),"")</f>
        <v/>
      </c>
      <c r="C379" t="str">
        <f ca="1">IFERROR(IF(AND($B379,INDEX(Data!$O$2:$O$1000,$A379)=C$1),VLOOKUP($A379+1, INDIRECT("'" &amp; C$1 &amp;"'!E7:Q200"),13,FALSE),""),"")</f>
        <v/>
      </c>
      <c r="D379" t="str">
        <f ca="1">IFERROR(IF(AND($B379,INDEX(Data!$O$2:$O$1000,$A379)=D$1),VLOOKUP($A379+1, INDIRECT("'" &amp; D$1 &amp;"'!E7:Q200"),13,FALSE),""),"")</f>
        <v/>
      </c>
      <c r="E379" t="str">
        <f ca="1">IFERROR(IF(AND($B379,INDEX(Data!$O$2:$O$1000,$A379)=E$1),VLOOKUP($A379+1, INDIRECT("'" &amp; E$1 &amp;"'!E7:Q200"),13,FALSE),""),"")</f>
        <v/>
      </c>
      <c r="F379" t="str">
        <f ca="1">IFERROR(IF(AND($B379,INDEX(Data!$O$2:$O$1000,$A379)=F$1),VLOOKUP($A379+1, INDIRECT("'" &amp; F$1 &amp;"'!E7:Q200"),13,FALSE),""),"")</f>
        <v/>
      </c>
      <c r="G379" t="str">
        <f ca="1">IFERROR(IF(AND($B379,INDEX(Data!$O$2:$O$1000,$A379)=G$1),VLOOKUP($A379+1, INDIRECT("'" &amp; G$1 &amp;"'!E7:Q200"),13,FALSE),""),"")</f>
        <v/>
      </c>
      <c r="H379" t="str">
        <f ca="1">IFERROR(IF(AND($B379,INDEX(Data!$O$2:$O$1000,$A379)=H$1),VLOOKUP($A379+1, INDIRECT("'" &amp; H$1 &amp;"'!E7:Q200"),13,FALSE),""),"")</f>
        <v/>
      </c>
      <c r="I379" t="str">
        <f ca="1">IFERROR(IF(AND($B379,INDEX(Data!$O$2:$O$1000,$A379)=I$1),VLOOKUP($A379+1, INDIRECT("'" &amp; I$1 &amp;"'!E7:Q200"),13,FALSE),""),"")</f>
        <v/>
      </c>
      <c r="J379" t="str">
        <f ca="1">IFERROR(IF(AND($B379,INDEX(Data!$O$2:$O$1000,$A379)=J$1),VLOOKUP($A379+1, INDIRECT("'" &amp; J$1 &amp;"'!E7:Q200"),13,FALSE),""),"")</f>
        <v/>
      </c>
    </row>
    <row r="380" spans="1:10" x14ac:dyDescent="0.3">
      <c r="A380" t="str">
        <f t="array" ref="A380">IFERROR(SMALL(IF(Data!$D$2:$D$1000="Done",ROW(Data!$D$2:$D$1000)-1),ROW(379:379)),"")</f>
        <v/>
      </c>
      <c r="B380" s="1" t="str">
        <f>IFERROR(IF(INDEX(Data!$T$2:$T$1000,$A380)/INDEX(Data!$J$2:$J$1000,$A380)&gt;$B$1,INDEX(Data!$V$2:$V$1000,$A380),""),"")</f>
        <v/>
      </c>
      <c r="C380" t="str">
        <f ca="1">IFERROR(IF(AND($B380,INDEX(Data!$O$2:$O$1000,$A380)=C$1),VLOOKUP($A380+1, INDIRECT("'" &amp; C$1 &amp;"'!E7:Q200"),13,FALSE),""),"")</f>
        <v/>
      </c>
      <c r="D380" t="str">
        <f ca="1">IFERROR(IF(AND($B380,INDEX(Data!$O$2:$O$1000,$A380)=D$1),VLOOKUP($A380+1, INDIRECT("'" &amp; D$1 &amp;"'!E7:Q200"),13,FALSE),""),"")</f>
        <v/>
      </c>
      <c r="E380" t="str">
        <f ca="1">IFERROR(IF(AND($B380,INDEX(Data!$O$2:$O$1000,$A380)=E$1),VLOOKUP($A380+1, INDIRECT("'" &amp; E$1 &amp;"'!E7:Q200"),13,FALSE),""),"")</f>
        <v/>
      </c>
      <c r="F380" t="str">
        <f ca="1">IFERROR(IF(AND($B380,INDEX(Data!$O$2:$O$1000,$A380)=F$1),VLOOKUP($A380+1, INDIRECT("'" &amp; F$1 &amp;"'!E7:Q200"),13,FALSE),""),"")</f>
        <v/>
      </c>
      <c r="G380" t="str">
        <f ca="1">IFERROR(IF(AND($B380,INDEX(Data!$O$2:$O$1000,$A380)=G$1),VLOOKUP($A380+1, INDIRECT("'" &amp; G$1 &amp;"'!E7:Q200"),13,FALSE),""),"")</f>
        <v/>
      </c>
      <c r="H380" t="str">
        <f ca="1">IFERROR(IF(AND($B380,INDEX(Data!$O$2:$O$1000,$A380)=H$1),VLOOKUP($A380+1, INDIRECT("'" &amp; H$1 &amp;"'!E7:Q200"),13,FALSE),""),"")</f>
        <v/>
      </c>
      <c r="I380" t="str">
        <f ca="1">IFERROR(IF(AND($B380,INDEX(Data!$O$2:$O$1000,$A380)=I$1),VLOOKUP($A380+1, INDIRECT("'" &amp; I$1 &amp;"'!E7:Q200"),13,FALSE),""),"")</f>
        <v/>
      </c>
      <c r="J380" t="str">
        <f ca="1">IFERROR(IF(AND($B380,INDEX(Data!$O$2:$O$1000,$A380)=J$1),VLOOKUP($A380+1, INDIRECT("'" &amp; J$1 &amp;"'!E7:Q200"),13,FALSE),""),"")</f>
        <v/>
      </c>
    </row>
    <row r="381" spans="1:10" x14ac:dyDescent="0.3">
      <c r="A381" t="str">
        <f t="array" ref="A381">IFERROR(SMALL(IF(Data!$D$2:$D$1000="Done",ROW(Data!$D$2:$D$1000)-1),ROW(380:380)),"")</f>
        <v/>
      </c>
      <c r="B381" s="1" t="str">
        <f>IFERROR(IF(INDEX(Data!$T$2:$T$1000,$A381)/INDEX(Data!$J$2:$J$1000,$A381)&gt;$B$1,INDEX(Data!$V$2:$V$1000,$A381),""),"")</f>
        <v/>
      </c>
      <c r="C381" t="str">
        <f ca="1">IFERROR(IF(AND($B381,INDEX(Data!$O$2:$O$1000,$A381)=C$1),VLOOKUP($A381+1, INDIRECT("'" &amp; C$1 &amp;"'!E7:Q200"),13,FALSE),""),"")</f>
        <v/>
      </c>
      <c r="D381" t="str">
        <f ca="1">IFERROR(IF(AND($B381,INDEX(Data!$O$2:$O$1000,$A381)=D$1),VLOOKUP($A381+1, INDIRECT("'" &amp; D$1 &amp;"'!E7:Q200"),13,FALSE),""),"")</f>
        <v/>
      </c>
      <c r="E381" t="str">
        <f ca="1">IFERROR(IF(AND($B381,INDEX(Data!$O$2:$O$1000,$A381)=E$1),VLOOKUP($A381+1, INDIRECT("'" &amp; E$1 &amp;"'!E7:Q200"),13,FALSE),""),"")</f>
        <v/>
      </c>
      <c r="F381" t="str">
        <f ca="1">IFERROR(IF(AND($B381,INDEX(Data!$O$2:$O$1000,$A381)=F$1),VLOOKUP($A381+1, INDIRECT("'" &amp; F$1 &amp;"'!E7:Q200"),13,FALSE),""),"")</f>
        <v/>
      </c>
      <c r="G381" t="str">
        <f ca="1">IFERROR(IF(AND($B381,INDEX(Data!$O$2:$O$1000,$A381)=G$1),VLOOKUP($A381+1, INDIRECT("'" &amp; G$1 &amp;"'!E7:Q200"),13,FALSE),""),"")</f>
        <v/>
      </c>
      <c r="H381" t="str">
        <f ca="1">IFERROR(IF(AND($B381,INDEX(Data!$O$2:$O$1000,$A381)=H$1),VLOOKUP($A381+1, INDIRECT("'" &amp; H$1 &amp;"'!E7:Q200"),13,FALSE),""),"")</f>
        <v/>
      </c>
      <c r="I381" t="str">
        <f ca="1">IFERROR(IF(AND($B381,INDEX(Data!$O$2:$O$1000,$A381)=I$1),VLOOKUP($A381+1, INDIRECT("'" &amp; I$1 &amp;"'!E7:Q200"),13,FALSE),""),"")</f>
        <v/>
      </c>
      <c r="J381" t="str">
        <f ca="1">IFERROR(IF(AND($B381,INDEX(Data!$O$2:$O$1000,$A381)=J$1),VLOOKUP($A381+1, INDIRECT("'" &amp; J$1 &amp;"'!E7:Q200"),13,FALSE),""),"")</f>
        <v/>
      </c>
    </row>
    <row r="382" spans="1:10" x14ac:dyDescent="0.3">
      <c r="A382" t="str">
        <f t="array" ref="A382">IFERROR(SMALL(IF(Data!$D$2:$D$1000="Done",ROW(Data!$D$2:$D$1000)-1),ROW(381:381)),"")</f>
        <v/>
      </c>
      <c r="B382" s="1" t="str">
        <f>IFERROR(IF(INDEX(Data!$T$2:$T$1000,$A382)/INDEX(Data!$J$2:$J$1000,$A382)&gt;$B$1,INDEX(Data!$V$2:$V$1000,$A382),""),"")</f>
        <v/>
      </c>
      <c r="C382" t="str">
        <f ca="1">IFERROR(IF(AND($B382,INDEX(Data!$O$2:$O$1000,$A382)=C$1),VLOOKUP($A382+1, INDIRECT("'" &amp; C$1 &amp;"'!E7:Q200"),13,FALSE),""),"")</f>
        <v/>
      </c>
      <c r="D382" t="str">
        <f ca="1">IFERROR(IF(AND($B382,INDEX(Data!$O$2:$O$1000,$A382)=D$1),VLOOKUP($A382+1, INDIRECT("'" &amp; D$1 &amp;"'!E7:Q200"),13,FALSE),""),"")</f>
        <v/>
      </c>
      <c r="E382" t="str">
        <f ca="1">IFERROR(IF(AND($B382,INDEX(Data!$O$2:$O$1000,$A382)=E$1),VLOOKUP($A382+1, INDIRECT("'" &amp; E$1 &amp;"'!E7:Q200"),13,FALSE),""),"")</f>
        <v/>
      </c>
      <c r="F382" t="str">
        <f ca="1">IFERROR(IF(AND($B382,INDEX(Data!$O$2:$O$1000,$A382)=F$1),VLOOKUP($A382+1, INDIRECT("'" &amp; F$1 &amp;"'!E7:Q200"),13,FALSE),""),"")</f>
        <v/>
      </c>
      <c r="G382" t="str">
        <f ca="1">IFERROR(IF(AND($B382,INDEX(Data!$O$2:$O$1000,$A382)=G$1),VLOOKUP($A382+1, INDIRECT("'" &amp; G$1 &amp;"'!E7:Q200"),13,FALSE),""),"")</f>
        <v/>
      </c>
      <c r="H382" t="str">
        <f ca="1">IFERROR(IF(AND($B382,INDEX(Data!$O$2:$O$1000,$A382)=H$1),VLOOKUP($A382+1, INDIRECT("'" &amp; H$1 &amp;"'!E7:Q200"),13,FALSE),""),"")</f>
        <v/>
      </c>
      <c r="I382" t="str">
        <f ca="1">IFERROR(IF(AND($B382,INDEX(Data!$O$2:$O$1000,$A382)=I$1),VLOOKUP($A382+1, INDIRECT("'" &amp; I$1 &amp;"'!E7:Q200"),13,FALSE),""),"")</f>
        <v/>
      </c>
      <c r="J382" t="str">
        <f ca="1">IFERROR(IF(AND($B382,INDEX(Data!$O$2:$O$1000,$A382)=J$1),VLOOKUP($A382+1, INDIRECT("'" &amp; J$1 &amp;"'!E7:Q200"),13,FALSE),""),"")</f>
        <v/>
      </c>
    </row>
    <row r="383" spans="1:10" x14ac:dyDescent="0.3">
      <c r="A383" t="str">
        <f t="array" ref="A383">IFERROR(SMALL(IF(Data!$D$2:$D$1000="Done",ROW(Data!$D$2:$D$1000)-1),ROW(382:382)),"")</f>
        <v/>
      </c>
      <c r="B383" s="1" t="str">
        <f>IFERROR(IF(INDEX(Data!$T$2:$T$1000,$A383)/INDEX(Data!$J$2:$J$1000,$A383)&gt;$B$1,INDEX(Data!$V$2:$V$1000,$A383),""),"")</f>
        <v/>
      </c>
      <c r="C383" t="str">
        <f ca="1">IFERROR(IF(AND($B383,INDEX(Data!$O$2:$O$1000,$A383)=C$1),VLOOKUP($A383+1, INDIRECT("'" &amp; C$1 &amp;"'!E7:Q200"),13,FALSE),""),"")</f>
        <v/>
      </c>
      <c r="D383" t="str">
        <f ca="1">IFERROR(IF(AND($B383,INDEX(Data!$O$2:$O$1000,$A383)=D$1),VLOOKUP($A383+1, INDIRECT("'" &amp; D$1 &amp;"'!E7:Q200"),13,FALSE),""),"")</f>
        <v/>
      </c>
      <c r="E383" t="str">
        <f ca="1">IFERROR(IF(AND($B383,INDEX(Data!$O$2:$O$1000,$A383)=E$1),VLOOKUP($A383+1, INDIRECT("'" &amp; E$1 &amp;"'!E7:Q200"),13,FALSE),""),"")</f>
        <v/>
      </c>
      <c r="F383" t="str">
        <f ca="1">IFERROR(IF(AND($B383,INDEX(Data!$O$2:$O$1000,$A383)=F$1),VLOOKUP($A383+1, INDIRECT("'" &amp; F$1 &amp;"'!E7:Q200"),13,FALSE),""),"")</f>
        <v/>
      </c>
      <c r="G383" t="str">
        <f ca="1">IFERROR(IF(AND($B383,INDEX(Data!$O$2:$O$1000,$A383)=G$1),VLOOKUP($A383+1, INDIRECT("'" &amp; G$1 &amp;"'!E7:Q200"),13,FALSE),""),"")</f>
        <v/>
      </c>
      <c r="H383" t="str">
        <f ca="1">IFERROR(IF(AND($B383,INDEX(Data!$O$2:$O$1000,$A383)=H$1),VLOOKUP($A383+1, INDIRECT("'" &amp; H$1 &amp;"'!E7:Q200"),13,FALSE),""),"")</f>
        <v/>
      </c>
      <c r="I383" t="str">
        <f ca="1">IFERROR(IF(AND($B383,INDEX(Data!$O$2:$O$1000,$A383)=I$1),VLOOKUP($A383+1, INDIRECT("'" &amp; I$1 &amp;"'!E7:Q200"),13,FALSE),""),"")</f>
        <v/>
      </c>
      <c r="J383" t="str">
        <f ca="1">IFERROR(IF(AND($B383,INDEX(Data!$O$2:$O$1000,$A383)=J$1),VLOOKUP($A383+1, INDIRECT("'" &amp; J$1 &amp;"'!E7:Q200"),13,FALSE),""),"")</f>
        <v/>
      </c>
    </row>
    <row r="384" spans="1:10" x14ac:dyDescent="0.3">
      <c r="A384" t="str">
        <f t="array" ref="A384">IFERROR(SMALL(IF(Data!$D$2:$D$1000="Done",ROW(Data!$D$2:$D$1000)-1),ROW(383:383)),"")</f>
        <v/>
      </c>
      <c r="B384" s="1" t="str">
        <f>IFERROR(IF(INDEX(Data!$T$2:$T$1000,$A384)/INDEX(Data!$J$2:$J$1000,$A384)&gt;$B$1,INDEX(Data!$V$2:$V$1000,$A384),""),"")</f>
        <v/>
      </c>
      <c r="C384" t="str">
        <f ca="1">IFERROR(IF(AND($B384,INDEX(Data!$O$2:$O$1000,$A384)=C$1),VLOOKUP($A384+1, INDIRECT("'" &amp; C$1 &amp;"'!E7:Q200"),13,FALSE),""),"")</f>
        <v/>
      </c>
      <c r="D384" t="str">
        <f ca="1">IFERROR(IF(AND($B384,INDEX(Data!$O$2:$O$1000,$A384)=D$1),VLOOKUP($A384+1, INDIRECT("'" &amp; D$1 &amp;"'!E7:Q200"),13,FALSE),""),"")</f>
        <v/>
      </c>
      <c r="E384" t="str">
        <f ca="1">IFERROR(IF(AND($B384,INDEX(Data!$O$2:$O$1000,$A384)=E$1),VLOOKUP($A384+1, INDIRECT("'" &amp; E$1 &amp;"'!E7:Q200"),13,FALSE),""),"")</f>
        <v/>
      </c>
      <c r="F384" t="str">
        <f ca="1">IFERROR(IF(AND($B384,INDEX(Data!$O$2:$O$1000,$A384)=F$1),VLOOKUP($A384+1, INDIRECT("'" &amp; F$1 &amp;"'!E7:Q200"),13,FALSE),""),"")</f>
        <v/>
      </c>
      <c r="G384" t="str">
        <f ca="1">IFERROR(IF(AND($B384,INDEX(Data!$O$2:$O$1000,$A384)=G$1),VLOOKUP($A384+1, INDIRECT("'" &amp; G$1 &amp;"'!E7:Q200"),13,FALSE),""),"")</f>
        <v/>
      </c>
      <c r="H384" t="str">
        <f ca="1">IFERROR(IF(AND($B384,INDEX(Data!$O$2:$O$1000,$A384)=H$1),VLOOKUP($A384+1, INDIRECT("'" &amp; H$1 &amp;"'!E7:Q200"),13,FALSE),""),"")</f>
        <v/>
      </c>
      <c r="I384" t="str">
        <f ca="1">IFERROR(IF(AND($B384,INDEX(Data!$O$2:$O$1000,$A384)=I$1),VLOOKUP($A384+1, INDIRECT("'" &amp; I$1 &amp;"'!E7:Q200"),13,FALSE),""),"")</f>
        <v/>
      </c>
      <c r="J384" t="str">
        <f ca="1">IFERROR(IF(AND($B384,INDEX(Data!$O$2:$O$1000,$A384)=J$1),VLOOKUP($A384+1, INDIRECT("'" &amp; J$1 &amp;"'!E7:Q200"),13,FALSE),""),"")</f>
        <v/>
      </c>
    </row>
    <row r="385" spans="1:10" x14ac:dyDescent="0.3">
      <c r="A385" t="str">
        <f t="array" ref="A385">IFERROR(SMALL(IF(Data!$D$2:$D$1000="Done",ROW(Data!$D$2:$D$1000)-1),ROW(384:384)),"")</f>
        <v/>
      </c>
      <c r="B385" s="1" t="str">
        <f>IFERROR(IF(INDEX(Data!$T$2:$T$1000,$A385)/INDEX(Data!$J$2:$J$1000,$A385)&gt;$B$1,INDEX(Data!$V$2:$V$1000,$A385),""),"")</f>
        <v/>
      </c>
      <c r="C385" t="str">
        <f ca="1">IFERROR(IF(AND($B385,INDEX(Data!$O$2:$O$1000,$A385)=C$1),VLOOKUP($A385+1, INDIRECT("'" &amp; C$1 &amp;"'!E7:Q200"),13,FALSE),""),"")</f>
        <v/>
      </c>
      <c r="D385" t="str">
        <f ca="1">IFERROR(IF(AND($B385,INDEX(Data!$O$2:$O$1000,$A385)=D$1),VLOOKUP($A385+1, INDIRECT("'" &amp; D$1 &amp;"'!E7:Q200"),13,FALSE),""),"")</f>
        <v/>
      </c>
      <c r="E385" t="str">
        <f ca="1">IFERROR(IF(AND($B385,INDEX(Data!$O$2:$O$1000,$A385)=E$1),VLOOKUP($A385+1, INDIRECT("'" &amp; E$1 &amp;"'!E7:Q200"),13,FALSE),""),"")</f>
        <v/>
      </c>
      <c r="F385" t="str">
        <f ca="1">IFERROR(IF(AND($B385,INDEX(Data!$O$2:$O$1000,$A385)=F$1),VLOOKUP($A385+1, INDIRECT("'" &amp; F$1 &amp;"'!E7:Q200"),13,FALSE),""),"")</f>
        <v/>
      </c>
      <c r="G385" t="str">
        <f ca="1">IFERROR(IF(AND($B385,INDEX(Data!$O$2:$O$1000,$A385)=G$1),VLOOKUP($A385+1, INDIRECT("'" &amp; G$1 &amp;"'!E7:Q200"),13,FALSE),""),"")</f>
        <v/>
      </c>
      <c r="H385" t="str">
        <f ca="1">IFERROR(IF(AND($B385,INDEX(Data!$O$2:$O$1000,$A385)=H$1),VLOOKUP($A385+1, INDIRECT("'" &amp; H$1 &amp;"'!E7:Q200"),13,FALSE),""),"")</f>
        <v/>
      </c>
      <c r="I385" t="str">
        <f ca="1">IFERROR(IF(AND($B385,INDEX(Data!$O$2:$O$1000,$A385)=I$1),VLOOKUP($A385+1, INDIRECT("'" &amp; I$1 &amp;"'!E7:Q200"),13,FALSE),""),"")</f>
        <v/>
      </c>
      <c r="J385" t="str">
        <f ca="1">IFERROR(IF(AND($B385,INDEX(Data!$O$2:$O$1000,$A385)=J$1),VLOOKUP($A385+1, INDIRECT("'" &amp; J$1 &amp;"'!E7:Q200"),13,FALSE),""),"")</f>
        <v/>
      </c>
    </row>
    <row r="386" spans="1:10" x14ac:dyDescent="0.3">
      <c r="A386" t="str">
        <f t="array" ref="A386">IFERROR(SMALL(IF(Data!$D$2:$D$1000="Done",ROW(Data!$D$2:$D$1000)-1),ROW(385:385)),"")</f>
        <v/>
      </c>
      <c r="B386" s="1" t="str">
        <f>IFERROR(IF(INDEX(Data!$T$2:$T$1000,$A386)/INDEX(Data!$J$2:$J$1000,$A386)&gt;$B$1,INDEX(Data!$V$2:$V$1000,$A386),""),"")</f>
        <v/>
      </c>
      <c r="C386" t="str">
        <f ca="1">IFERROR(IF(AND($B386,INDEX(Data!$O$2:$O$1000,$A386)=C$1),VLOOKUP($A386+1, INDIRECT("'" &amp; C$1 &amp;"'!E7:Q200"),13,FALSE),""),"")</f>
        <v/>
      </c>
      <c r="D386" t="str">
        <f ca="1">IFERROR(IF(AND($B386,INDEX(Data!$O$2:$O$1000,$A386)=D$1),VLOOKUP($A386+1, INDIRECT("'" &amp; D$1 &amp;"'!E7:Q200"),13,FALSE),""),"")</f>
        <v/>
      </c>
      <c r="E386" t="str">
        <f ca="1">IFERROR(IF(AND($B386,INDEX(Data!$O$2:$O$1000,$A386)=E$1),VLOOKUP($A386+1, INDIRECT("'" &amp; E$1 &amp;"'!E7:Q200"),13,FALSE),""),"")</f>
        <v/>
      </c>
      <c r="F386" t="str">
        <f ca="1">IFERROR(IF(AND($B386,INDEX(Data!$O$2:$O$1000,$A386)=F$1),VLOOKUP($A386+1, INDIRECT("'" &amp; F$1 &amp;"'!E7:Q200"),13,FALSE),""),"")</f>
        <v/>
      </c>
      <c r="G386" t="str">
        <f ca="1">IFERROR(IF(AND($B386,INDEX(Data!$O$2:$O$1000,$A386)=G$1),VLOOKUP($A386+1, INDIRECT("'" &amp; G$1 &amp;"'!E7:Q200"),13,FALSE),""),"")</f>
        <v/>
      </c>
      <c r="H386" t="str">
        <f ca="1">IFERROR(IF(AND($B386,INDEX(Data!$O$2:$O$1000,$A386)=H$1),VLOOKUP($A386+1, INDIRECT("'" &amp; H$1 &amp;"'!E7:Q200"),13,FALSE),""),"")</f>
        <v/>
      </c>
      <c r="I386" t="str">
        <f ca="1">IFERROR(IF(AND($B386,INDEX(Data!$O$2:$O$1000,$A386)=I$1),VLOOKUP($A386+1, INDIRECT("'" &amp; I$1 &amp;"'!E7:Q200"),13,FALSE),""),"")</f>
        <v/>
      </c>
      <c r="J386" t="str">
        <f ca="1">IFERROR(IF(AND($B386,INDEX(Data!$O$2:$O$1000,$A386)=J$1),VLOOKUP($A386+1, INDIRECT("'" &amp; J$1 &amp;"'!E7:Q200"),13,FALSE),""),"")</f>
        <v/>
      </c>
    </row>
    <row r="387" spans="1:10" x14ac:dyDescent="0.3">
      <c r="A387" t="str">
        <f t="array" ref="A387">IFERROR(SMALL(IF(Data!$D$2:$D$1000="Done",ROW(Data!$D$2:$D$1000)-1),ROW(386:386)),"")</f>
        <v/>
      </c>
      <c r="B387" s="1" t="str">
        <f>IFERROR(IF(INDEX(Data!$T$2:$T$1000,$A387)/INDEX(Data!$J$2:$J$1000,$A387)&gt;$B$1,INDEX(Data!$V$2:$V$1000,$A387),""),"")</f>
        <v/>
      </c>
      <c r="C387" t="str">
        <f ca="1">IFERROR(IF(AND($B387,INDEX(Data!$O$2:$O$1000,$A387)=C$1),VLOOKUP($A387+1, INDIRECT("'" &amp; C$1 &amp;"'!E7:Q200"),13,FALSE),""),"")</f>
        <v/>
      </c>
      <c r="D387" t="str">
        <f ca="1">IFERROR(IF(AND($B387,INDEX(Data!$O$2:$O$1000,$A387)=D$1),VLOOKUP($A387+1, INDIRECT("'" &amp; D$1 &amp;"'!E7:Q200"),13,FALSE),""),"")</f>
        <v/>
      </c>
      <c r="E387" t="str">
        <f ca="1">IFERROR(IF(AND($B387,INDEX(Data!$O$2:$O$1000,$A387)=E$1),VLOOKUP($A387+1, INDIRECT("'" &amp; E$1 &amp;"'!E7:Q200"),13,FALSE),""),"")</f>
        <v/>
      </c>
      <c r="F387" t="str">
        <f ca="1">IFERROR(IF(AND($B387,INDEX(Data!$O$2:$O$1000,$A387)=F$1),VLOOKUP($A387+1, INDIRECT("'" &amp; F$1 &amp;"'!E7:Q200"),13,FALSE),""),"")</f>
        <v/>
      </c>
      <c r="G387" t="str">
        <f ca="1">IFERROR(IF(AND($B387,INDEX(Data!$O$2:$O$1000,$A387)=G$1),VLOOKUP($A387+1, INDIRECT("'" &amp; G$1 &amp;"'!E7:Q200"),13,FALSE),""),"")</f>
        <v/>
      </c>
      <c r="H387" t="str">
        <f ca="1">IFERROR(IF(AND($B387,INDEX(Data!$O$2:$O$1000,$A387)=H$1),VLOOKUP($A387+1, INDIRECT("'" &amp; H$1 &amp;"'!E7:Q200"),13,FALSE),""),"")</f>
        <v/>
      </c>
      <c r="I387" t="str">
        <f ca="1">IFERROR(IF(AND($B387,INDEX(Data!$O$2:$O$1000,$A387)=I$1),VLOOKUP($A387+1, INDIRECT("'" &amp; I$1 &amp;"'!E7:Q200"),13,FALSE),""),"")</f>
        <v/>
      </c>
      <c r="J387" t="str">
        <f ca="1">IFERROR(IF(AND($B387,INDEX(Data!$O$2:$O$1000,$A387)=J$1),VLOOKUP($A387+1, INDIRECT("'" &amp; J$1 &amp;"'!E7:Q200"),13,FALSE),""),"")</f>
        <v/>
      </c>
    </row>
    <row r="388" spans="1:10" x14ac:dyDescent="0.3">
      <c r="A388" t="str">
        <f t="array" ref="A388">IFERROR(SMALL(IF(Data!$D$2:$D$1000="Done",ROW(Data!$D$2:$D$1000)-1),ROW(387:387)),"")</f>
        <v/>
      </c>
      <c r="B388" s="1" t="str">
        <f>IFERROR(IF(INDEX(Data!$T$2:$T$1000,$A388)/INDEX(Data!$J$2:$J$1000,$A388)&gt;$B$1,INDEX(Data!$V$2:$V$1000,$A388),""),"")</f>
        <v/>
      </c>
      <c r="C388" t="str">
        <f ca="1">IFERROR(IF(AND($B388,INDEX(Data!$O$2:$O$1000,$A388)=C$1),VLOOKUP($A388+1, INDIRECT("'" &amp; C$1 &amp;"'!E7:Q200"),13,FALSE),""),"")</f>
        <v/>
      </c>
      <c r="D388" t="str">
        <f ca="1">IFERROR(IF(AND($B388,INDEX(Data!$O$2:$O$1000,$A388)=D$1),VLOOKUP($A388+1, INDIRECT("'" &amp; D$1 &amp;"'!E7:Q200"),13,FALSE),""),"")</f>
        <v/>
      </c>
      <c r="E388" t="str">
        <f ca="1">IFERROR(IF(AND($B388,INDEX(Data!$O$2:$O$1000,$A388)=E$1),VLOOKUP($A388+1, INDIRECT("'" &amp; E$1 &amp;"'!E7:Q200"),13,FALSE),""),"")</f>
        <v/>
      </c>
      <c r="F388" t="str">
        <f ca="1">IFERROR(IF(AND($B388,INDEX(Data!$O$2:$O$1000,$A388)=F$1),VLOOKUP($A388+1, INDIRECT("'" &amp; F$1 &amp;"'!E7:Q200"),13,FALSE),""),"")</f>
        <v/>
      </c>
      <c r="G388" t="str">
        <f ca="1">IFERROR(IF(AND($B388,INDEX(Data!$O$2:$O$1000,$A388)=G$1),VLOOKUP($A388+1, INDIRECT("'" &amp; G$1 &amp;"'!E7:Q200"),13,FALSE),""),"")</f>
        <v/>
      </c>
      <c r="H388" t="str">
        <f ca="1">IFERROR(IF(AND($B388,INDEX(Data!$O$2:$O$1000,$A388)=H$1),VLOOKUP($A388+1, INDIRECT("'" &amp; H$1 &amp;"'!E7:Q200"),13,FALSE),""),"")</f>
        <v/>
      </c>
      <c r="I388" t="str">
        <f ca="1">IFERROR(IF(AND($B388,INDEX(Data!$O$2:$O$1000,$A388)=I$1),VLOOKUP($A388+1, INDIRECT("'" &amp; I$1 &amp;"'!E7:Q200"),13,FALSE),""),"")</f>
        <v/>
      </c>
      <c r="J388" t="str">
        <f ca="1">IFERROR(IF(AND($B388,INDEX(Data!$O$2:$O$1000,$A388)=J$1),VLOOKUP($A388+1, INDIRECT("'" &amp; J$1 &amp;"'!E7:Q200"),13,FALSE),""),"")</f>
        <v/>
      </c>
    </row>
    <row r="389" spans="1:10" x14ac:dyDescent="0.3">
      <c r="A389" t="str">
        <f t="array" ref="A389">IFERROR(SMALL(IF(Data!$D$2:$D$1000="Done",ROW(Data!$D$2:$D$1000)-1),ROW(388:388)),"")</f>
        <v/>
      </c>
      <c r="B389" s="1" t="str">
        <f>IFERROR(IF(INDEX(Data!$T$2:$T$1000,$A389)/INDEX(Data!$J$2:$J$1000,$A389)&gt;$B$1,INDEX(Data!$V$2:$V$1000,$A389),""),"")</f>
        <v/>
      </c>
      <c r="C389" t="str">
        <f ca="1">IFERROR(IF(AND($B389,INDEX(Data!$O$2:$O$1000,$A389)=C$1),VLOOKUP($A389+1, INDIRECT("'" &amp; C$1 &amp;"'!E7:Q200"),13,FALSE),""),"")</f>
        <v/>
      </c>
      <c r="D389" t="str">
        <f ca="1">IFERROR(IF(AND($B389,INDEX(Data!$O$2:$O$1000,$A389)=D$1),VLOOKUP($A389+1, INDIRECT("'" &amp; D$1 &amp;"'!E7:Q200"),13,FALSE),""),"")</f>
        <v/>
      </c>
      <c r="E389" t="str">
        <f ca="1">IFERROR(IF(AND($B389,INDEX(Data!$O$2:$O$1000,$A389)=E$1),VLOOKUP($A389+1, INDIRECT("'" &amp; E$1 &amp;"'!E7:Q200"),13,FALSE),""),"")</f>
        <v/>
      </c>
      <c r="F389" t="str">
        <f ca="1">IFERROR(IF(AND($B389,INDEX(Data!$O$2:$O$1000,$A389)=F$1),VLOOKUP($A389+1, INDIRECT("'" &amp; F$1 &amp;"'!E7:Q200"),13,FALSE),""),"")</f>
        <v/>
      </c>
      <c r="G389" t="str">
        <f ca="1">IFERROR(IF(AND($B389,INDEX(Data!$O$2:$O$1000,$A389)=G$1),VLOOKUP($A389+1, INDIRECT("'" &amp; G$1 &amp;"'!E7:Q200"),13,FALSE),""),"")</f>
        <v/>
      </c>
      <c r="H389" t="str">
        <f ca="1">IFERROR(IF(AND($B389,INDEX(Data!$O$2:$O$1000,$A389)=H$1),VLOOKUP($A389+1, INDIRECT("'" &amp; H$1 &amp;"'!E7:Q200"),13,FALSE),""),"")</f>
        <v/>
      </c>
      <c r="I389" t="str">
        <f ca="1">IFERROR(IF(AND($B389,INDEX(Data!$O$2:$O$1000,$A389)=I$1),VLOOKUP($A389+1, INDIRECT("'" &amp; I$1 &amp;"'!E7:Q200"),13,FALSE),""),"")</f>
        <v/>
      </c>
      <c r="J389" t="str">
        <f ca="1">IFERROR(IF(AND($B389,INDEX(Data!$O$2:$O$1000,$A389)=J$1),VLOOKUP($A389+1, INDIRECT("'" &amp; J$1 &amp;"'!E7:Q200"),13,FALSE),""),"")</f>
        <v/>
      </c>
    </row>
    <row r="390" spans="1:10" x14ac:dyDescent="0.3">
      <c r="A390" t="str">
        <f t="array" ref="A390">IFERROR(SMALL(IF(Data!$D$2:$D$1000="Done",ROW(Data!$D$2:$D$1000)-1),ROW(389:389)),"")</f>
        <v/>
      </c>
      <c r="B390" s="1" t="str">
        <f>IFERROR(IF(INDEX(Data!$T$2:$T$1000,$A390)/INDEX(Data!$J$2:$J$1000,$A390)&gt;$B$1,INDEX(Data!$V$2:$V$1000,$A390),""),"")</f>
        <v/>
      </c>
      <c r="C390" t="str">
        <f ca="1">IFERROR(IF(AND($B390,INDEX(Data!$O$2:$O$1000,$A390)=C$1),VLOOKUP($A390+1, INDIRECT("'" &amp; C$1 &amp;"'!E7:Q200"),13,FALSE),""),"")</f>
        <v/>
      </c>
      <c r="D390" t="str">
        <f ca="1">IFERROR(IF(AND($B390,INDEX(Data!$O$2:$O$1000,$A390)=D$1),VLOOKUP($A390+1, INDIRECT("'" &amp; D$1 &amp;"'!E7:Q200"),13,FALSE),""),"")</f>
        <v/>
      </c>
      <c r="E390" t="str">
        <f ca="1">IFERROR(IF(AND($B390,INDEX(Data!$O$2:$O$1000,$A390)=E$1),VLOOKUP($A390+1, INDIRECT("'" &amp; E$1 &amp;"'!E7:Q200"),13,FALSE),""),"")</f>
        <v/>
      </c>
      <c r="F390" t="str">
        <f ca="1">IFERROR(IF(AND($B390,INDEX(Data!$O$2:$O$1000,$A390)=F$1),VLOOKUP($A390+1, INDIRECT("'" &amp; F$1 &amp;"'!E7:Q200"),13,FALSE),""),"")</f>
        <v/>
      </c>
      <c r="G390" t="str">
        <f ca="1">IFERROR(IF(AND($B390,INDEX(Data!$O$2:$O$1000,$A390)=G$1),VLOOKUP($A390+1, INDIRECT("'" &amp; G$1 &amp;"'!E7:Q200"),13,FALSE),""),"")</f>
        <v/>
      </c>
      <c r="H390" t="str">
        <f ca="1">IFERROR(IF(AND($B390,INDEX(Data!$O$2:$O$1000,$A390)=H$1),VLOOKUP($A390+1, INDIRECT("'" &amp; H$1 &amp;"'!E7:Q200"),13,FALSE),""),"")</f>
        <v/>
      </c>
      <c r="I390" t="str">
        <f ca="1">IFERROR(IF(AND($B390,INDEX(Data!$O$2:$O$1000,$A390)=I$1),VLOOKUP($A390+1, INDIRECT("'" &amp; I$1 &amp;"'!E7:Q200"),13,FALSE),""),"")</f>
        <v/>
      </c>
      <c r="J390" t="str">
        <f ca="1">IFERROR(IF(AND($B390,INDEX(Data!$O$2:$O$1000,$A390)=J$1),VLOOKUP($A390+1, INDIRECT("'" &amp; J$1 &amp;"'!E7:Q200"),13,FALSE),""),"")</f>
        <v/>
      </c>
    </row>
    <row r="391" spans="1:10" x14ac:dyDescent="0.3">
      <c r="A391" t="str">
        <f t="array" ref="A391">IFERROR(SMALL(IF(Data!$D$2:$D$1000="Done",ROW(Data!$D$2:$D$1000)-1),ROW(390:390)),"")</f>
        <v/>
      </c>
      <c r="B391" s="1" t="str">
        <f>IFERROR(IF(INDEX(Data!$T$2:$T$1000,$A391)/INDEX(Data!$J$2:$J$1000,$A391)&gt;$B$1,INDEX(Data!$V$2:$V$1000,$A391),""),"")</f>
        <v/>
      </c>
      <c r="C391" t="str">
        <f ca="1">IFERROR(IF(AND($B391,INDEX(Data!$O$2:$O$1000,$A391)=C$1),VLOOKUP($A391+1, INDIRECT("'" &amp; C$1 &amp;"'!E7:Q200"),13,FALSE),""),"")</f>
        <v/>
      </c>
      <c r="D391" t="str">
        <f ca="1">IFERROR(IF(AND($B391,INDEX(Data!$O$2:$O$1000,$A391)=D$1),VLOOKUP($A391+1, INDIRECT("'" &amp; D$1 &amp;"'!E7:Q200"),13,FALSE),""),"")</f>
        <v/>
      </c>
      <c r="E391" t="str">
        <f ca="1">IFERROR(IF(AND($B391,INDEX(Data!$O$2:$O$1000,$A391)=E$1),VLOOKUP($A391+1, INDIRECT("'" &amp; E$1 &amp;"'!E7:Q200"),13,FALSE),""),"")</f>
        <v/>
      </c>
      <c r="F391" t="str">
        <f ca="1">IFERROR(IF(AND($B391,INDEX(Data!$O$2:$O$1000,$A391)=F$1),VLOOKUP($A391+1, INDIRECT("'" &amp; F$1 &amp;"'!E7:Q200"),13,FALSE),""),"")</f>
        <v/>
      </c>
      <c r="G391" t="str">
        <f ca="1">IFERROR(IF(AND($B391,INDEX(Data!$O$2:$O$1000,$A391)=G$1),VLOOKUP($A391+1, INDIRECT("'" &amp; G$1 &amp;"'!E7:Q200"),13,FALSE),""),"")</f>
        <v/>
      </c>
      <c r="H391" t="str">
        <f ca="1">IFERROR(IF(AND($B391,INDEX(Data!$O$2:$O$1000,$A391)=H$1),VLOOKUP($A391+1, INDIRECT("'" &amp; H$1 &amp;"'!E7:Q200"),13,FALSE),""),"")</f>
        <v/>
      </c>
      <c r="I391" t="str">
        <f ca="1">IFERROR(IF(AND($B391,INDEX(Data!$O$2:$O$1000,$A391)=I$1),VLOOKUP($A391+1, INDIRECT("'" &amp; I$1 &amp;"'!E7:Q200"),13,FALSE),""),"")</f>
        <v/>
      </c>
      <c r="J391" t="str">
        <f ca="1">IFERROR(IF(AND($B391,INDEX(Data!$O$2:$O$1000,$A391)=J$1),VLOOKUP($A391+1, INDIRECT("'" &amp; J$1 &amp;"'!E7:Q200"),13,FALSE),""),"")</f>
        <v/>
      </c>
    </row>
    <row r="392" spans="1:10" x14ac:dyDescent="0.3">
      <c r="A392" t="str">
        <f t="array" ref="A392">IFERROR(SMALL(IF(Data!$D$2:$D$1000="Done",ROW(Data!$D$2:$D$1000)-1),ROW(391:391)),"")</f>
        <v/>
      </c>
      <c r="B392" s="1" t="str">
        <f>IFERROR(IF(INDEX(Data!$T$2:$T$1000,$A392)/INDEX(Data!$J$2:$J$1000,$A392)&gt;$B$1,INDEX(Data!$V$2:$V$1000,$A392),""),"")</f>
        <v/>
      </c>
      <c r="C392" t="str">
        <f ca="1">IFERROR(IF(AND($B392,INDEX(Data!$O$2:$O$1000,$A392)=C$1),VLOOKUP($A392+1, INDIRECT("'" &amp; C$1 &amp;"'!E7:Q200"),13,FALSE),""),"")</f>
        <v/>
      </c>
      <c r="D392" t="str">
        <f ca="1">IFERROR(IF(AND($B392,INDEX(Data!$O$2:$O$1000,$A392)=D$1),VLOOKUP($A392+1, INDIRECT("'" &amp; D$1 &amp;"'!E7:Q200"),13,FALSE),""),"")</f>
        <v/>
      </c>
      <c r="E392" t="str">
        <f ca="1">IFERROR(IF(AND($B392,INDEX(Data!$O$2:$O$1000,$A392)=E$1),VLOOKUP($A392+1, INDIRECT("'" &amp; E$1 &amp;"'!E7:Q200"),13,FALSE),""),"")</f>
        <v/>
      </c>
      <c r="F392" t="str">
        <f ca="1">IFERROR(IF(AND($B392,INDEX(Data!$O$2:$O$1000,$A392)=F$1),VLOOKUP($A392+1, INDIRECT("'" &amp; F$1 &amp;"'!E7:Q200"),13,FALSE),""),"")</f>
        <v/>
      </c>
      <c r="G392" t="str">
        <f ca="1">IFERROR(IF(AND($B392,INDEX(Data!$O$2:$O$1000,$A392)=G$1),VLOOKUP($A392+1, INDIRECT("'" &amp; G$1 &amp;"'!E7:Q200"),13,FALSE),""),"")</f>
        <v/>
      </c>
      <c r="H392" t="str">
        <f ca="1">IFERROR(IF(AND($B392,INDEX(Data!$O$2:$O$1000,$A392)=H$1),VLOOKUP($A392+1, INDIRECT("'" &amp; H$1 &amp;"'!E7:Q200"),13,FALSE),""),"")</f>
        <v/>
      </c>
      <c r="I392" t="str">
        <f ca="1">IFERROR(IF(AND($B392,INDEX(Data!$O$2:$O$1000,$A392)=I$1),VLOOKUP($A392+1, INDIRECT("'" &amp; I$1 &amp;"'!E7:Q200"),13,FALSE),""),"")</f>
        <v/>
      </c>
      <c r="J392" t="str">
        <f ca="1">IFERROR(IF(AND($B392,INDEX(Data!$O$2:$O$1000,$A392)=J$1),VLOOKUP($A392+1, INDIRECT("'" &amp; J$1 &amp;"'!E7:Q200"),13,FALSE),""),"")</f>
        <v/>
      </c>
    </row>
    <row r="393" spans="1:10" x14ac:dyDescent="0.3">
      <c r="A393" t="str">
        <f t="array" ref="A393">IFERROR(SMALL(IF(Data!$D$2:$D$1000="Done",ROW(Data!$D$2:$D$1000)-1),ROW(392:392)),"")</f>
        <v/>
      </c>
      <c r="B393" s="1" t="str">
        <f>IFERROR(IF(INDEX(Data!$T$2:$T$1000,$A393)/INDEX(Data!$J$2:$J$1000,$A393)&gt;$B$1,INDEX(Data!$V$2:$V$1000,$A393),""),"")</f>
        <v/>
      </c>
      <c r="C393" t="str">
        <f ca="1">IFERROR(IF(AND($B393,INDEX(Data!$O$2:$O$1000,$A393)=C$1),VLOOKUP($A393+1, INDIRECT("'" &amp; C$1 &amp;"'!E7:Q200"),13,FALSE),""),"")</f>
        <v/>
      </c>
      <c r="D393" t="str">
        <f ca="1">IFERROR(IF(AND($B393,INDEX(Data!$O$2:$O$1000,$A393)=D$1),VLOOKUP($A393+1, INDIRECT("'" &amp; D$1 &amp;"'!E7:Q200"),13,FALSE),""),"")</f>
        <v/>
      </c>
      <c r="E393" t="str">
        <f ca="1">IFERROR(IF(AND($B393,INDEX(Data!$O$2:$O$1000,$A393)=E$1),VLOOKUP($A393+1, INDIRECT("'" &amp; E$1 &amp;"'!E7:Q200"),13,FALSE),""),"")</f>
        <v/>
      </c>
      <c r="F393" t="str">
        <f ca="1">IFERROR(IF(AND($B393,INDEX(Data!$O$2:$O$1000,$A393)=F$1),VLOOKUP($A393+1, INDIRECT("'" &amp; F$1 &amp;"'!E7:Q200"),13,FALSE),""),"")</f>
        <v/>
      </c>
      <c r="G393" t="str">
        <f ca="1">IFERROR(IF(AND($B393,INDEX(Data!$O$2:$O$1000,$A393)=G$1),VLOOKUP($A393+1, INDIRECT("'" &amp; G$1 &amp;"'!E7:Q200"),13,FALSE),""),"")</f>
        <v/>
      </c>
      <c r="H393" t="str">
        <f ca="1">IFERROR(IF(AND($B393,INDEX(Data!$O$2:$O$1000,$A393)=H$1),VLOOKUP($A393+1, INDIRECT("'" &amp; H$1 &amp;"'!E7:Q200"),13,FALSE),""),"")</f>
        <v/>
      </c>
      <c r="I393" t="str">
        <f ca="1">IFERROR(IF(AND($B393,INDEX(Data!$O$2:$O$1000,$A393)=I$1),VLOOKUP($A393+1, INDIRECT("'" &amp; I$1 &amp;"'!E7:Q200"),13,FALSE),""),"")</f>
        <v/>
      </c>
      <c r="J393" t="str">
        <f ca="1">IFERROR(IF(AND($B393,INDEX(Data!$O$2:$O$1000,$A393)=J$1),VLOOKUP($A393+1, INDIRECT("'" &amp; J$1 &amp;"'!E7:Q200"),13,FALSE),""),"")</f>
        <v/>
      </c>
    </row>
    <row r="394" spans="1:10" x14ac:dyDescent="0.3">
      <c r="A394" t="str">
        <f t="array" ref="A394">IFERROR(SMALL(IF(Data!$D$2:$D$1000="Done",ROW(Data!$D$2:$D$1000)-1),ROW(393:393)),"")</f>
        <v/>
      </c>
      <c r="B394" s="1" t="str">
        <f>IFERROR(IF(INDEX(Data!$T$2:$T$1000,$A394)/INDEX(Data!$J$2:$J$1000,$A394)&gt;$B$1,INDEX(Data!$V$2:$V$1000,$A394),""),"")</f>
        <v/>
      </c>
      <c r="C394" t="str">
        <f ca="1">IFERROR(IF(AND($B394,INDEX(Data!$O$2:$O$1000,$A394)=C$1),VLOOKUP($A394+1, INDIRECT("'" &amp; C$1 &amp;"'!E7:Q200"),13,FALSE),""),"")</f>
        <v/>
      </c>
      <c r="D394" t="str">
        <f ca="1">IFERROR(IF(AND($B394,INDEX(Data!$O$2:$O$1000,$A394)=D$1),VLOOKUP($A394+1, INDIRECT("'" &amp; D$1 &amp;"'!E7:Q200"),13,FALSE),""),"")</f>
        <v/>
      </c>
      <c r="E394" t="str">
        <f ca="1">IFERROR(IF(AND($B394,INDEX(Data!$O$2:$O$1000,$A394)=E$1),VLOOKUP($A394+1, INDIRECT("'" &amp; E$1 &amp;"'!E7:Q200"),13,FALSE),""),"")</f>
        <v/>
      </c>
      <c r="F394" t="str">
        <f ca="1">IFERROR(IF(AND($B394,INDEX(Data!$O$2:$O$1000,$A394)=F$1),VLOOKUP($A394+1, INDIRECT("'" &amp; F$1 &amp;"'!E7:Q200"),13,FALSE),""),"")</f>
        <v/>
      </c>
      <c r="G394" t="str">
        <f ca="1">IFERROR(IF(AND($B394,INDEX(Data!$O$2:$O$1000,$A394)=G$1),VLOOKUP($A394+1, INDIRECT("'" &amp; G$1 &amp;"'!E7:Q200"),13,FALSE),""),"")</f>
        <v/>
      </c>
      <c r="H394" t="str">
        <f ca="1">IFERROR(IF(AND($B394,INDEX(Data!$O$2:$O$1000,$A394)=H$1),VLOOKUP($A394+1, INDIRECT("'" &amp; H$1 &amp;"'!E7:Q200"),13,FALSE),""),"")</f>
        <v/>
      </c>
      <c r="I394" t="str">
        <f ca="1">IFERROR(IF(AND($B394,INDEX(Data!$O$2:$O$1000,$A394)=I$1),VLOOKUP($A394+1, INDIRECT("'" &amp; I$1 &amp;"'!E7:Q200"),13,FALSE),""),"")</f>
        <v/>
      </c>
      <c r="J394" t="str">
        <f ca="1">IFERROR(IF(AND($B394,INDEX(Data!$O$2:$O$1000,$A394)=J$1),VLOOKUP($A394+1, INDIRECT("'" &amp; J$1 &amp;"'!E7:Q200"),13,FALSE),""),"")</f>
        <v/>
      </c>
    </row>
    <row r="395" spans="1:10" x14ac:dyDescent="0.3">
      <c r="A395" t="str">
        <f t="array" ref="A395">IFERROR(SMALL(IF(Data!$D$2:$D$1000="Done",ROW(Data!$D$2:$D$1000)-1),ROW(394:394)),"")</f>
        <v/>
      </c>
      <c r="B395" s="1" t="str">
        <f>IFERROR(IF(INDEX(Data!$T$2:$T$1000,$A395)/INDEX(Data!$J$2:$J$1000,$A395)&gt;$B$1,INDEX(Data!$V$2:$V$1000,$A395),""),"")</f>
        <v/>
      </c>
      <c r="C395" t="str">
        <f ca="1">IFERROR(IF(AND($B395,INDEX(Data!$O$2:$O$1000,$A395)=C$1),VLOOKUP($A395+1, INDIRECT("'" &amp; C$1 &amp;"'!E7:Q200"),13,FALSE),""),"")</f>
        <v/>
      </c>
      <c r="D395" t="str">
        <f ca="1">IFERROR(IF(AND($B395,INDEX(Data!$O$2:$O$1000,$A395)=D$1),VLOOKUP($A395+1, INDIRECT("'" &amp; D$1 &amp;"'!E7:Q200"),13,FALSE),""),"")</f>
        <v/>
      </c>
      <c r="E395" t="str">
        <f ca="1">IFERROR(IF(AND($B395,INDEX(Data!$O$2:$O$1000,$A395)=E$1),VLOOKUP($A395+1, INDIRECT("'" &amp; E$1 &amp;"'!E7:Q200"),13,FALSE),""),"")</f>
        <v/>
      </c>
      <c r="F395" t="str">
        <f ca="1">IFERROR(IF(AND($B395,INDEX(Data!$O$2:$O$1000,$A395)=F$1),VLOOKUP($A395+1, INDIRECT("'" &amp; F$1 &amp;"'!E7:Q200"),13,FALSE),""),"")</f>
        <v/>
      </c>
      <c r="G395" t="str">
        <f ca="1">IFERROR(IF(AND($B395,INDEX(Data!$O$2:$O$1000,$A395)=G$1),VLOOKUP($A395+1, INDIRECT("'" &amp; G$1 &amp;"'!E7:Q200"),13,FALSE),""),"")</f>
        <v/>
      </c>
      <c r="H395" t="str">
        <f ca="1">IFERROR(IF(AND($B395,INDEX(Data!$O$2:$O$1000,$A395)=H$1),VLOOKUP($A395+1, INDIRECT("'" &amp; H$1 &amp;"'!E7:Q200"),13,FALSE),""),"")</f>
        <v/>
      </c>
      <c r="I395" t="str">
        <f ca="1">IFERROR(IF(AND($B395,INDEX(Data!$O$2:$O$1000,$A395)=I$1),VLOOKUP($A395+1, INDIRECT("'" &amp; I$1 &amp;"'!E7:Q200"),13,FALSE),""),"")</f>
        <v/>
      </c>
      <c r="J395" t="str">
        <f ca="1">IFERROR(IF(AND($B395,INDEX(Data!$O$2:$O$1000,$A395)=J$1),VLOOKUP($A395+1, INDIRECT("'" &amp; J$1 &amp;"'!E7:Q200"),13,FALSE),""),"")</f>
        <v/>
      </c>
    </row>
    <row r="396" spans="1:10" x14ac:dyDescent="0.3">
      <c r="A396" t="str">
        <f t="array" ref="A396">IFERROR(SMALL(IF(Data!$D$2:$D$1000="Done",ROW(Data!$D$2:$D$1000)-1),ROW(395:395)),"")</f>
        <v/>
      </c>
      <c r="B396" s="1" t="str">
        <f>IFERROR(IF(INDEX(Data!$T$2:$T$1000,$A396)/INDEX(Data!$J$2:$J$1000,$A396)&gt;$B$1,INDEX(Data!$V$2:$V$1000,$A396),""),"")</f>
        <v/>
      </c>
      <c r="C396" t="str">
        <f ca="1">IFERROR(IF(AND($B396,INDEX(Data!$O$2:$O$1000,$A396)=C$1),VLOOKUP($A396+1, INDIRECT("'" &amp; C$1 &amp;"'!E7:Q200"),13,FALSE),""),"")</f>
        <v/>
      </c>
      <c r="D396" t="str">
        <f ca="1">IFERROR(IF(AND($B396,INDEX(Data!$O$2:$O$1000,$A396)=D$1),VLOOKUP($A396+1, INDIRECT("'" &amp; D$1 &amp;"'!E7:Q200"),13,FALSE),""),"")</f>
        <v/>
      </c>
      <c r="E396" t="str">
        <f ca="1">IFERROR(IF(AND($B396,INDEX(Data!$O$2:$O$1000,$A396)=E$1),VLOOKUP($A396+1, INDIRECT("'" &amp; E$1 &amp;"'!E7:Q200"),13,FALSE),""),"")</f>
        <v/>
      </c>
      <c r="F396" t="str">
        <f ca="1">IFERROR(IF(AND($B396,INDEX(Data!$O$2:$O$1000,$A396)=F$1),VLOOKUP($A396+1, INDIRECT("'" &amp; F$1 &amp;"'!E7:Q200"),13,FALSE),""),"")</f>
        <v/>
      </c>
      <c r="G396" t="str">
        <f ca="1">IFERROR(IF(AND($B396,INDEX(Data!$O$2:$O$1000,$A396)=G$1),VLOOKUP($A396+1, INDIRECT("'" &amp; G$1 &amp;"'!E7:Q200"),13,FALSE),""),"")</f>
        <v/>
      </c>
      <c r="H396" t="str">
        <f ca="1">IFERROR(IF(AND($B396,INDEX(Data!$O$2:$O$1000,$A396)=H$1),VLOOKUP($A396+1, INDIRECT("'" &amp; H$1 &amp;"'!E7:Q200"),13,FALSE),""),"")</f>
        <v/>
      </c>
      <c r="I396" t="str">
        <f ca="1">IFERROR(IF(AND($B396,INDEX(Data!$O$2:$O$1000,$A396)=I$1),VLOOKUP($A396+1, INDIRECT("'" &amp; I$1 &amp;"'!E7:Q200"),13,FALSE),""),"")</f>
        <v/>
      </c>
      <c r="J396" t="str">
        <f ca="1">IFERROR(IF(AND($B396,INDEX(Data!$O$2:$O$1000,$A396)=J$1),VLOOKUP($A396+1, INDIRECT("'" &amp; J$1 &amp;"'!E7:Q200"),13,FALSE),""),"")</f>
        <v/>
      </c>
    </row>
    <row r="397" spans="1:10" x14ac:dyDescent="0.3">
      <c r="A397" t="str">
        <f t="array" ref="A397">IFERROR(SMALL(IF(Data!$D$2:$D$1000="Done",ROW(Data!$D$2:$D$1000)-1),ROW(396:396)),"")</f>
        <v/>
      </c>
      <c r="B397" s="1" t="str">
        <f>IFERROR(IF(INDEX(Data!$T$2:$T$1000,$A397)/INDEX(Data!$J$2:$J$1000,$A397)&gt;$B$1,INDEX(Data!$V$2:$V$1000,$A397),""),"")</f>
        <v/>
      </c>
      <c r="C397" t="str">
        <f ca="1">IFERROR(IF(AND($B397,INDEX(Data!$O$2:$O$1000,$A397)=C$1),VLOOKUP($A397+1, INDIRECT("'" &amp; C$1 &amp;"'!E7:Q200"),13,FALSE),""),"")</f>
        <v/>
      </c>
      <c r="D397" t="str">
        <f ca="1">IFERROR(IF(AND($B397,INDEX(Data!$O$2:$O$1000,$A397)=D$1),VLOOKUP($A397+1, INDIRECT("'" &amp; D$1 &amp;"'!E7:Q200"),13,FALSE),""),"")</f>
        <v/>
      </c>
      <c r="E397" t="str">
        <f ca="1">IFERROR(IF(AND($B397,INDEX(Data!$O$2:$O$1000,$A397)=E$1),VLOOKUP($A397+1, INDIRECT("'" &amp; E$1 &amp;"'!E7:Q200"),13,FALSE),""),"")</f>
        <v/>
      </c>
      <c r="F397" t="str">
        <f ca="1">IFERROR(IF(AND($B397,INDEX(Data!$O$2:$O$1000,$A397)=F$1),VLOOKUP($A397+1, INDIRECT("'" &amp; F$1 &amp;"'!E7:Q200"),13,FALSE),""),"")</f>
        <v/>
      </c>
      <c r="G397" t="str">
        <f ca="1">IFERROR(IF(AND($B397,INDEX(Data!$O$2:$O$1000,$A397)=G$1),VLOOKUP($A397+1, INDIRECT("'" &amp; G$1 &amp;"'!E7:Q200"),13,FALSE),""),"")</f>
        <v/>
      </c>
      <c r="H397" t="str">
        <f ca="1">IFERROR(IF(AND($B397,INDEX(Data!$O$2:$O$1000,$A397)=H$1),VLOOKUP($A397+1, INDIRECT("'" &amp; H$1 &amp;"'!E7:Q200"),13,FALSE),""),"")</f>
        <v/>
      </c>
      <c r="I397" t="str">
        <f ca="1">IFERROR(IF(AND($B397,INDEX(Data!$O$2:$O$1000,$A397)=I$1),VLOOKUP($A397+1, INDIRECT("'" &amp; I$1 &amp;"'!E7:Q200"),13,FALSE),""),"")</f>
        <v/>
      </c>
      <c r="J397" t="str">
        <f ca="1">IFERROR(IF(AND($B397,INDEX(Data!$O$2:$O$1000,$A397)=J$1),VLOOKUP($A397+1, INDIRECT("'" &amp; J$1 &amp;"'!E7:Q200"),13,FALSE),""),"")</f>
        <v/>
      </c>
    </row>
    <row r="398" spans="1:10" x14ac:dyDescent="0.3">
      <c r="A398" t="str">
        <f t="array" ref="A398">IFERROR(SMALL(IF(Data!$D$2:$D$1000="Done",ROW(Data!$D$2:$D$1000)-1),ROW(397:397)),"")</f>
        <v/>
      </c>
      <c r="B398" s="1" t="str">
        <f>IFERROR(IF(INDEX(Data!$T$2:$T$1000,$A398)/INDEX(Data!$J$2:$J$1000,$A398)&gt;$B$1,INDEX(Data!$V$2:$V$1000,$A398),""),"")</f>
        <v/>
      </c>
      <c r="C398" t="str">
        <f ca="1">IFERROR(IF(AND($B398,INDEX(Data!$O$2:$O$1000,$A398)=C$1),VLOOKUP($A398+1, INDIRECT("'" &amp; C$1 &amp;"'!E7:Q200"),13,FALSE),""),"")</f>
        <v/>
      </c>
      <c r="D398" t="str">
        <f ca="1">IFERROR(IF(AND($B398,INDEX(Data!$O$2:$O$1000,$A398)=D$1),VLOOKUP($A398+1, INDIRECT("'" &amp; D$1 &amp;"'!E7:Q200"),13,FALSE),""),"")</f>
        <v/>
      </c>
      <c r="E398" t="str">
        <f ca="1">IFERROR(IF(AND($B398,INDEX(Data!$O$2:$O$1000,$A398)=E$1),VLOOKUP($A398+1, INDIRECT("'" &amp; E$1 &amp;"'!E7:Q200"),13,FALSE),""),"")</f>
        <v/>
      </c>
      <c r="F398" t="str">
        <f ca="1">IFERROR(IF(AND($B398,INDEX(Data!$O$2:$O$1000,$A398)=F$1),VLOOKUP($A398+1, INDIRECT("'" &amp; F$1 &amp;"'!E7:Q200"),13,FALSE),""),"")</f>
        <v/>
      </c>
      <c r="G398" t="str">
        <f ca="1">IFERROR(IF(AND($B398,INDEX(Data!$O$2:$O$1000,$A398)=G$1),VLOOKUP($A398+1, INDIRECT("'" &amp; G$1 &amp;"'!E7:Q200"),13,FALSE),""),"")</f>
        <v/>
      </c>
      <c r="H398" t="str">
        <f ca="1">IFERROR(IF(AND($B398,INDEX(Data!$O$2:$O$1000,$A398)=H$1),VLOOKUP($A398+1, INDIRECT("'" &amp; H$1 &amp;"'!E7:Q200"),13,FALSE),""),"")</f>
        <v/>
      </c>
      <c r="I398" t="str">
        <f ca="1">IFERROR(IF(AND($B398,INDEX(Data!$O$2:$O$1000,$A398)=I$1),VLOOKUP($A398+1, INDIRECT("'" &amp; I$1 &amp;"'!E7:Q200"),13,FALSE),""),"")</f>
        <v/>
      </c>
      <c r="J398" t="str">
        <f ca="1">IFERROR(IF(AND($B398,INDEX(Data!$O$2:$O$1000,$A398)=J$1),VLOOKUP($A398+1, INDIRECT("'" &amp; J$1 &amp;"'!E7:Q200"),13,FALSE),""),"")</f>
        <v/>
      </c>
    </row>
    <row r="399" spans="1:10" x14ac:dyDescent="0.3">
      <c r="A399" t="str">
        <f t="array" ref="A399">IFERROR(SMALL(IF(Data!$D$2:$D$1000="Done",ROW(Data!$D$2:$D$1000)-1),ROW(398:398)),"")</f>
        <v/>
      </c>
      <c r="B399" s="1" t="str">
        <f>IFERROR(IF(INDEX(Data!$T$2:$T$1000,$A399)/INDEX(Data!$J$2:$J$1000,$A399)&gt;$B$1,INDEX(Data!$V$2:$V$1000,$A399),""),"")</f>
        <v/>
      </c>
      <c r="C399" t="str">
        <f ca="1">IFERROR(IF(AND($B399,INDEX(Data!$O$2:$O$1000,$A399)=C$1),VLOOKUP($A399+1, INDIRECT("'" &amp; C$1 &amp;"'!E7:Q200"),13,FALSE),""),"")</f>
        <v/>
      </c>
      <c r="D399" t="str">
        <f ca="1">IFERROR(IF(AND($B399,INDEX(Data!$O$2:$O$1000,$A399)=D$1),VLOOKUP($A399+1, INDIRECT("'" &amp; D$1 &amp;"'!E7:Q200"),13,FALSE),""),"")</f>
        <v/>
      </c>
      <c r="E399" t="str">
        <f ca="1">IFERROR(IF(AND($B399,INDEX(Data!$O$2:$O$1000,$A399)=E$1),VLOOKUP($A399+1, INDIRECT("'" &amp; E$1 &amp;"'!E7:Q200"),13,FALSE),""),"")</f>
        <v/>
      </c>
      <c r="F399" t="str">
        <f ca="1">IFERROR(IF(AND($B399,INDEX(Data!$O$2:$O$1000,$A399)=F$1),VLOOKUP($A399+1, INDIRECT("'" &amp; F$1 &amp;"'!E7:Q200"),13,FALSE),""),"")</f>
        <v/>
      </c>
      <c r="G399" t="str">
        <f ca="1">IFERROR(IF(AND($B399,INDEX(Data!$O$2:$O$1000,$A399)=G$1),VLOOKUP($A399+1, INDIRECT("'" &amp; G$1 &amp;"'!E7:Q200"),13,FALSE),""),"")</f>
        <v/>
      </c>
      <c r="H399" t="str">
        <f ca="1">IFERROR(IF(AND($B399,INDEX(Data!$O$2:$O$1000,$A399)=H$1),VLOOKUP($A399+1, INDIRECT("'" &amp; H$1 &amp;"'!E7:Q200"),13,FALSE),""),"")</f>
        <v/>
      </c>
      <c r="I399" t="str">
        <f ca="1">IFERROR(IF(AND($B399,INDEX(Data!$O$2:$O$1000,$A399)=I$1),VLOOKUP($A399+1, INDIRECT("'" &amp; I$1 &amp;"'!E7:Q200"),13,FALSE),""),"")</f>
        <v/>
      </c>
      <c r="J399" t="str">
        <f ca="1">IFERROR(IF(AND($B399,INDEX(Data!$O$2:$O$1000,$A399)=J$1),VLOOKUP($A399+1, INDIRECT("'" &amp; J$1 &amp;"'!E7:Q200"),13,FALSE),""),"")</f>
        <v/>
      </c>
    </row>
    <row r="400" spans="1:10" x14ac:dyDescent="0.3">
      <c r="A400" t="str">
        <f t="array" ref="A400">IFERROR(SMALL(IF(Data!$D$2:$D$1000="Done",ROW(Data!$D$2:$D$1000)-1),ROW(399:399)),"")</f>
        <v/>
      </c>
      <c r="B400" s="1" t="str">
        <f>IFERROR(IF(INDEX(Data!$T$2:$T$1000,$A400)/INDEX(Data!$J$2:$J$1000,$A400)&gt;$B$1,INDEX(Data!$V$2:$V$1000,$A400),""),"")</f>
        <v/>
      </c>
      <c r="C400" t="str">
        <f ca="1">IFERROR(IF(AND($B400,INDEX(Data!$O$2:$O$1000,$A400)=C$1),VLOOKUP($A400+1, INDIRECT("'" &amp; C$1 &amp;"'!E7:Q200"),13,FALSE),""),"")</f>
        <v/>
      </c>
      <c r="D400" t="str">
        <f ca="1">IFERROR(IF(AND($B400,INDEX(Data!$O$2:$O$1000,$A400)=D$1),VLOOKUP($A400+1, INDIRECT("'" &amp; D$1 &amp;"'!E7:Q200"),13,FALSE),""),"")</f>
        <v/>
      </c>
      <c r="E400" t="str">
        <f ca="1">IFERROR(IF(AND($B400,INDEX(Data!$O$2:$O$1000,$A400)=E$1),VLOOKUP($A400+1, INDIRECT("'" &amp; E$1 &amp;"'!E7:Q200"),13,FALSE),""),"")</f>
        <v/>
      </c>
      <c r="F400" t="str">
        <f ca="1">IFERROR(IF(AND($B400,INDEX(Data!$O$2:$O$1000,$A400)=F$1),VLOOKUP($A400+1, INDIRECT("'" &amp; F$1 &amp;"'!E7:Q200"),13,FALSE),""),"")</f>
        <v/>
      </c>
      <c r="G400" t="str">
        <f ca="1">IFERROR(IF(AND($B400,INDEX(Data!$O$2:$O$1000,$A400)=G$1),VLOOKUP($A400+1, INDIRECT("'" &amp; G$1 &amp;"'!E7:Q200"),13,FALSE),""),"")</f>
        <v/>
      </c>
      <c r="H400" t="str">
        <f ca="1">IFERROR(IF(AND($B400,INDEX(Data!$O$2:$O$1000,$A400)=H$1),VLOOKUP($A400+1, INDIRECT("'" &amp; H$1 &amp;"'!E7:Q200"),13,FALSE),""),"")</f>
        <v/>
      </c>
      <c r="I400" t="str">
        <f ca="1">IFERROR(IF(AND($B400,INDEX(Data!$O$2:$O$1000,$A400)=I$1),VLOOKUP($A400+1, INDIRECT("'" &amp; I$1 &amp;"'!E7:Q200"),13,FALSE),""),"")</f>
        <v/>
      </c>
      <c r="J400" t="str">
        <f ca="1">IFERROR(IF(AND($B400,INDEX(Data!$O$2:$O$1000,$A400)=J$1),VLOOKUP($A400+1, INDIRECT("'" &amp; J$1 &amp;"'!E7:Q200"),13,FALSE),""),"")</f>
        <v/>
      </c>
    </row>
    <row r="401" spans="1:10" x14ac:dyDescent="0.3">
      <c r="A401" t="str">
        <f t="array" ref="A401">IFERROR(SMALL(IF(Data!$D$2:$D$1000="Done",ROW(Data!$D$2:$D$1000)-1),ROW(400:400)),"")</f>
        <v/>
      </c>
      <c r="B401" s="1" t="str">
        <f>IFERROR(IF(INDEX(Data!$T$2:$T$1000,$A401)/INDEX(Data!$J$2:$J$1000,$A401)&gt;$B$1,INDEX(Data!$V$2:$V$1000,$A401),""),"")</f>
        <v/>
      </c>
      <c r="C401" t="str">
        <f ca="1">IFERROR(IF(AND($B401,INDEX(Data!$O$2:$O$1000,$A401)=C$1),VLOOKUP($A401+1, INDIRECT("'" &amp; C$1 &amp;"'!E7:Q200"),13,FALSE),""),"")</f>
        <v/>
      </c>
      <c r="D401" t="str">
        <f ca="1">IFERROR(IF(AND($B401,INDEX(Data!$O$2:$O$1000,$A401)=D$1),VLOOKUP($A401+1, INDIRECT("'" &amp; D$1 &amp;"'!E7:Q200"),13,FALSE),""),"")</f>
        <v/>
      </c>
      <c r="E401" t="str">
        <f ca="1">IFERROR(IF(AND($B401,INDEX(Data!$O$2:$O$1000,$A401)=E$1),VLOOKUP($A401+1, INDIRECT("'" &amp; E$1 &amp;"'!E7:Q200"),13,FALSE),""),"")</f>
        <v/>
      </c>
      <c r="F401" t="str">
        <f ca="1">IFERROR(IF(AND($B401,INDEX(Data!$O$2:$O$1000,$A401)=F$1),VLOOKUP($A401+1, INDIRECT("'" &amp; F$1 &amp;"'!E7:Q200"),13,FALSE),""),"")</f>
        <v/>
      </c>
      <c r="G401" t="str">
        <f ca="1">IFERROR(IF(AND($B401,INDEX(Data!$O$2:$O$1000,$A401)=G$1),VLOOKUP($A401+1, INDIRECT("'" &amp; G$1 &amp;"'!E7:Q200"),13,FALSE),""),"")</f>
        <v/>
      </c>
      <c r="H401" t="str">
        <f ca="1">IFERROR(IF(AND($B401,INDEX(Data!$O$2:$O$1000,$A401)=H$1),VLOOKUP($A401+1, INDIRECT("'" &amp; H$1 &amp;"'!E7:Q200"),13,FALSE),""),"")</f>
        <v/>
      </c>
      <c r="I401" t="str">
        <f ca="1">IFERROR(IF(AND($B401,INDEX(Data!$O$2:$O$1000,$A401)=I$1),VLOOKUP($A401+1, INDIRECT("'" &amp; I$1 &amp;"'!E7:Q200"),13,FALSE),""),"")</f>
        <v/>
      </c>
      <c r="J401" t="str">
        <f ca="1">IFERROR(IF(AND($B401,INDEX(Data!$O$2:$O$1000,$A401)=J$1),VLOOKUP($A401+1, INDIRECT("'" &amp; J$1 &amp;"'!E7:Q200"),13,FALSE),""),"")</f>
        <v/>
      </c>
    </row>
    <row r="402" spans="1:10" x14ac:dyDescent="0.3">
      <c r="A402" t="str">
        <f t="array" ref="A402">IFERROR(SMALL(IF(Data!$D$2:$D$1000="Done",ROW(Data!$D$2:$D$1000)-1),ROW(401:401)),"")</f>
        <v/>
      </c>
      <c r="B402" s="1" t="str">
        <f>IFERROR(IF(INDEX(Data!$T$2:$T$1000,$A402)/INDEX(Data!$J$2:$J$1000,$A402)&gt;$B$1,INDEX(Data!$V$2:$V$1000,$A402),""),"")</f>
        <v/>
      </c>
      <c r="C402" t="str">
        <f ca="1">IFERROR(IF(AND($B402,INDEX(Data!$O$2:$O$1000,$A402)=C$1),VLOOKUP($A402+1, INDIRECT("'" &amp; C$1 &amp;"'!E7:Q200"),13,FALSE),""),"")</f>
        <v/>
      </c>
      <c r="D402" t="str">
        <f ca="1">IFERROR(IF(AND($B402,INDEX(Data!$O$2:$O$1000,$A402)=D$1),VLOOKUP($A402+1, INDIRECT("'" &amp; D$1 &amp;"'!E7:Q200"),13,FALSE),""),"")</f>
        <v/>
      </c>
      <c r="E402" t="str">
        <f ca="1">IFERROR(IF(AND($B402,INDEX(Data!$O$2:$O$1000,$A402)=E$1),VLOOKUP($A402+1, INDIRECT("'" &amp; E$1 &amp;"'!E7:Q200"),13,FALSE),""),"")</f>
        <v/>
      </c>
      <c r="F402" t="str">
        <f ca="1">IFERROR(IF(AND($B402,INDEX(Data!$O$2:$O$1000,$A402)=F$1),VLOOKUP($A402+1, INDIRECT("'" &amp; F$1 &amp;"'!E7:Q200"),13,FALSE),""),"")</f>
        <v/>
      </c>
      <c r="G402" t="str">
        <f ca="1">IFERROR(IF(AND($B402,INDEX(Data!$O$2:$O$1000,$A402)=G$1),VLOOKUP($A402+1, INDIRECT("'" &amp; G$1 &amp;"'!E7:Q200"),13,FALSE),""),"")</f>
        <v/>
      </c>
      <c r="H402" t="str">
        <f ca="1">IFERROR(IF(AND($B402,INDEX(Data!$O$2:$O$1000,$A402)=H$1),VLOOKUP($A402+1, INDIRECT("'" &amp; H$1 &amp;"'!E7:Q200"),13,FALSE),""),"")</f>
        <v/>
      </c>
      <c r="I402" t="str">
        <f ca="1">IFERROR(IF(AND($B402,INDEX(Data!$O$2:$O$1000,$A402)=I$1),VLOOKUP($A402+1, INDIRECT("'" &amp; I$1 &amp;"'!E7:Q200"),13,FALSE),""),"")</f>
        <v/>
      </c>
      <c r="J402" t="str">
        <f ca="1">IFERROR(IF(AND($B402,INDEX(Data!$O$2:$O$1000,$A402)=J$1),VLOOKUP($A402+1, INDIRECT("'" &amp; J$1 &amp;"'!E7:Q200"),13,FALSE),""),"")</f>
        <v/>
      </c>
    </row>
    <row r="403" spans="1:10" x14ac:dyDescent="0.3">
      <c r="A403" t="str">
        <f t="array" ref="A403">IFERROR(SMALL(IF(Data!$D$2:$D$1000="Done",ROW(Data!$D$2:$D$1000)-1),ROW(402:402)),"")</f>
        <v/>
      </c>
      <c r="B403" s="1" t="str">
        <f>IFERROR(IF(INDEX(Data!$T$2:$T$1000,$A403)/INDEX(Data!$J$2:$J$1000,$A403)&gt;$B$1,INDEX(Data!$V$2:$V$1000,$A403),""),"")</f>
        <v/>
      </c>
      <c r="C403" t="str">
        <f ca="1">IFERROR(IF(AND($B403,INDEX(Data!$O$2:$O$1000,$A403)=C$1),VLOOKUP($A403+1, INDIRECT("'" &amp; C$1 &amp;"'!E7:Q200"),13,FALSE),""),"")</f>
        <v/>
      </c>
      <c r="D403" t="str">
        <f ca="1">IFERROR(IF(AND($B403,INDEX(Data!$O$2:$O$1000,$A403)=D$1),VLOOKUP($A403+1, INDIRECT("'" &amp; D$1 &amp;"'!E7:Q200"),13,FALSE),""),"")</f>
        <v/>
      </c>
      <c r="E403" t="str">
        <f ca="1">IFERROR(IF(AND($B403,INDEX(Data!$O$2:$O$1000,$A403)=E$1),VLOOKUP($A403+1, INDIRECT("'" &amp; E$1 &amp;"'!E7:Q200"),13,FALSE),""),"")</f>
        <v/>
      </c>
      <c r="F403" t="str">
        <f ca="1">IFERROR(IF(AND($B403,INDEX(Data!$O$2:$O$1000,$A403)=F$1),VLOOKUP($A403+1, INDIRECT("'" &amp; F$1 &amp;"'!E7:Q200"),13,FALSE),""),"")</f>
        <v/>
      </c>
      <c r="G403" t="str">
        <f ca="1">IFERROR(IF(AND($B403,INDEX(Data!$O$2:$O$1000,$A403)=G$1),VLOOKUP($A403+1, INDIRECT("'" &amp; G$1 &amp;"'!E7:Q200"),13,FALSE),""),"")</f>
        <v/>
      </c>
      <c r="H403" t="str">
        <f ca="1">IFERROR(IF(AND($B403,INDEX(Data!$O$2:$O$1000,$A403)=H$1),VLOOKUP($A403+1, INDIRECT("'" &amp; H$1 &amp;"'!E7:Q200"),13,FALSE),""),"")</f>
        <v/>
      </c>
      <c r="I403" t="str">
        <f ca="1">IFERROR(IF(AND($B403,INDEX(Data!$O$2:$O$1000,$A403)=I$1),VLOOKUP($A403+1, INDIRECT("'" &amp; I$1 &amp;"'!E7:Q200"),13,FALSE),""),"")</f>
        <v/>
      </c>
      <c r="J403" t="str">
        <f ca="1">IFERROR(IF(AND($B403,INDEX(Data!$O$2:$O$1000,$A403)=J$1),VLOOKUP($A403+1, INDIRECT("'" &amp; J$1 &amp;"'!E7:Q200"),13,FALSE),""),"")</f>
        <v/>
      </c>
    </row>
    <row r="404" spans="1:10" x14ac:dyDescent="0.3">
      <c r="A404" t="str">
        <f t="array" ref="A404">IFERROR(SMALL(IF(Data!$D$2:$D$1000="Done",ROW(Data!$D$2:$D$1000)-1),ROW(403:403)),"")</f>
        <v/>
      </c>
      <c r="B404" s="1" t="str">
        <f>IFERROR(IF(INDEX(Data!$T$2:$T$1000,$A404)/INDEX(Data!$J$2:$J$1000,$A404)&gt;$B$1,INDEX(Data!$V$2:$V$1000,$A404),""),"")</f>
        <v/>
      </c>
      <c r="C404" t="str">
        <f ca="1">IFERROR(IF(AND($B404,INDEX(Data!$O$2:$O$1000,$A404)=C$1),VLOOKUP($A404+1, INDIRECT("'" &amp; C$1 &amp;"'!E7:Q200"),13,FALSE),""),"")</f>
        <v/>
      </c>
      <c r="D404" t="str">
        <f ca="1">IFERROR(IF(AND($B404,INDEX(Data!$O$2:$O$1000,$A404)=D$1),VLOOKUP($A404+1, INDIRECT("'" &amp; D$1 &amp;"'!E7:Q200"),13,FALSE),""),"")</f>
        <v/>
      </c>
      <c r="E404" t="str">
        <f ca="1">IFERROR(IF(AND($B404,INDEX(Data!$O$2:$O$1000,$A404)=E$1),VLOOKUP($A404+1, INDIRECT("'" &amp; E$1 &amp;"'!E7:Q200"),13,FALSE),""),"")</f>
        <v/>
      </c>
      <c r="F404" t="str">
        <f ca="1">IFERROR(IF(AND($B404,INDEX(Data!$O$2:$O$1000,$A404)=F$1),VLOOKUP($A404+1, INDIRECT("'" &amp; F$1 &amp;"'!E7:Q200"),13,FALSE),""),"")</f>
        <v/>
      </c>
      <c r="G404" t="str">
        <f ca="1">IFERROR(IF(AND($B404,INDEX(Data!$O$2:$O$1000,$A404)=G$1),VLOOKUP($A404+1, INDIRECT("'" &amp; G$1 &amp;"'!E7:Q200"),13,FALSE),""),"")</f>
        <v/>
      </c>
      <c r="H404" t="str">
        <f ca="1">IFERROR(IF(AND($B404,INDEX(Data!$O$2:$O$1000,$A404)=H$1),VLOOKUP($A404+1, INDIRECT("'" &amp; H$1 &amp;"'!E7:Q200"),13,FALSE),""),"")</f>
        <v/>
      </c>
      <c r="I404" t="str">
        <f ca="1">IFERROR(IF(AND($B404,INDEX(Data!$O$2:$O$1000,$A404)=I$1),VLOOKUP($A404+1, INDIRECT("'" &amp; I$1 &amp;"'!E7:Q200"),13,FALSE),""),"")</f>
        <v/>
      </c>
      <c r="J404" t="str">
        <f ca="1">IFERROR(IF(AND($B404,INDEX(Data!$O$2:$O$1000,$A404)=J$1),VLOOKUP($A404+1, INDIRECT("'" &amp; J$1 &amp;"'!E7:Q200"),13,FALSE),""),"")</f>
        <v/>
      </c>
    </row>
    <row r="405" spans="1:10" x14ac:dyDescent="0.3">
      <c r="A405" t="str">
        <f t="array" ref="A405">IFERROR(SMALL(IF(Data!$D$2:$D$1000="Done",ROW(Data!$D$2:$D$1000)-1),ROW(404:404)),"")</f>
        <v/>
      </c>
      <c r="B405" s="1" t="str">
        <f>IFERROR(IF(INDEX(Data!$T$2:$T$1000,$A405)/INDEX(Data!$J$2:$J$1000,$A405)&gt;$B$1,INDEX(Data!$V$2:$V$1000,$A405),""),"")</f>
        <v/>
      </c>
      <c r="C405" t="str">
        <f ca="1">IFERROR(IF(AND($B405,INDEX(Data!$O$2:$O$1000,$A405)=C$1),VLOOKUP($A405+1, INDIRECT("'" &amp; C$1 &amp;"'!E7:Q200"),13,FALSE),""),"")</f>
        <v/>
      </c>
      <c r="D405" t="str">
        <f ca="1">IFERROR(IF(AND($B405,INDEX(Data!$O$2:$O$1000,$A405)=D$1),VLOOKUP($A405+1, INDIRECT("'" &amp; D$1 &amp;"'!E7:Q200"),13,FALSE),""),"")</f>
        <v/>
      </c>
      <c r="E405" t="str">
        <f ca="1">IFERROR(IF(AND($B405,INDEX(Data!$O$2:$O$1000,$A405)=E$1),VLOOKUP($A405+1, INDIRECT("'" &amp; E$1 &amp;"'!E7:Q200"),13,FALSE),""),"")</f>
        <v/>
      </c>
      <c r="F405" t="str">
        <f ca="1">IFERROR(IF(AND($B405,INDEX(Data!$O$2:$O$1000,$A405)=F$1),VLOOKUP($A405+1, INDIRECT("'" &amp; F$1 &amp;"'!E7:Q200"),13,FALSE),""),"")</f>
        <v/>
      </c>
      <c r="G405" t="str">
        <f ca="1">IFERROR(IF(AND($B405,INDEX(Data!$O$2:$O$1000,$A405)=G$1),VLOOKUP($A405+1, INDIRECT("'" &amp; G$1 &amp;"'!E7:Q200"),13,FALSE),""),"")</f>
        <v/>
      </c>
      <c r="H405" t="str">
        <f ca="1">IFERROR(IF(AND($B405,INDEX(Data!$O$2:$O$1000,$A405)=H$1),VLOOKUP($A405+1, INDIRECT("'" &amp; H$1 &amp;"'!E7:Q200"),13,FALSE),""),"")</f>
        <v/>
      </c>
      <c r="I405" t="str">
        <f ca="1">IFERROR(IF(AND($B405,INDEX(Data!$O$2:$O$1000,$A405)=I$1),VLOOKUP($A405+1, INDIRECT("'" &amp; I$1 &amp;"'!E7:Q200"),13,FALSE),""),"")</f>
        <v/>
      </c>
      <c r="J405" t="str">
        <f ca="1">IFERROR(IF(AND($B405,INDEX(Data!$O$2:$O$1000,$A405)=J$1),VLOOKUP($A405+1, INDIRECT("'" &amp; J$1 &amp;"'!E7:Q200"),13,FALSE),""),"")</f>
        <v/>
      </c>
    </row>
    <row r="406" spans="1:10" x14ac:dyDescent="0.3">
      <c r="A406" t="str">
        <f t="array" ref="A406">IFERROR(SMALL(IF(Data!$D$2:$D$1000="Done",ROW(Data!$D$2:$D$1000)-1),ROW(405:405)),"")</f>
        <v/>
      </c>
      <c r="B406" s="1" t="str">
        <f>IFERROR(IF(INDEX(Data!$T$2:$T$1000,$A406)/INDEX(Data!$J$2:$J$1000,$A406)&gt;$B$1,INDEX(Data!$V$2:$V$1000,$A406),""),"")</f>
        <v/>
      </c>
      <c r="C406" t="str">
        <f ca="1">IFERROR(IF(AND($B406,INDEX(Data!$O$2:$O$1000,$A406)=C$1),VLOOKUP($A406+1, INDIRECT("'" &amp; C$1 &amp;"'!E7:Q200"),13,FALSE),""),"")</f>
        <v/>
      </c>
      <c r="D406" t="str">
        <f ca="1">IFERROR(IF(AND($B406,INDEX(Data!$O$2:$O$1000,$A406)=D$1),VLOOKUP($A406+1, INDIRECT("'" &amp; D$1 &amp;"'!E7:Q200"),13,FALSE),""),"")</f>
        <v/>
      </c>
      <c r="E406" t="str">
        <f ca="1">IFERROR(IF(AND($B406,INDEX(Data!$O$2:$O$1000,$A406)=E$1),VLOOKUP($A406+1, INDIRECT("'" &amp; E$1 &amp;"'!E7:Q200"),13,FALSE),""),"")</f>
        <v/>
      </c>
      <c r="F406" t="str">
        <f ca="1">IFERROR(IF(AND($B406,INDEX(Data!$O$2:$O$1000,$A406)=F$1),VLOOKUP($A406+1, INDIRECT("'" &amp; F$1 &amp;"'!E7:Q200"),13,FALSE),""),"")</f>
        <v/>
      </c>
      <c r="G406" t="str">
        <f ca="1">IFERROR(IF(AND($B406,INDEX(Data!$O$2:$O$1000,$A406)=G$1),VLOOKUP($A406+1, INDIRECT("'" &amp; G$1 &amp;"'!E7:Q200"),13,FALSE),""),"")</f>
        <v/>
      </c>
      <c r="H406" t="str">
        <f ca="1">IFERROR(IF(AND($B406,INDEX(Data!$O$2:$O$1000,$A406)=H$1),VLOOKUP($A406+1, INDIRECT("'" &amp; H$1 &amp;"'!E7:Q200"),13,FALSE),""),"")</f>
        <v/>
      </c>
      <c r="I406" t="str">
        <f ca="1">IFERROR(IF(AND($B406,INDEX(Data!$O$2:$O$1000,$A406)=I$1),VLOOKUP($A406+1, INDIRECT("'" &amp; I$1 &amp;"'!E7:Q200"),13,FALSE),""),"")</f>
        <v/>
      </c>
      <c r="J406" t="str">
        <f ca="1">IFERROR(IF(AND($B406,INDEX(Data!$O$2:$O$1000,$A406)=J$1),VLOOKUP($A406+1, INDIRECT("'" &amp; J$1 &amp;"'!E7:Q200"),13,FALSE),""),"")</f>
        <v/>
      </c>
    </row>
    <row r="407" spans="1:10" x14ac:dyDescent="0.3">
      <c r="A407" t="str">
        <f t="array" ref="A407">IFERROR(SMALL(IF(Data!$D$2:$D$1000="Done",ROW(Data!$D$2:$D$1000)-1),ROW(406:406)),"")</f>
        <v/>
      </c>
      <c r="B407" s="1" t="str">
        <f>IFERROR(IF(INDEX(Data!$T$2:$T$1000,$A407)/INDEX(Data!$J$2:$J$1000,$A407)&gt;$B$1,INDEX(Data!$V$2:$V$1000,$A407),""),"")</f>
        <v/>
      </c>
      <c r="C407" t="str">
        <f ca="1">IFERROR(IF(AND($B407,INDEX(Data!$O$2:$O$1000,$A407)=C$1),VLOOKUP($A407+1, INDIRECT("'" &amp; C$1 &amp;"'!E7:Q200"),13,FALSE),""),"")</f>
        <v/>
      </c>
      <c r="D407" t="str">
        <f ca="1">IFERROR(IF(AND($B407,INDEX(Data!$O$2:$O$1000,$A407)=D$1),VLOOKUP($A407+1, INDIRECT("'" &amp; D$1 &amp;"'!E7:Q200"),13,FALSE),""),"")</f>
        <v/>
      </c>
      <c r="E407" t="str">
        <f ca="1">IFERROR(IF(AND($B407,INDEX(Data!$O$2:$O$1000,$A407)=E$1),VLOOKUP($A407+1, INDIRECT("'" &amp; E$1 &amp;"'!E7:Q200"),13,FALSE),""),"")</f>
        <v/>
      </c>
      <c r="F407" t="str">
        <f ca="1">IFERROR(IF(AND($B407,INDEX(Data!$O$2:$O$1000,$A407)=F$1),VLOOKUP($A407+1, INDIRECT("'" &amp; F$1 &amp;"'!E7:Q200"),13,FALSE),""),"")</f>
        <v/>
      </c>
      <c r="G407" t="str">
        <f ca="1">IFERROR(IF(AND($B407,INDEX(Data!$O$2:$O$1000,$A407)=G$1),VLOOKUP($A407+1, INDIRECT("'" &amp; G$1 &amp;"'!E7:Q200"),13,FALSE),""),"")</f>
        <v/>
      </c>
      <c r="H407" t="str">
        <f ca="1">IFERROR(IF(AND($B407,INDEX(Data!$O$2:$O$1000,$A407)=H$1),VLOOKUP($A407+1, INDIRECT("'" &amp; H$1 &amp;"'!E7:Q200"),13,FALSE),""),"")</f>
        <v/>
      </c>
      <c r="I407" t="str">
        <f ca="1">IFERROR(IF(AND($B407,INDEX(Data!$O$2:$O$1000,$A407)=I$1),VLOOKUP($A407+1, INDIRECT("'" &amp; I$1 &amp;"'!E7:Q200"),13,FALSE),""),"")</f>
        <v/>
      </c>
      <c r="J407" t="str">
        <f ca="1">IFERROR(IF(AND($B407,INDEX(Data!$O$2:$O$1000,$A407)=J$1),VLOOKUP($A407+1, INDIRECT("'" &amp; J$1 &amp;"'!E7:Q200"),13,FALSE),""),"")</f>
        <v/>
      </c>
    </row>
    <row r="408" spans="1:10" x14ac:dyDescent="0.3">
      <c r="A408" t="str">
        <f t="array" ref="A408">IFERROR(SMALL(IF(Data!$D$2:$D$1000="Done",ROW(Data!$D$2:$D$1000)-1),ROW(407:407)),"")</f>
        <v/>
      </c>
      <c r="B408" s="1" t="str">
        <f>IFERROR(IF(INDEX(Data!$T$2:$T$1000,$A408)/INDEX(Data!$J$2:$J$1000,$A408)&gt;$B$1,INDEX(Data!$V$2:$V$1000,$A408),""),"")</f>
        <v/>
      </c>
      <c r="C408" t="str">
        <f ca="1">IFERROR(IF(AND($B408,INDEX(Data!$O$2:$O$1000,$A408)=C$1),VLOOKUP($A408+1, INDIRECT("'" &amp; C$1 &amp;"'!E7:Q200"),13,FALSE),""),"")</f>
        <v/>
      </c>
      <c r="D408" t="str">
        <f ca="1">IFERROR(IF(AND($B408,INDEX(Data!$O$2:$O$1000,$A408)=D$1),VLOOKUP($A408+1, INDIRECT("'" &amp; D$1 &amp;"'!E7:Q200"),13,FALSE),""),"")</f>
        <v/>
      </c>
      <c r="E408" t="str">
        <f ca="1">IFERROR(IF(AND($B408,INDEX(Data!$O$2:$O$1000,$A408)=E$1),VLOOKUP($A408+1, INDIRECT("'" &amp; E$1 &amp;"'!E7:Q200"),13,FALSE),""),"")</f>
        <v/>
      </c>
      <c r="F408" t="str">
        <f ca="1">IFERROR(IF(AND($B408,INDEX(Data!$O$2:$O$1000,$A408)=F$1),VLOOKUP($A408+1, INDIRECT("'" &amp; F$1 &amp;"'!E7:Q200"),13,FALSE),""),"")</f>
        <v/>
      </c>
      <c r="G408" t="str">
        <f ca="1">IFERROR(IF(AND($B408,INDEX(Data!$O$2:$O$1000,$A408)=G$1),VLOOKUP($A408+1, INDIRECT("'" &amp; G$1 &amp;"'!E7:Q200"),13,FALSE),""),"")</f>
        <v/>
      </c>
      <c r="H408" t="str">
        <f ca="1">IFERROR(IF(AND($B408,INDEX(Data!$O$2:$O$1000,$A408)=H$1),VLOOKUP($A408+1, INDIRECT("'" &amp; H$1 &amp;"'!E7:Q200"),13,FALSE),""),"")</f>
        <v/>
      </c>
      <c r="I408" t="str">
        <f ca="1">IFERROR(IF(AND($B408,INDEX(Data!$O$2:$O$1000,$A408)=I$1),VLOOKUP($A408+1, INDIRECT("'" &amp; I$1 &amp;"'!E7:Q200"),13,FALSE),""),"")</f>
        <v/>
      </c>
      <c r="J408" t="str">
        <f ca="1">IFERROR(IF(AND($B408,INDEX(Data!$O$2:$O$1000,$A408)=J$1),VLOOKUP($A408+1, INDIRECT("'" &amp; J$1 &amp;"'!E7:Q200"),13,FALSE),""),"")</f>
        <v/>
      </c>
    </row>
    <row r="409" spans="1:10" x14ac:dyDescent="0.3">
      <c r="A409" t="str">
        <f t="array" ref="A409">IFERROR(SMALL(IF(Data!$D$2:$D$1000="Done",ROW(Data!$D$2:$D$1000)-1),ROW(408:408)),"")</f>
        <v/>
      </c>
      <c r="B409" s="1" t="str">
        <f>IFERROR(IF(INDEX(Data!$T$2:$T$1000,$A409)/INDEX(Data!$J$2:$J$1000,$A409)&gt;$B$1,INDEX(Data!$V$2:$V$1000,$A409),""),"")</f>
        <v/>
      </c>
      <c r="C409" t="str">
        <f ca="1">IFERROR(IF(AND($B409,INDEX(Data!$O$2:$O$1000,$A409)=C$1),VLOOKUP($A409+1, INDIRECT("'" &amp; C$1 &amp;"'!E7:Q200"),13,FALSE),""),"")</f>
        <v/>
      </c>
      <c r="D409" t="str">
        <f ca="1">IFERROR(IF(AND($B409,INDEX(Data!$O$2:$O$1000,$A409)=D$1),VLOOKUP($A409+1, INDIRECT("'" &amp; D$1 &amp;"'!E7:Q200"),13,FALSE),""),"")</f>
        <v/>
      </c>
      <c r="E409" t="str">
        <f ca="1">IFERROR(IF(AND($B409,INDEX(Data!$O$2:$O$1000,$A409)=E$1),VLOOKUP($A409+1, INDIRECT("'" &amp; E$1 &amp;"'!E7:Q200"),13,FALSE),""),"")</f>
        <v/>
      </c>
      <c r="F409" t="str">
        <f ca="1">IFERROR(IF(AND($B409,INDEX(Data!$O$2:$O$1000,$A409)=F$1),VLOOKUP($A409+1, INDIRECT("'" &amp; F$1 &amp;"'!E7:Q200"),13,FALSE),""),"")</f>
        <v/>
      </c>
      <c r="G409" t="str">
        <f ca="1">IFERROR(IF(AND($B409,INDEX(Data!$O$2:$O$1000,$A409)=G$1),VLOOKUP($A409+1, INDIRECT("'" &amp; G$1 &amp;"'!E7:Q200"),13,FALSE),""),"")</f>
        <v/>
      </c>
      <c r="H409" t="str">
        <f ca="1">IFERROR(IF(AND($B409,INDEX(Data!$O$2:$O$1000,$A409)=H$1),VLOOKUP($A409+1, INDIRECT("'" &amp; H$1 &amp;"'!E7:Q200"),13,FALSE),""),"")</f>
        <v/>
      </c>
      <c r="I409" t="str">
        <f ca="1">IFERROR(IF(AND($B409,INDEX(Data!$O$2:$O$1000,$A409)=I$1),VLOOKUP($A409+1, INDIRECT("'" &amp; I$1 &amp;"'!E7:Q200"),13,FALSE),""),"")</f>
        <v/>
      </c>
      <c r="J409" t="str">
        <f ca="1">IFERROR(IF(AND($B409,INDEX(Data!$O$2:$O$1000,$A409)=J$1),VLOOKUP($A409+1, INDIRECT("'" &amp; J$1 &amp;"'!E7:Q200"),13,FALSE),""),"")</f>
        <v/>
      </c>
    </row>
    <row r="410" spans="1:10" x14ac:dyDescent="0.3">
      <c r="A410" t="str">
        <f t="array" ref="A410">IFERROR(SMALL(IF(Data!$D$2:$D$1000="Done",ROW(Data!$D$2:$D$1000)-1),ROW(409:409)),"")</f>
        <v/>
      </c>
      <c r="B410" s="1" t="str">
        <f>IFERROR(IF(INDEX(Data!$T$2:$T$1000,$A410)/INDEX(Data!$J$2:$J$1000,$A410)&gt;$B$1,INDEX(Data!$V$2:$V$1000,$A410),""),"")</f>
        <v/>
      </c>
      <c r="C410" t="str">
        <f ca="1">IFERROR(IF(AND($B410,INDEX(Data!$O$2:$O$1000,$A410)=C$1),VLOOKUP($A410+1, INDIRECT("'" &amp; C$1 &amp;"'!E7:Q200"),13,FALSE),""),"")</f>
        <v/>
      </c>
      <c r="D410" t="str">
        <f ca="1">IFERROR(IF(AND($B410,INDEX(Data!$O$2:$O$1000,$A410)=D$1),VLOOKUP($A410+1, INDIRECT("'" &amp; D$1 &amp;"'!E7:Q200"),13,FALSE),""),"")</f>
        <v/>
      </c>
      <c r="E410" t="str">
        <f ca="1">IFERROR(IF(AND($B410,INDEX(Data!$O$2:$O$1000,$A410)=E$1),VLOOKUP($A410+1, INDIRECT("'" &amp; E$1 &amp;"'!E7:Q200"),13,FALSE),""),"")</f>
        <v/>
      </c>
      <c r="F410" t="str">
        <f ca="1">IFERROR(IF(AND($B410,INDEX(Data!$O$2:$O$1000,$A410)=F$1),VLOOKUP($A410+1, INDIRECT("'" &amp; F$1 &amp;"'!E7:Q200"),13,FALSE),""),"")</f>
        <v/>
      </c>
      <c r="G410" t="str">
        <f ca="1">IFERROR(IF(AND($B410,INDEX(Data!$O$2:$O$1000,$A410)=G$1),VLOOKUP($A410+1, INDIRECT("'" &amp; G$1 &amp;"'!E7:Q200"),13,FALSE),""),"")</f>
        <v/>
      </c>
      <c r="H410" t="str">
        <f ca="1">IFERROR(IF(AND($B410,INDEX(Data!$O$2:$O$1000,$A410)=H$1),VLOOKUP($A410+1, INDIRECT("'" &amp; H$1 &amp;"'!E7:Q200"),13,FALSE),""),"")</f>
        <v/>
      </c>
      <c r="I410" t="str">
        <f ca="1">IFERROR(IF(AND($B410,INDEX(Data!$O$2:$O$1000,$A410)=I$1),VLOOKUP($A410+1, INDIRECT("'" &amp; I$1 &amp;"'!E7:Q200"),13,FALSE),""),"")</f>
        <v/>
      </c>
      <c r="J410" t="str">
        <f ca="1">IFERROR(IF(AND($B410,INDEX(Data!$O$2:$O$1000,$A410)=J$1),VLOOKUP($A410+1, INDIRECT("'" &amp; J$1 &amp;"'!E7:Q200"),13,FALSE),""),"")</f>
        <v/>
      </c>
    </row>
    <row r="411" spans="1:10" x14ac:dyDescent="0.3">
      <c r="A411" t="str">
        <f t="array" ref="A411">IFERROR(SMALL(IF(Data!$D$2:$D$1000="Done",ROW(Data!$D$2:$D$1000)-1),ROW(410:410)),"")</f>
        <v/>
      </c>
      <c r="B411" s="1" t="str">
        <f>IFERROR(IF(INDEX(Data!$T$2:$T$1000,$A411)/INDEX(Data!$J$2:$J$1000,$A411)&gt;$B$1,INDEX(Data!$V$2:$V$1000,$A411),""),"")</f>
        <v/>
      </c>
      <c r="C411" t="str">
        <f ca="1">IFERROR(IF(AND($B411,INDEX(Data!$O$2:$O$1000,$A411)=C$1),VLOOKUP($A411+1, INDIRECT("'" &amp; C$1 &amp;"'!E7:Q200"),13,FALSE),""),"")</f>
        <v/>
      </c>
      <c r="D411" t="str">
        <f ca="1">IFERROR(IF(AND($B411,INDEX(Data!$O$2:$O$1000,$A411)=D$1),VLOOKUP($A411+1, INDIRECT("'" &amp; D$1 &amp;"'!E7:Q200"),13,FALSE),""),"")</f>
        <v/>
      </c>
      <c r="E411" t="str">
        <f ca="1">IFERROR(IF(AND($B411,INDEX(Data!$O$2:$O$1000,$A411)=E$1),VLOOKUP($A411+1, INDIRECT("'" &amp; E$1 &amp;"'!E7:Q200"),13,FALSE),""),"")</f>
        <v/>
      </c>
      <c r="F411" t="str">
        <f ca="1">IFERROR(IF(AND($B411,INDEX(Data!$O$2:$O$1000,$A411)=F$1),VLOOKUP($A411+1, INDIRECT("'" &amp; F$1 &amp;"'!E7:Q200"),13,FALSE),""),"")</f>
        <v/>
      </c>
      <c r="G411" t="str">
        <f ca="1">IFERROR(IF(AND($B411,INDEX(Data!$O$2:$O$1000,$A411)=G$1),VLOOKUP($A411+1, INDIRECT("'" &amp; G$1 &amp;"'!E7:Q200"),13,FALSE),""),"")</f>
        <v/>
      </c>
      <c r="H411" t="str">
        <f ca="1">IFERROR(IF(AND($B411,INDEX(Data!$O$2:$O$1000,$A411)=H$1),VLOOKUP($A411+1, INDIRECT("'" &amp; H$1 &amp;"'!E7:Q200"),13,FALSE),""),"")</f>
        <v/>
      </c>
      <c r="I411" t="str">
        <f ca="1">IFERROR(IF(AND($B411,INDEX(Data!$O$2:$O$1000,$A411)=I$1),VLOOKUP($A411+1, INDIRECT("'" &amp; I$1 &amp;"'!E7:Q200"),13,FALSE),""),"")</f>
        <v/>
      </c>
      <c r="J411" t="str">
        <f ca="1">IFERROR(IF(AND($B411,INDEX(Data!$O$2:$O$1000,$A411)=J$1),VLOOKUP($A411+1, INDIRECT("'" &amp; J$1 &amp;"'!E7:Q200"),13,FALSE),""),"")</f>
        <v/>
      </c>
    </row>
    <row r="412" spans="1:10" x14ac:dyDescent="0.3">
      <c r="A412" t="str">
        <f t="array" ref="A412">IFERROR(SMALL(IF(Data!$D$2:$D$1000="Done",ROW(Data!$D$2:$D$1000)-1),ROW(411:411)),"")</f>
        <v/>
      </c>
      <c r="B412" s="1" t="str">
        <f>IFERROR(IF(INDEX(Data!$T$2:$T$1000,$A412)/INDEX(Data!$J$2:$J$1000,$A412)&gt;$B$1,INDEX(Data!$V$2:$V$1000,$A412),""),"")</f>
        <v/>
      </c>
      <c r="C412" t="str">
        <f ca="1">IFERROR(IF(AND($B412,INDEX(Data!$O$2:$O$1000,$A412)=C$1),VLOOKUP($A412+1, INDIRECT("'" &amp; C$1 &amp;"'!E7:Q200"),13,FALSE),""),"")</f>
        <v/>
      </c>
      <c r="D412" t="str">
        <f ca="1">IFERROR(IF(AND($B412,INDEX(Data!$O$2:$O$1000,$A412)=D$1),VLOOKUP($A412+1, INDIRECT("'" &amp; D$1 &amp;"'!E7:Q200"),13,FALSE),""),"")</f>
        <v/>
      </c>
      <c r="E412" t="str">
        <f ca="1">IFERROR(IF(AND($B412,INDEX(Data!$O$2:$O$1000,$A412)=E$1),VLOOKUP($A412+1, INDIRECT("'" &amp; E$1 &amp;"'!E7:Q200"),13,FALSE),""),"")</f>
        <v/>
      </c>
      <c r="F412" t="str">
        <f ca="1">IFERROR(IF(AND($B412,INDEX(Data!$O$2:$O$1000,$A412)=F$1),VLOOKUP($A412+1, INDIRECT("'" &amp; F$1 &amp;"'!E7:Q200"),13,FALSE),""),"")</f>
        <v/>
      </c>
      <c r="G412" t="str">
        <f ca="1">IFERROR(IF(AND($B412,INDEX(Data!$O$2:$O$1000,$A412)=G$1),VLOOKUP($A412+1, INDIRECT("'" &amp; G$1 &amp;"'!E7:Q200"),13,FALSE),""),"")</f>
        <v/>
      </c>
      <c r="H412" t="str">
        <f ca="1">IFERROR(IF(AND($B412,INDEX(Data!$O$2:$O$1000,$A412)=H$1),VLOOKUP($A412+1, INDIRECT("'" &amp; H$1 &amp;"'!E7:Q200"),13,FALSE),""),"")</f>
        <v/>
      </c>
      <c r="I412" t="str">
        <f ca="1">IFERROR(IF(AND($B412,INDEX(Data!$O$2:$O$1000,$A412)=I$1),VLOOKUP($A412+1, INDIRECT("'" &amp; I$1 &amp;"'!E7:Q200"),13,FALSE),""),"")</f>
        <v/>
      </c>
      <c r="J412" t="str">
        <f ca="1">IFERROR(IF(AND($B412,INDEX(Data!$O$2:$O$1000,$A412)=J$1),VLOOKUP($A412+1, INDIRECT("'" &amp; J$1 &amp;"'!E7:Q200"),13,FALSE),""),"")</f>
        <v/>
      </c>
    </row>
    <row r="413" spans="1:10" x14ac:dyDescent="0.3">
      <c r="A413" t="str">
        <f t="array" ref="A413">IFERROR(SMALL(IF(Data!$D$2:$D$1000="Done",ROW(Data!$D$2:$D$1000)-1),ROW(412:412)),"")</f>
        <v/>
      </c>
      <c r="B413" s="1" t="str">
        <f>IFERROR(IF(INDEX(Data!$T$2:$T$1000,$A413)/INDEX(Data!$J$2:$J$1000,$A413)&gt;$B$1,INDEX(Data!$V$2:$V$1000,$A413),""),"")</f>
        <v/>
      </c>
      <c r="C413" t="str">
        <f ca="1">IFERROR(IF(AND($B413,INDEX(Data!$O$2:$O$1000,$A413)=C$1),VLOOKUP($A413+1, INDIRECT("'" &amp; C$1 &amp;"'!E7:Q200"),13,FALSE),""),"")</f>
        <v/>
      </c>
      <c r="D413" t="str">
        <f ca="1">IFERROR(IF(AND($B413,INDEX(Data!$O$2:$O$1000,$A413)=D$1),VLOOKUP($A413+1, INDIRECT("'" &amp; D$1 &amp;"'!E7:Q200"),13,FALSE),""),"")</f>
        <v/>
      </c>
      <c r="E413" t="str">
        <f ca="1">IFERROR(IF(AND($B413,INDEX(Data!$O$2:$O$1000,$A413)=E$1),VLOOKUP($A413+1, INDIRECT("'" &amp; E$1 &amp;"'!E7:Q200"),13,FALSE),""),"")</f>
        <v/>
      </c>
      <c r="F413" t="str">
        <f ca="1">IFERROR(IF(AND($B413,INDEX(Data!$O$2:$O$1000,$A413)=F$1),VLOOKUP($A413+1, INDIRECT("'" &amp; F$1 &amp;"'!E7:Q200"),13,FALSE),""),"")</f>
        <v/>
      </c>
      <c r="G413" t="str">
        <f ca="1">IFERROR(IF(AND($B413,INDEX(Data!$O$2:$O$1000,$A413)=G$1),VLOOKUP($A413+1, INDIRECT("'" &amp; G$1 &amp;"'!E7:Q200"),13,FALSE),""),"")</f>
        <v/>
      </c>
      <c r="H413" t="str">
        <f ca="1">IFERROR(IF(AND($B413,INDEX(Data!$O$2:$O$1000,$A413)=H$1),VLOOKUP($A413+1, INDIRECT("'" &amp; H$1 &amp;"'!E7:Q200"),13,FALSE),""),"")</f>
        <v/>
      </c>
      <c r="I413" t="str">
        <f ca="1">IFERROR(IF(AND($B413,INDEX(Data!$O$2:$O$1000,$A413)=I$1),VLOOKUP($A413+1, INDIRECT("'" &amp; I$1 &amp;"'!E7:Q200"),13,FALSE),""),"")</f>
        <v/>
      </c>
      <c r="J413" t="str">
        <f ca="1">IFERROR(IF(AND($B413,INDEX(Data!$O$2:$O$1000,$A413)=J$1),VLOOKUP($A413+1, INDIRECT("'" &amp; J$1 &amp;"'!E7:Q200"),13,FALSE),""),"")</f>
        <v/>
      </c>
    </row>
    <row r="414" spans="1:10" x14ac:dyDescent="0.3">
      <c r="A414" t="str">
        <f t="array" ref="A414">IFERROR(SMALL(IF(Data!$D$2:$D$1000="Done",ROW(Data!$D$2:$D$1000)-1),ROW(413:413)),"")</f>
        <v/>
      </c>
      <c r="B414" s="1" t="str">
        <f>IFERROR(IF(INDEX(Data!$T$2:$T$1000,$A414)/INDEX(Data!$J$2:$J$1000,$A414)&gt;$B$1,INDEX(Data!$V$2:$V$1000,$A414),""),"")</f>
        <v/>
      </c>
      <c r="C414" t="str">
        <f ca="1">IFERROR(IF(AND($B414,INDEX(Data!$O$2:$O$1000,$A414)=C$1),VLOOKUP($A414+1, INDIRECT("'" &amp; C$1 &amp;"'!E7:Q200"),13,FALSE),""),"")</f>
        <v/>
      </c>
      <c r="D414" t="str">
        <f ca="1">IFERROR(IF(AND($B414,INDEX(Data!$O$2:$O$1000,$A414)=D$1),VLOOKUP($A414+1, INDIRECT("'" &amp; D$1 &amp;"'!E7:Q200"),13,FALSE),""),"")</f>
        <v/>
      </c>
      <c r="E414" t="str">
        <f ca="1">IFERROR(IF(AND($B414,INDEX(Data!$O$2:$O$1000,$A414)=E$1),VLOOKUP($A414+1, INDIRECT("'" &amp; E$1 &amp;"'!E7:Q200"),13,FALSE),""),"")</f>
        <v/>
      </c>
      <c r="F414" t="str">
        <f ca="1">IFERROR(IF(AND($B414,INDEX(Data!$O$2:$O$1000,$A414)=F$1),VLOOKUP($A414+1, INDIRECT("'" &amp; F$1 &amp;"'!E7:Q200"),13,FALSE),""),"")</f>
        <v/>
      </c>
      <c r="G414" t="str">
        <f ca="1">IFERROR(IF(AND($B414,INDEX(Data!$O$2:$O$1000,$A414)=G$1),VLOOKUP($A414+1, INDIRECT("'" &amp; G$1 &amp;"'!E7:Q200"),13,FALSE),""),"")</f>
        <v/>
      </c>
      <c r="H414" t="str">
        <f ca="1">IFERROR(IF(AND($B414,INDEX(Data!$O$2:$O$1000,$A414)=H$1),VLOOKUP($A414+1, INDIRECT("'" &amp; H$1 &amp;"'!E7:Q200"),13,FALSE),""),"")</f>
        <v/>
      </c>
      <c r="I414" t="str">
        <f ca="1">IFERROR(IF(AND($B414,INDEX(Data!$O$2:$O$1000,$A414)=I$1),VLOOKUP($A414+1, INDIRECT("'" &amp; I$1 &amp;"'!E7:Q200"),13,FALSE),""),"")</f>
        <v/>
      </c>
      <c r="J414" t="str">
        <f ca="1">IFERROR(IF(AND($B414,INDEX(Data!$O$2:$O$1000,$A414)=J$1),VLOOKUP($A414+1, INDIRECT("'" &amp; J$1 &amp;"'!E7:Q200"),13,FALSE),""),"")</f>
        <v/>
      </c>
    </row>
    <row r="415" spans="1:10" x14ac:dyDescent="0.3">
      <c r="A415" t="str">
        <f t="array" ref="A415">IFERROR(SMALL(IF(Data!$D$2:$D$1000="Done",ROW(Data!$D$2:$D$1000)-1),ROW(414:414)),"")</f>
        <v/>
      </c>
      <c r="B415" s="1" t="str">
        <f>IFERROR(IF(INDEX(Data!$T$2:$T$1000,$A415)/INDEX(Data!$J$2:$J$1000,$A415)&gt;$B$1,INDEX(Data!$V$2:$V$1000,$A415),""),"")</f>
        <v/>
      </c>
      <c r="C415" t="str">
        <f ca="1">IFERROR(IF(AND($B415,INDEX(Data!$O$2:$O$1000,$A415)=C$1),VLOOKUP($A415+1, INDIRECT("'" &amp; C$1 &amp;"'!E7:Q200"),13,FALSE),""),"")</f>
        <v/>
      </c>
      <c r="D415" t="str">
        <f ca="1">IFERROR(IF(AND($B415,INDEX(Data!$O$2:$O$1000,$A415)=D$1),VLOOKUP($A415+1, INDIRECT("'" &amp; D$1 &amp;"'!E7:Q200"),13,FALSE),""),"")</f>
        <v/>
      </c>
      <c r="E415" t="str">
        <f ca="1">IFERROR(IF(AND($B415,INDEX(Data!$O$2:$O$1000,$A415)=E$1),VLOOKUP($A415+1, INDIRECT("'" &amp; E$1 &amp;"'!E7:Q200"),13,FALSE),""),"")</f>
        <v/>
      </c>
      <c r="F415" t="str">
        <f ca="1">IFERROR(IF(AND($B415,INDEX(Data!$O$2:$O$1000,$A415)=F$1),VLOOKUP($A415+1, INDIRECT("'" &amp; F$1 &amp;"'!E7:Q200"),13,FALSE),""),"")</f>
        <v/>
      </c>
      <c r="G415" t="str">
        <f ca="1">IFERROR(IF(AND($B415,INDEX(Data!$O$2:$O$1000,$A415)=G$1),VLOOKUP($A415+1, INDIRECT("'" &amp; G$1 &amp;"'!E7:Q200"),13,FALSE),""),"")</f>
        <v/>
      </c>
      <c r="H415" t="str">
        <f ca="1">IFERROR(IF(AND($B415,INDEX(Data!$O$2:$O$1000,$A415)=H$1),VLOOKUP($A415+1, INDIRECT("'" &amp; H$1 &amp;"'!E7:Q200"),13,FALSE),""),"")</f>
        <v/>
      </c>
      <c r="I415" t="str">
        <f ca="1">IFERROR(IF(AND($B415,INDEX(Data!$O$2:$O$1000,$A415)=I$1),VLOOKUP($A415+1, INDIRECT("'" &amp; I$1 &amp;"'!E7:Q200"),13,FALSE),""),"")</f>
        <v/>
      </c>
      <c r="J415" t="str">
        <f ca="1">IFERROR(IF(AND($B415,INDEX(Data!$O$2:$O$1000,$A415)=J$1),VLOOKUP($A415+1, INDIRECT("'" &amp; J$1 &amp;"'!E7:Q200"),13,FALSE),""),"")</f>
        <v/>
      </c>
    </row>
    <row r="416" spans="1:10" x14ac:dyDescent="0.3">
      <c r="A416" t="str">
        <f t="array" ref="A416">IFERROR(SMALL(IF(Data!$D$2:$D$1000="Done",ROW(Data!$D$2:$D$1000)-1),ROW(415:415)),"")</f>
        <v/>
      </c>
      <c r="B416" s="1" t="str">
        <f>IFERROR(IF(INDEX(Data!$T$2:$T$1000,$A416)/INDEX(Data!$J$2:$J$1000,$A416)&gt;$B$1,INDEX(Data!$V$2:$V$1000,$A416),""),"")</f>
        <v/>
      </c>
      <c r="C416" t="str">
        <f ca="1">IFERROR(IF(AND($B416,INDEX(Data!$O$2:$O$1000,$A416)=C$1),VLOOKUP($A416+1, INDIRECT("'" &amp; C$1 &amp;"'!E7:Q200"),13,FALSE),""),"")</f>
        <v/>
      </c>
      <c r="D416" t="str">
        <f ca="1">IFERROR(IF(AND($B416,INDEX(Data!$O$2:$O$1000,$A416)=D$1),VLOOKUP($A416+1, INDIRECT("'" &amp; D$1 &amp;"'!E7:Q200"),13,FALSE),""),"")</f>
        <v/>
      </c>
      <c r="E416" t="str">
        <f ca="1">IFERROR(IF(AND($B416,INDEX(Data!$O$2:$O$1000,$A416)=E$1),VLOOKUP($A416+1, INDIRECT("'" &amp; E$1 &amp;"'!E7:Q200"),13,FALSE),""),"")</f>
        <v/>
      </c>
      <c r="F416" t="str">
        <f ca="1">IFERROR(IF(AND($B416,INDEX(Data!$O$2:$O$1000,$A416)=F$1),VLOOKUP($A416+1, INDIRECT("'" &amp; F$1 &amp;"'!E7:Q200"),13,FALSE),""),"")</f>
        <v/>
      </c>
      <c r="G416" t="str">
        <f ca="1">IFERROR(IF(AND($B416,INDEX(Data!$O$2:$O$1000,$A416)=G$1),VLOOKUP($A416+1, INDIRECT("'" &amp; G$1 &amp;"'!E7:Q200"),13,FALSE),""),"")</f>
        <v/>
      </c>
      <c r="H416" t="str">
        <f ca="1">IFERROR(IF(AND($B416,INDEX(Data!$O$2:$O$1000,$A416)=H$1),VLOOKUP($A416+1, INDIRECT("'" &amp; H$1 &amp;"'!E7:Q200"),13,FALSE),""),"")</f>
        <v/>
      </c>
      <c r="I416" t="str">
        <f ca="1">IFERROR(IF(AND($B416,INDEX(Data!$O$2:$O$1000,$A416)=I$1),VLOOKUP($A416+1, INDIRECT("'" &amp; I$1 &amp;"'!E7:Q200"),13,FALSE),""),"")</f>
        <v/>
      </c>
      <c r="J416" t="str">
        <f ca="1">IFERROR(IF(AND($B416,INDEX(Data!$O$2:$O$1000,$A416)=J$1),VLOOKUP($A416+1, INDIRECT("'" &amp; J$1 &amp;"'!E7:Q200"),13,FALSE),""),"")</f>
        <v/>
      </c>
    </row>
    <row r="417" spans="1:10" x14ac:dyDescent="0.3">
      <c r="A417" t="str">
        <f t="array" ref="A417">IFERROR(SMALL(IF(Data!$D$2:$D$1000="Done",ROW(Data!$D$2:$D$1000)-1),ROW(416:416)),"")</f>
        <v/>
      </c>
      <c r="B417" s="1" t="str">
        <f>IFERROR(IF(INDEX(Data!$T$2:$T$1000,$A417)/INDEX(Data!$J$2:$J$1000,$A417)&gt;$B$1,INDEX(Data!$V$2:$V$1000,$A417),""),"")</f>
        <v/>
      </c>
      <c r="C417" t="str">
        <f ca="1">IFERROR(IF(AND($B417,INDEX(Data!$O$2:$O$1000,$A417)=C$1),VLOOKUP($A417+1, INDIRECT("'" &amp; C$1 &amp;"'!E7:Q200"),13,FALSE),""),"")</f>
        <v/>
      </c>
      <c r="D417" t="str">
        <f ca="1">IFERROR(IF(AND($B417,INDEX(Data!$O$2:$O$1000,$A417)=D$1),VLOOKUP($A417+1, INDIRECT("'" &amp; D$1 &amp;"'!E7:Q200"),13,FALSE),""),"")</f>
        <v/>
      </c>
      <c r="E417" t="str">
        <f ca="1">IFERROR(IF(AND($B417,INDEX(Data!$O$2:$O$1000,$A417)=E$1),VLOOKUP($A417+1, INDIRECT("'" &amp; E$1 &amp;"'!E7:Q200"),13,FALSE),""),"")</f>
        <v/>
      </c>
      <c r="F417" t="str">
        <f ca="1">IFERROR(IF(AND($B417,INDEX(Data!$O$2:$O$1000,$A417)=F$1),VLOOKUP($A417+1, INDIRECT("'" &amp; F$1 &amp;"'!E7:Q200"),13,FALSE),""),"")</f>
        <v/>
      </c>
      <c r="G417" t="str">
        <f ca="1">IFERROR(IF(AND($B417,INDEX(Data!$O$2:$O$1000,$A417)=G$1),VLOOKUP($A417+1, INDIRECT("'" &amp; G$1 &amp;"'!E7:Q200"),13,FALSE),""),"")</f>
        <v/>
      </c>
      <c r="H417" t="str">
        <f ca="1">IFERROR(IF(AND($B417,INDEX(Data!$O$2:$O$1000,$A417)=H$1),VLOOKUP($A417+1, INDIRECT("'" &amp; H$1 &amp;"'!E7:Q200"),13,FALSE),""),"")</f>
        <v/>
      </c>
      <c r="I417" t="str">
        <f ca="1">IFERROR(IF(AND($B417,INDEX(Data!$O$2:$O$1000,$A417)=I$1),VLOOKUP($A417+1, INDIRECT("'" &amp; I$1 &amp;"'!E7:Q200"),13,FALSE),""),"")</f>
        <v/>
      </c>
      <c r="J417" t="str">
        <f ca="1">IFERROR(IF(AND($B417,INDEX(Data!$O$2:$O$1000,$A417)=J$1),VLOOKUP($A417+1, INDIRECT("'" &amp; J$1 &amp;"'!E7:Q200"),13,FALSE),""),"")</f>
        <v/>
      </c>
    </row>
    <row r="418" spans="1:10" x14ac:dyDescent="0.3">
      <c r="A418" t="str">
        <f t="array" ref="A418">IFERROR(SMALL(IF(Data!$D$2:$D$1000="Done",ROW(Data!$D$2:$D$1000)-1),ROW(417:417)),"")</f>
        <v/>
      </c>
      <c r="B418" s="1" t="str">
        <f>IFERROR(IF(INDEX(Data!$T$2:$T$1000,$A418)/INDEX(Data!$J$2:$J$1000,$A418)&gt;$B$1,INDEX(Data!$V$2:$V$1000,$A418),""),"")</f>
        <v/>
      </c>
      <c r="C418" t="str">
        <f ca="1">IFERROR(IF(AND($B418,INDEX(Data!$O$2:$O$1000,$A418)=C$1),VLOOKUP($A418+1, INDIRECT("'" &amp; C$1 &amp;"'!E7:Q200"),13,FALSE),""),"")</f>
        <v/>
      </c>
      <c r="D418" t="str">
        <f ca="1">IFERROR(IF(AND($B418,INDEX(Data!$O$2:$O$1000,$A418)=D$1),VLOOKUP($A418+1, INDIRECT("'" &amp; D$1 &amp;"'!E7:Q200"),13,FALSE),""),"")</f>
        <v/>
      </c>
      <c r="E418" t="str">
        <f ca="1">IFERROR(IF(AND($B418,INDEX(Data!$O$2:$O$1000,$A418)=E$1),VLOOKUP($A418+1, INDIRECT("'" &amp; E$1 &amp;"'!E7:Q200"),13,FALSE),""),"")</f>
        <v/>
      </c>
      <c r="F418" t="str">
        <f ca="1">IFERROR(IF(AND($B418,INDEX(Data!$O$2:$O$1000,$A418)=F$1),VLOOKUP($A418+1, INDIRECT("'" &amp; F$1 &amp;"'!E7:Q200"),13,FALSE),""),"")</f>
        <v/>
      </c>
      <c r="G418" t="str">
        <f ca="1">IFERROR(IF(AND($B418,INDEX(Data!$O$2:$O$1000,$A418)=G$1),VLOOKUP($A418+1, INDIRECT("'" &amp; G$1 &amp;"'!E7:Q200"),13,FALSE),""),"")</f>
        <v/>
      </c>
      <c r="H418" t="str">
        <f ca="1">IFERROR(IF(AND($B418,INDEX(Data!$O$2:$O$1000,$A418)=H$1),VLOOKUP($A418+1, INDIRECT("'" &amp; H$1 &amp;"'!E7:Q200"),13,FALSE),""),"")</f>
        <v/>
      </c>
      <c r="I418" t="str">
        <f ca="1">IFERROR(IF(AND($B418,INDEX(Data!$O$2:$O$1000,$A418)=I$1),VLOOKUP($A418+1, INDIRECT("'" &amp; I$1 &amp;"'!E7:Q200"),13,FALSE),""),"")</f>
        <v/>
      </c>
      <c r="J418" t="str">
        <f ca="1">IFERROR(IF(AND($B418,INDEX(Data!$O$2:$O$1000,$A418)=J$1),VLOOKUP($A418+1, INDIRECT("'" &amp; J$1 &amp;"'!E7:Q200"),13,FALSE),""),"")</f>
        <v/>
      </c>
    </row>
    <row r="419" spans="1:10" x14ac:dyDescent="0.3">
      <c r="A419" t="str">
        <f t="array" ref="A419">IFERROR(SMALL(IF(Data!$D$2:$D$1000="Done",ROW(Data!$D$2:$D$1000)-1),ROW(418:418)),"")</f>
        <v/>
      </c>
      <c r="B419" s="1" t="str">
        <f>IFERROR(IF(INDEX(Data!$T$2:$T$1000,$A419)/INDEX(Data!$J$2:$J$1000,$A419)&gt;$B$1,INDEX(Data!$V$2:$V$1000,$A419),""),"")</f>
        <v/>
      </c>
      <c r="C419" t="str">
        <f ca="1">IFERROR(IF(AND($B419,INDEX(Data!$O$2:$O$1000,$A419)=C$1),VLOOKUP($A419+1, INDIRECT("'" &amp; C$1 &amp;"'!E7:Q200"),13,FALSE),""),"")</f>
        <v/>
      </c>
      <c r="D419" t="str">
        <f ca="1">IFERROR(IF(AND($B419,INDEX(Data!$O$2:$O$1000,$A419)=D$1),VLOOKUP($A419+1, INDIRECT("'" &amp; D$1 &amp;"'!E7:Q200"),13,FALSE),""),"")</f>
        <v/>
      </c>
      <c r="E419" t="str">
        <f ca="1">IFERROR(IF(AND($B419,INDEX(Data!$O$2:$O$1000,$A419)=E$1),VLOOKUP($A419+1, INDIRECT("'" &amp; E$1 &amp;"'!E7:Q200"),13,FALSE),""),"")</f>
        <v/>
      </c>
      <c r="F419" t="str">
        <f ca="1">IFERROR(IF(AND($B419,INDEX(Data!$O$2:$O$1000,$A419)=F$1),VLOOKUP($A419+1, INDIRECT("'" &amp; F$1 &amp;"'!E7:Q200"),13,FALSE),""),"")</f>
        <v/>
      </c>
      <c r="G419" t="str">
        <f ca="1">IFERROR(IF(AND($B419,INDEX(Data!$O$2:$O$1000,$A419)=G$1),VLOOKUP($A419+1, INDIRECT("'" &amp; G$1 &amp;"'!E7:Q200"),13,FALSE),""),"")</f>
        <v/>
      </c>
      <c r="H419" t="str">
        <f ca="1">IFERROR(IF(AND($B419,INDEX(Data!$O$2:$O$1000,$A419)=H$1),VLOOKUP($A419+1, INDIRECT("'" &amp; H$1 &amp;"'!E7:Q200"),13,FALSE),""),"")</f>
        <v/>
      </c>
      <c r="I419" t="str">
        <f ca="1">IFERROR(IF(AND($B419,INDEX(Data!$O$2:$O$1000,$A419)=I$1),VLOOKUP($A419+1, INDIRECT("'" &amp; I$1 &amp;"'!E7:Q200"),13,FALSE),""),"")</f>
        <v/>
      </c>
      <c r="J419" t="str">
        <f ca="1">IFERROR(IF(AND($B419,INDEX(Data!$O$2:$O$1000,$A419)=J$1),VLOOKUP($A419+1, INDIRECT("'" &amp; J$1 &amp;"'!E7:Q200"),13,FALSE),""),"")</f>
        <v/>
      </c>
    </row>
    <row r="420" spans="1:10" x14ac:dyDescent="0.3">
      <c r="A420" t="str">
        <f t="array" ref="A420">IFERROR(SMALL(IF(Data!$D$2:$D$1000="Done",ROW(Data!$D$2:$D$1000)-1),ROW(419:419)),"")</f>
        <v/>
      </c>
      <c r="B420" s="1" t="str">
        <f>IFERROR(IF(INDEX(Data!$T$2:$T$1000,$A420)/INDEX(Data!$J$2:$J$1000,$A420)&gt;$B$1,INDEX(Data!$V$2:$V$1000,$A420),""),"")</f>
        <v/>
      </c>
      <c r="C420" t="str">
        <f ca="1">IFERROR(IF(AND($B420,INDEX(Data!$O$2:$O$1000,$A420)=C$1),VLOOKUP($A420+1, INDIRECT("'" &amp; C$1 &amp;"'!E7:Q200"),13,FALSE),""),"")</f>
        <v/>
      </c>
      <c r="D420" t="str">
        <f ca="1">IFERROR(IF(AND($B420,INDEX(Data!$O$2:$O$1000,$A420)=D$1),VLOOKUP($A420+1, INDIRECT("'" &amp; D$1 &amp;"'!E7:Q200"),13,FALSE),""),"")</f>
        <v/>
      </c>
      <c r="E420" t="str">
        <f ca="1">IFERROR(IF(AND($B420,INDEX(Data!$O$2:$O$1000,$A420)=E$1),VLOOKUP($A420+1, INDIRECT("'" &amp; E$1 &amp;"'!E7:Q200"),13,FALSE),""),"")</f>
        <v/>
      </c>
      <c r="F420" t="str">
        <f ca="1">IFERROR(IF(AND($B420,INDEX(Data!$O$2:$O$1000,$A420)=F$1),VLOOKUP($A420+1, INDIRECT("'" &amp; F$1 &amp;"'!E7:Q200"),13,FALSE),""),"")</f>
        <v/>
      </c>
      <c r="G420" t="str">
        <f ca="1">IFERROR(IF(AND($B420,INDEX(Data!$O$2:$O$1000,$A420)=G$1),VLOOKUP($A420+1, INDIRECT("'" &amp; G$1 &amp;"'!E7:Q200"),13,FALSE),""),"")</f>
        <v/>
      </c>
      <c r="H420" t="str">
        <f ca="1">IFERROR(IF(AND($B420,INDEX(Data!$O$2:$O$1000,$A420)=H$1),VLOOKUP($A420+1, INDIRECT("'" &amp; H$1 &amp;"'!E7:Q200"),13,FALSE),""),"")</f>
        <v/>
      </c>
      <c r="I420" t="str">
        <f ca="1">IFERROR(IF(AND($B420,INDEX(Data!$O$2:$O$1000,$A420)=I$1),VLOOKUP($A420+1, INDIRECT("'" &amp; I$1 &amp;"'!E7:Q200"),13,FALSE),""),"")</f>
        <v/>
      </c>
      <c r="J420" t="str">
        <f ca="1">IFERROR(IF(AND($B420,INDEX(Data!$O$2:$O$1000,$A420)=J$1),VLOOKUP($A420+1, INDIRECT("'" &amp; J$1 &amp;"'!E7:Q200"),13,FALSE),""),"")</f>
        <v/>
      </c>
    </row>
    <row r="421" spans="1:10" x14ac:dyDescent="0.3">
      <c r="A421" t="str">
        <f t="array" ref="A421">IFERROR(SMALL(IF(Data!$D$2:$D$1000="Done",ROW(Data!$D$2:$D$1000)-1),ROW(420:420)),"")</f>
        <v/>
      </c>
      <c r="B421" s="1" t="str">
        <f>IFERROR(IF(INDEX(Data!$T$2:$T$1000,$A421)/INDEX(Data!$J$2:$J$1000,$A421)&gt;$B$1,INDEX(Data!$V$2:$V$1000,$A421),""),"")</f>
        <v/>
      </c>
      <c r="C421" t="str">
        <f ca="1">IFERROR(IF(AND($B421,INDEX(Data!$O$2:$O$1000,$A421)=C$1),VLOOKUP($A421+1, INDIRECT("'" &amp; C$1 &amp;"'!E7:Q200"),13,FALSE),""),"")</f>
        <v/>
      </c>
      <c r="D421" t="str">
        <f ca="1">IFERROR(IF(AND($B421,INDEX(Data!$O$2:$O$1000,$A421)=D$1),VLOOKUP($A421+1, INDIRECT("'" &amp; D$1 &amp;"'!E7:Q200"),13,FALSE),""),"")</f>
        <v/>
      </c>
      <c r="E421" t="str">
        <f ca="1">IFERROR(IF(AND($B421,INDEX(Data!$O$2:$O$1000,$A421)=E$1),VLOOKUP($A421+1, INDIRECT("'" &amp; E$1 &amp;"'!E7:Q200"),13,FALSE),""),"")</f>
        <v/>
      </c>
      <c r="F421" t="str">
        <f ca="1">IFERROR(IF(AND($B421,INDEX(Data!$O$2:$O$1000,$A421)=F$1),VLOOKUP($A421+1, INDIRECT("'" &amp; F$1 &amp;"'!E7:Q200"),13,FALSE),""),"")</f>
        <v/>
      </c>
      <c r="G421" t="str">
        <f ca="1">IFERROR(IF(AND($B421,INDEX(Data!$O$2:$O$1000,$A421)=G$1),VLOOKUP($A421+1, INDIRECT("'" &amp; G$1 &amp;"'!E7:Q200"),13,FALSE),""),"")</f>
        <v/>
      </c>
      <c r="H421" t="str">
        <f ca="1">IFERROR(IF(AND($B421,INDEX(Data!$O$2:$O$1000,$A421)=H$1),VLOOKUP($A421+1, INDIRECT("'" &amp; H$1 &amp;"'!E7:Q200"),13,FALSE),""),"")</f>
        <v/>
      </c>
      <c r="I421" t="str">
        <f ca="1">IFERROR(IF(AND($B421,INDEX(Data!$O$2:$O$1000,$A421)=I$1),VLOOKUP($A421+1, INDIRECT("'" &amp; I$1 &amp;"'!E7:Q200"),13,FALSE),""),"")</f>
        <v/>
      </c>
      <c r="J421" t="str">
        <f ca="1">IFERROR(IF(AND($B421,INDEX(Data!$O$2:$O$1000,$A421)=J$1),VLOOKUP($A421+1, INDIRECT("'" &amp; J$1 &amp;"'!E7:Q200"),13,FALSE),""),"")</f>
        <v/>
      </c>
    </row>
    <row r="422" spans="1:10" x14ac:dyDescent="0.3">
      <c r="A422" t="str">
        <f t="array" ref="A422">IFERROR(SMALL(IF(Data!$D$2:$D$1000="Done",ROW(Data!$D$2:$D$1000)-1),ROW(421:421)),"")</f>
        <v/>
      </c>
      <c r="B422" s="1" t="str">
        <f>IFERROR(IF(INDEX(Data!$T$2:$T$1000,$A422)/INDEX(Data!$J$2:$J$1000,$A422)&gt;$B$1,INDEX(Data!$V$2:$V$1000,$A422),""),"")</f>
        <v/>
      </c>
      <c r="C422" t="str">
        <f ca="1">IFERROR(IF(AND($B422,INDEX(Data!$O$2:$O$1000,$A422)=C$1),VLOOKUP($A422+1, INDIRECT("'" &amp; C$1 &amp;"'!E7:Q200"),13,FALSE),""),"")</f>
        <v/>
      </c>
      <c r="D422" t="str">
        <f ca="1">IFERROR(IF(AND($B422,INDEX(Data!$O$2:$O$1000,$A422)=D$1),VLOOKUP($A422+1, INDIRECT("'" &amp; D$1 &amp;"'!E7:Q200"),13,FALSE),""),"")</f>
        <v/>
      </c>
      <c r="E422" t="str">
        <f ca="1">IFERROR(IF(AND($B422,INDEX(Data!$O$2:$O$1000,$A422)=E$1),VLOOKUP($A422+1, INDIRECT("'" &amp; E$1 &amp;"'!E7:Q200"),13,FALSE),""),"")</f>
        <v/>
      </c>
      <c r="F422" t="str">
        <f ca="1">IFERROR(IF(AND($B422,INDEX(Data!$O$2:$O$1000,$A422)=F$1),VLOOKUP($A422+1, INDIRECT("'" &amp; F$1 &amp;"'!E7:Q200"),13,FALSE),""),"")</f>
        <v/>
      </c>
      <c r="G422" t="str">
        <f ca="1">IFERROR(IF(AND($B422,INDEX(Data!$O$2:$O$1000,$A422)=G$1),VLOOKUP($A422+1, INDIRECT("'" &amp; G$1 &amp;"'!E7:Q200"),13,FALSE),""),"")</f>
        <v/>
      </c>
      <c r="H422" t="str">
        <f ca="1">IFERROR(IF(AND($B422,INDEX(Data!$O$2:$O$1000,$A422)=H$1),VLOOKUP($A422+1, INDIRECT("'" &amp; H$1 &amp;"'!E7:Q200"),13,FALSE),""),"")</f>
        <v/>
      </c>
      <c r="I422" t="str">
        <f ca="1">IFERROR(IF(AND($B422,INDEX(Data!$O$2:$O$1000,$A422)=I$1),VLOOKUP($A422+1, INDIRECT("'" &amp; I$1 &amp;"'!E7:Q200"),13,FALSE),""),"")</f>
        <v/>
      </c>
      <c r="J422" t="str">
        <f ca="1">IFERROR(IF(AND($B422,INDEX(Data!$O$2:$O$1000,$A422)=J$1),VLOOKUP($A422+1, INDIRECT("'" &amp; J$1 &amp;"'!E7:Q200"),13,FALSE),""),"")</f>
        <v/>
      </c>
    </row>
    <row r="423" spans="1:10" x14ac:dyDescent="0.3">
      <c r="A423" t="str">
        <f t="array" ref="A423">IFERROR(SMALL(IF(Data!$D$2:$D$1000="Done",ROW(Data!$D$2:$D$1000)-1),ROW(422:422)),"")</f>
        <v/>
      </c>
      <c r="B423" s="1" t="str">
        <f>IFERROR(IF(INDEX(Data!$T$2:$T$1000,$A423)/INDEX(Data!$J$2:$J$1000,$A423)&gt;$B$1,INDEX(Data!$V$2:$V$1000,$A423),""),"")</f>
        <v/>
      </c>
      <c r="C423" t="str">
        <f ca="1">IFERROR(IF(AND($B423,INDEX(Data!$O$2:$O$1000,$A423)=C$1),VLOOKUP($A423+1, INDIRECT("'" &amp; C$1 &amp;"'!E7:Q200"),13,FALSE),""),"")</f>
        <v/>
      </c>
      <c r="D423" t="str">
        <f ca="1">IFERROR(IF(AND($B423,INDEX(Data!$O$2:$O$1000,$A423)=D$1),VLOOKUP($A423+1, INDIRECT("'" &amp; D$1 &amp;"'!E7:Q200"),13,FALSE),""),"")</f>
        <v/>
      </c>
      <c r="E423" t="str">
        <f ca="1">IFERROR(IF(AND($B423,INDEX(Data!$O$2:$O$1000,$A423)=E$1),VLOOKUP($A423+1, INDIRECT("'" &amp; E$1 &amp;"'!E7:Q200"),13,FALSE),""),"")</f>
        <v/>
      </c>
      <c r="F423" t="str">
        <f ca="1">IFERROR(IF(AND($B423,INDEX(Data!$O$2:$O$1000,$A423)=F$1),VLOOKUP($A423+1, INDIRECT("'" &amp; F$1 &amp;"'!E7:Q200"),13,FALSE),""),"")</f>
        <v/>
      </c>
      <c r="G423" t="str">
        <f ca="1">IFERROR(IF(AND($B423,INDEX(Data!$O$2:$O$1000,$A423)=G$1),VLOOKUP($A423+1, INDIRECT("'" &amp; G$1 &amp;"'!E7:Q200"),13,FALSE),""),"")</f>
        <v/>
      </c>
      <c r="H423" t="str">
        <f ca="1">IFERROR(IF(AND($B423,INDEX(Data!$O$2:$O$1000,$A423)=H$1),VLOOKUP($A423+1, INDIRECT("'" &amp; H$1 &amp;"'!E7:Q200"),13,FALSE),""),"")</f>
        <v/>
      </c>
      <c r="I423" t="str">
        <f ca="1">IFERROR(IF(AND($B423,INDEX(Data!$O$2:$O$1000,$A423)=I$1),VLOOKUP($A423+1, INDIRECT("'" &amp; I$1 &amp;"'!E7:Q200"),13,FALSE),""),"")</f>
        <v/>
      </c>
      <c r="J423" t="str">
        <f ca="1">IFERROR(IF(AND($B423,INDEX(Data!$O$2:$O$1000,$A423)=J$1),VLOOKUP($A423+1, INDIRECT("'" &amp; J$1 &amp;"'!E7:Q200"),13,FALSE),""),"")</f>
        <v/>
      </c>
    </row>
    <row r="424" spans="1:10" x14ac:dyDescent="0.3">
      <c r="A424" t="str">
        <f t="array" ref="A424">IFERROR(SMALL(IF(Data!$D$2:$D$1000="Done",ROW(Data!$D$2:$D$1000)-1),ROW(423:423)),"")</f>
        <v/>
      </c>
      <c r="B424" s="1" t="str">
        <f>IFERROR(IF(INDEX(Data!$T$2:$T$1000,$A424)/INDEX(Data!$J$2:$J$1000,$A424)&gt;$B$1,INDEX(Data!$V$2:$V$1000,$A424),""),"")</f>
        <v/>
      </c>
      <c r="C424" t="str">
        <f ca="1">IFERROR(IF(AND($B424,INDEX(Data!$O$2:$O$1000,$A424)=C$1),VLOOKUP($A424+1, INDIRECT("'" &amp; C$1 &amp;"'!E7:Q200"),13,FALSE),""),"")</f>
        <v/>
      </c>
      <c r="D424" t="str">
        <f ca="1">IFERROR(IF(AND($B424,INDEX(Data!$O$2:$O$1000,$A424)=D$1),VLOOKUP($A424+1, INDIRECT("'" &amp; D$1 &amp;"'!E7:Q200"),13,FALSE),""),"")</f>
        <v/>
      </c>
      <c r="E424" t="str">
        <f ca="1">IFERROR(IF(AND($B424,INDEX(Data!$O$2:$O$1000,$A424)=E$1),VLOOKUP($A424+1, INDIRECT("'" &amp; E$1 &amp;"'!E7:Q200"),13,FALSE),""),"")</f>
        <v/>
      </c>
      <c r="F424" t="str">
        <f ca="1">IFERROR(IF(AND($B424,INDEX(Data!$O$2:$O$1000,$A424)=F$1),VLOOKUP($A424+1, INDIRECT("'" &amp; F$1 &amp;"'!E7:Q200"),13,FALSE),""),"")</f>
        <v/>
      </c>
      <c r="G424" t="str">
        <f ca="1">IFERROR(IF(AND($B424,INDEX(Data!$O$2:$O$1000,$A424)=G$1),VLOOKUP($A424+1, INDIRECT("'" &amp; G$1 &amp;"'!E7:Q200"),13,FALSE),""),"")</f>
        <v/>
      </c>
      <c r="H424" t="str">
        <f ca="1">IFERROR(IF(AND($B424,INDEX(Data!$O$2:$O$1000,$A424)=H$1),VLOOKUP($A424+1, INDIRECT("'" &amp; H$1 &amp;"'!E7:Q200"),13,FALSE),""),"")</f>
        <v/>
      </c>
      <c r="I424" t="str">
        <f ca="1">IFERROR(IF(AND($B424,INDEX(Data!$O$2:$O$1000,$A424)=I$1),VLOOKUP($A424+1, INDIRECT("'" &amp; I$1 &amp;"'!E7:Q200"),13,FALSE),""),"")</f>
        <v/>
      </c>
      <c r="J424" t="str">
        <f ca="1">IFERROR(IF(AND($B424,INDEX(Data!$O$2:$O$1000,$A424)=J$1),VLOOKUP($A424+1, INDIRECT("'" &amp; J$1 &amp;"'!E7:Q200"),13,FALSE),""),"")</f>
        <v/>
      </c>
    </row>
    <row r="425" spans="1:10" x14ac:dyDescent="0.3">
      <c r="A425" t="str">
        <f t="array" ref="A425">IFERROR(SMALL(IF(Data!$D$2:$D$1000="Done",ROW(Data!$D$2:$D$1000)-1),ROW(424:424)),"")</f>
        <v/>
      </c>
      <c r="B425" s="1" t="str">
        <f>IFERROR(IF(INDEX(Data!$T$2:$T$1000,$A425)/INDEX(Data!$J$2:$J$1000,$A425)&gt;$B$1,INDEX(Data!$V$2:$V$1000,$A425),""),"")</f>
        <v/>
      </c>
      <c r="C425" t="str">
        <f ca="1">IFERROR(IF(AND($B425,INDEX(Data!$O$2:$O$1000,$A425)=C$1),VLOOKUP($A425+1, INDIRECT("'" &amp; C$1 &amp;"'!E7:Q200"),13,FALSE),""),"")</f>
        <v/>
      </c>
      <c r="D425" t="str">
        <f ca="1">IFERROR(IF(AND($B425,INDEX(Data!$O$2:$O$1000,$A425)=D$1),VLOOKUP($A425+1, INDIRECT("'" &amp; D$1 &amp;"'!E7:Q200"),13,FALSE),""),"")</f>
        <v/>
      </c>
      <c r="E425" t="str">
        <f ca="1">IFERROR(IF(AND($B425,INDEX(Data!$O$2:$O$1000,$A425)=E$1),VLOOKUP($A425+1, INDIRECT("'" &amp; E$1 &amp;"'!E7:Q200"),13,FALSE),""),"")</f>
        <v/>
      </c>
      <c r="F425" t="str">
        <f ca="1">IFERROR(IF(AND($B425,INDEX(Data!$O$2:$O$1000,$A425)=F$1),VLOOKUP($A425+1, INDIRECT("'" &amp; F$1 &amp;"'!E7:Q200"),13,FALSE),""),"")</f>
        <v/>
      </c>
      <c r="G425" t="str">
        <f ca="1">IFERROR(IF(AND($B425,INDEX(Data!$O$2:$O$1000,$A425)=G$1),VLOOKUP($A425+1, INDIRECT("'" &amp; G$1 &amp;"'!E7:Q200"),13,FALSE),""),"")</f>
        <v/>
      </c>
      <c r="H425" t="str">
        <f ca="1">IFERROR(IF(AND($B425,INDEX(Data!$O$2:$O$1000,$A425)=H$1),VLOOKUP($A425+1, INDIRECT("'" &amp; H$1 &amp;"'!E7:Q200"),13,FALSE),""),"")</f>
        <v/>
      </c>
      <c r="I425" t="str">
        <f ca="1">IFERROR(IF(AND($B425,INDEX(Data!$O$2:$O$1000,$A425)=I$1),VLOOKUP($A425+1, INDIRECT("'" &amp; I$1 &amp;"'!E7:Q200"),13,FALSE),""),"")</f>
        <v/>
      </c>
      <c r="J425" t="str">
        <f ca="1">IFERROR(IF(AND($B425,INDEX(Data!$O$2:$O$1000,$A425)=J$1),VLOOKUP($A425+1, INDIRECT("'" &amp; J$1 &amp;"'!E7:Q200"),13,FALSE),""),"")</f>
        <v/>
      </c>
    </row>
    <row r="426" spans="1:10" x14ac:dyDescent="0.3">
      <c r="A426" t="str">
        <f t="array" ref="A426">IFERROR(SMALL(IF(Data!$D$2:$D$1000="Done",ROW(Data!$D$2:$D$1000)-1),ROW(425:425)),"")</f>
        <v/>
      </c>
      <c r="B426" s="1" t="str">
        <f>IFERROR(IF(INDEX(Data!$T$2:$T$1000,$A426)/INDEX(Data!$J$2:$J$1000,$A426)&gt;$B$1,INDEX(Data!$V$2:$V$1000,$A426),""),"")</f>
        <v/>
      </c>
      <c r="C426" t="str">
        <f ca="1">IFERROR(IF(AND($B426,INDEX(Data!$O$2:$O$1000,$A426)=C$1),VLOOKUP($A426+1, INDIRECT("'" &amp; C$1 &amp;"'!E7:Q200"),13,FALSE),""),"")</f>
        <v/>
      </c>
      <c r="D426" t="str">
        <f ca="1">IFERROR(IF(AND($B426,INDEX(Data!$O$2:$O$1000,$A426)=D$1),VLOOKUP($A426+1, INDIRECT("'" &amp; D$1 &amp;"'!E7:Q200"),13,FALSE),""),"")</f>
        <v/>
      </c>
      <c r="E426" t="str">
        <f ca="1">IFERROR(IF(AND($B426,INDEX(Data!$O$2:$O$1000,$A426)=E$1),VLOOKUP($A426+1, INDIRECT("'" &amp; E$1 &amp;"'!E7:Q200"),13,FALSE),""),"")</f>
        <v/>
      </c>
      <c r="F426" t="str">
        <f ca="1">IFERROR(IF(AND($B426,INDEX(Data!$O$2:$O$1000,$A426)=F$1),VLOOKUP($A426+1, INDIRECT("'" &amp; F$1 &amp;"'!E7:Q200"),13,FALSE),""),"")</f>
        <v/>
      </c>
      <c r="G426" t="str">
        <f ca="1">IFERROR(IF(AND($B426,INDEX(Data!$O$2:$O$1000,$A426)=G$1),VLOOKUP($A426+1, INDIRECT("'" &amp; G$1 &amp;"'!E7:Q200"),13,FALSE),""),"")</f>
        <v/>
      </c>
      <c r="H426" t="str">
        <f ca="1">IFERROR(IF(AND($B426,INDEX(Data!$O$2:$O$1000,$A426)=H$1),VLOOKUP($A426+1, INDIRECT("'" &amp; H$1 &amp;"'!E7:Q200"),13,FALSE),""),"")</f>
        <v/>
      </c>
      <c r="I426" t="str">
        <f ca="1">IFERROR(IF(AND($B426,INDEX(Data!$O$2:$O$1000,$A426)=I$1),VLOOKUP($A426+1, INDIRECT("'" &amp; I$1 &amp;"'!E7:Q200"),13,FALSE),""),"")</f>
        <v/>
      </c>
      <c r="J426" t="str">
        <f ca="1">IFERROR(IF(AND($B426,INDEX(Data!$O$2:$O$1000,$A426)=J$1),VLOOKUP($A426+1, INDIRECT("'" &amp; J$1 &amp;"'!E7:Q200"),13,FALSE),""),"")</f>
        <v/>
      </c>
    </row>
    <row r="427" spans="1:10" x14ac:dyDescent="0.3">
      <c r="A427" t="str">
        <f t="array" ref="A427">IFERROR(SMALL(IF(Data!$D$2:$D$1000="Done",ROW(Data!$D$2:$D$1000)-1),ROW(426:426)),"")</f>
        <v/>
      </c>
      <c r="B427" s="1" t="str">
        <f>IFERROR(IF(INDEX(Data!$T$2:$T$1000,$A427)/INDEX(Data!$J$2:$J$1000,$A427)&gt;$B$1,INDEX(Data!$V$2:$V$1000,$A427),""),"")</f>
        <v/>
      </c>
      <c r="C427" t="str">
        <f ca="1">IFERROR(IF(AND($B427,INDEX(Data!$O$2:$O$1000,$A427)=C$1),VLOOKUP($A427+1, INDIRECT("'" &amp; C$1 &amp;"'!E7:Q200"),13,FALSE),""),"")</f>
        <v/>
      </c>
      <c r="D427" t="str">
        <f ca="1">IFERROR(IF(AND($B427,INDEX(Data!$O$2:$O$1000,$A427)=D$1),VLOOKUP($A427+1, INDIRECT("'" &amp; D$1 &amp;"'!E7:Q200"),13,FALSE),""),"")</f>
        <v/>
      </c>
      <c r="E427" t="str">
        <f ca="1">IFERROR(IF(AND($B427,INDEX(Data!$O$2:$O$1000,$A427)=E$1),VLOOKUP($A427+1, INDIRECT("'" &amp; E$1 &amp;"'!E7:Q200"),13,FALSE),""),"")</f>
        <v/>
      </c>
      <c r="F427" t="str">
        <f ca="1">IFERROR(IF(AND($B427,INDEX(Data!$O$2:$O$1000,$A427)=F$1),VLOOKUP($A427+1, INDIRECT("'" &amp; F$1 &amp;"'!E7:Q200"),13,FALSE),""),"")</f>
        <v/>
      </c>
      <c r="G427" t="str">
        <f ca="1">IFERROR(IF(AND($B427,INDEX(Data!$O$2:$O$1000,$A427)=G$1),VLOOKUP($A427+1, INDIRECT("'" &amp; G$1 &amp;"'!E7:Q200"),13,FALSE),""),"")</f>
        <v/>
      </c>
      <c r="H427" t="str">
        <f ca="1">IFERROR(IF(AND($B427,INDEX(Data!$O$2:$O$1000,$A427)=H$1),VLOOKUP($A427+1, INDIRECT("'" &amp; H$1 &amp;"'!E7:Q200"),13,FALSE),""),"")</f>
        <v/>
      </c>
      <c r="I427" t="str">
        <f ca="1">IFERROR(IF(AND($B427,INDEX(Data!$O$2:$O$1000,$A427)=I$1),VLOOKUP($A427+1, INDIRECT("'" &amp; I$1 &amp;"'!E7:Q200"),13,FALSE),""),"")</f>
        <v/>
      </c>
      <c r="J427" t="str">
        <f ca="1">IFERROR(IF(AND($B427,INDEX(Data!$O$2:$O$1000,$A427)=J$1),VLOOKUP($A427+1, INDIRECT("'" &amp; J$1 &amp;"'!E7:Q200"),13,FALSE),""),"")</f>
        <v/>
      </c>
    </row>
    <row r="428" spans="1:10" x14ac:dyDescent="0.3">
      <c r="A428" t="str">
        <f t="array" ref="A428">IFERROR(SMALL(IF(Data!$D$2:$D$1000="Done",ROW(Data!$D$2:$D$1000)-1),ROW(427:427)),"")</f>
        <v/>
      </c>
      <c r="B428" s="1" t="str">
        <f>IFERROR(IF(INDEX(Data!$T$2:$T$1000,$A428)/INDEX(Data!$J$2:$J$1000,$A428)&gt;$B$1,INDEX(Data!$V$2:$V$1000,$A428),""),"")</f>
        <v/>
      </c>
      <c r="C428" t="str">
        <f ca="1">IFERROR(IF(AND($B428,INDEX(Data!$O$2:$O$1000,$A428)=C$1),VLOOKUP($A428+1, INDIRECT("'" &amp; C$1 &amp;"'!E7:Q200"),13,FALSE),""),"")</f>
        <v/>
      </c>
      <c r="D428" t="str">
        <f ca="1">IFERROR(IF(AND($B428,INDEX(Data!$O$2:$O$1000,$A428)=D$1),VLOOKUP($A428+1, INDIRECT("'" &amp; D$1 &amp;"'!E7:Q200"),13,FALSE),""),"")</f>
        <v/>
      </c>
      <c r="E428" t="str">
        <f ca="1">IFERROR(IF(AND($B428,INDEX(Data!$O$2:$O$1000,$A428)=E$1),VLOOKUP($A428+1, INDIRECT("'" &amp; E$1 &amp;"'!E7:Q200"),13,FALSE),""),"")</f>
        <v/>
      </c>
      <c r="F428" t="str">
        <f ca="1">IFERROR(IF(AND($B428,INDEX(Data!$O$2:$O$1000,$A428)=F$1),VLOOKUP($A428+1, INDIRECT("'" &amp; F$1 &amp;"'!E7:Q200"),13,FALSE),""),"")</f>
        <v/>
      </c>
      <c r="G428" t="str">
        <f ca="1">IFERROR(IF(AND($B428,INDEX(Data!$O$2:$O$1000,$A428)=G$1),VLOOKUP($A428+1, INDIRECT("'" &amp; G$1 &amp;"'!E7:Q200"),13,FALSE),""),"")</f>
        <v/>
      </c>
      <c r="H428" t="str">
        <f ca="1">IFERROR(IF(AND($B428,INDEX(Data!$O$2:$O$1000,$A428)=H$1),VLOOKUP($A428+1, INDIRECT("'" &amp; H$1 &amp;"'!E7:Q200"),13,FALSE),""),"")</f>
        <v/>
      </c>
      <c r="I428" t="str">
        <f ca="1">IFERROR(IF(AND($B428,INDEX(Data!$O$2:$O$1000,$A428)=I$1),VLOOKUP($A428+1, INDIRECT("'" &amp; I$1 &amp;"'!E7:Q200"),13,FALSE),""),"")</f>
        <v/>
      </c>
      <c r="J428" t="str">
        <f ca="1">IFERROR(IF(AND($B428,INDEX(Data!$O$2:$O$1000,$A428)=J$1),VLOOKUP($A428+1, INDIRECT("'" &amp; J$1 &amp;"'!E7:Q200"),13,FALSE),""),"")</f>
        <v/>
      </c>
    </row>
    <row r="429" spans="1:10" x14ac:dyDescent="0.3">
      <c r="A429" t="str">
        <f t="array" ref="A429">IFERROR(SMALL(IF(Data!$D$2:$D$1000="Done",ROW(Data!$D$2:$D$1000)-1),ROW(428:428)),"")</f>
        <v/>
      </c>
      <c r="B429" s="1" t="str">
        <f>IFERROR(IF(INDEX(Data!$T$2:$T$1000,$A429)/INDEX(Data!$J$2:$J$1000,$A429)&gt;$B$1,INDEX(Data!$V$2:$V$1000,$A429),""),"")</f>
        <v/>
      </c>
      <c r="C429" t="str">
        <f ca="1">IFERROR(IF(AND($B429,INDEX(Data!$O$2:$O$1000,$A429)=C$1),VLOOKUP($A429+1, INDIRECT("'" &amp; C$1 &amp;"'!E7:Q200"),13,FALSE),""),"")</f>
        <v/>
      </c>
      <c r="D429" t="str">
        <f ca="1">IFERROR(IF(AND($B429,INDEX(Data!$O$2:$O$1000,$A429)=D$1),VLOOKUP($A429+1, INDIRECT("'" &amp; D$1 &amp;"'!E7:Q200"),13,FALSE),""),"")</f>
        <v/>
      </c>
      <c r="E429" t="str">
        <f ca="1">IFERROR(IF(AND($B429,INDEX(Data!$O$2:$O$1000,$A429)=E$1),VLOOKUP($A429+1, INDIRECT("'" &amp; E$1 &amp;"'!E7:Q200"),13,FALSE),""),"")</f>
        <v/>
      </c>
      <c r="F429" t="str">
        <f ca="1">IFERROR(IF(AND($B429,INDEX(Data!$O$2:$O$1000,$A429)=F$1),VLOOKUP($A429+1, INDIRECT("'" &amp; F$1 &amp;"'!E7:Q200"),13,FALSE),""),"")</f>
        <v/>
      </c>
      <c r="G429" t="str">
        <f ca="1">IFERROR(IF(AND($B429,INDEX(Data!$O$2:$O$1000,$A429)=G$1),VLOOKUP($A429+1, INDIRECT("'" &amp; G$1 &amp;"'!E7:Q200"),13,FALSE),""),"")</f>
        <v/>
      </c>
      <c r="H429" t="str">
        <f ca="1">IFERROR(IF(AND($B429,INDEX(Data!$O$2:$O$1000,$A429)=H$1),VLOOKUP($A429+1, INDIRECT("'" &amp; H$1 &amp;"'!E7:Q200"),13,FALSE),""),"")</f>
        <v/>
      </c>
      <c r="I429" t="str">
        <f ca="1">IFERROR(IF(AND($B429,INDEX(Data!$O$2:$O$1000,$A429)=I$1),VLOOKUP($A429+1, INDIRECT("'" &amp; I$1 &amp;"'!E7:Q200"),13,FALSE),""),"")</f>
        <v/>
      </c>
      <c r="J429" t="str">
        <f ca="1">IFERROR(IF(AND($B429,INDEX(Data!$O$2:$O$1000,$A429)=J$1),VLOOKUP($A429+1, INDIRECT("'" &amp; J$1 &amp;"'!E7:Q200"),13,FALSE),""),"")</f>
        <v/>
      </c>
    </row>
    <row r="430" spans="1:10" x14ac:dyDescent="0.3">
      <c r="A430" t="str">
        <f t="array" ref="A430">IFERROR(SMALL(IF(Data!$D$2:$D$1000="Done",ROW(Data!$D$2:$D$1000)-1),ROW(429:429)),"")</f>
        <v/>
      </c>
      <c r="B430" s="1" t="str">
        <f>IFERROR(IF(INDEX(Data!$T$2:$T$1000,$A430)/INDEX(Data!$J$2:$J$1000,$A430)&gt;$B$1,INDEX(Data!$V$2:$V$1000,$A430),""),"")</f>
        <v/>
      </c>
      <c r="C430" t="str">
        <f ca="1">IFERROR(IF(AND($B430,INDEX(Data!$O$2:$O$1000,$A430)=C$1),VLOOKUP($A430+1, INDIRECT("'" &amp; C$1 &amp;"'!E7:Q200"),13,FALSE),""),"")</f>
        <v/>
      </c>
      <c r="D430" t="str">
        <f ca="1">IFERROR(IF(AND($B430,INDEX(Data!$O$2:$O$1000,$A430)=D$1),VLOOKUP($A430+1, INDIRECT("'" &amp; D$1 &amp;"'!E7:Q200"),13,FALSE),""),"")</f>
        <v/>
      </c>
      <c r="E430" t="str">
        <f ca="1">IFERROR(IF(AND($B430,INDEX(Data!$O$2:$O$1000,$A430)=E$1),VLOOKUP($A430+1, INDIRECT("'" &amp; E$1 &amp;"'!E7:Q200"),13,FALSE),""),"")</f>
        <v/>
      </c>
      <c r="F430" t="str">
        <f ca="1">IFERROR(IF(AND($B430,INDEX(Data!$O$2:$O$1000,$A430)=F$1),VLOOKUP($A430+1, INDIRECT("'" &amp; F$1 &amp;"'!E7:Q200"),13,FALSE),""),"")</f>
        <v/>
      </c>
      <c r="G430" t="str">
        <f ca="1">IFERROR(IF(AND($B430,INDEX(Data!$O$2:$O$1000,$A430)=G$1),VLOOKUP($A430+1, INDIRECT("'" &amp; G$1 &amp;"'!E7:Q200"),13,FALSE),""),"")</f>
        <v/>
      </c>
      <c r="H430" t="str">
        <f ca="1">IFERROR(IF(AND($B430,INDEX(Data!$O$2:$O$1000,$A430)=H$1),VLOOKUP($A430+1, INDIRECT("'" &amp; H$1 &amp;"'!E7:Q200"),13,FALSE),""),"")</f>
        <v/>
      </c>
      <c r="I430" t="str">
        <f ca="1">IFERROR(IF(AND($B430,INDEX(Data!$O$2:$O$1000,$A430)=I$1),VLOOKUP($A430+1, INDIRECT("'" &amp; I$1 &amp;"'!E7:Q200"),13,FALSE),""),"")</f>
        <v/>
      </c>
      <c r="J430" t="str">
        <f ca="1">IFERROR(IF(AND($B430,INDEX(Data!$O$2:$O$1000,$A430)=J$1),VLOOKUP($A430+1, INDIRECT("'" &amp; J$1 &amp;"'!E7:Q200"),13,FALSE),""),"")</f>
        <v/>
      </c>
    </row>
    <row r="431" spans="1:10" x14ac:dyDescent="0.3">
      <c r="A431" t="str">
        <f t="array" ref="A431">IFERROR(SMALL(IF(Data!$D$2:$D$1000="Done",ROW(Data!$D$2:$D$1000)-1),ROW(430:430)),"")</f>
        <v/>
      </c>
      <c r="B431" s="1" t="str">
        <f>IFERROR(IF(INDEX(Data!$T$2:$T$1000,$A431)/INDEX(Data!$J$2:$J$1000,$A431)&gt;$B$1,INDEX(Data!$V$2:$V$1000,$A431),""),"")</f>
        <v/>
      </c>
      <c r="C431" t="str">
        <f ca="1">IFERROR(IF(AND($B431,INDEX(Data!$O$2:$O$1000,$A431)=C$1),VLOOKUP($A431+1, INDIRECT("'" &amp; C$1 &amp;"'!E7:Q200"),13,FALSE),""),"")</f>
        <v/>
      </c>
      <c r="D431" t="str">
        <f ca="1">IFERROR(IF(AND($B431,INDEX(Data!$O$2:$O$1000,$A431)=D$1),VLOOKUP($A431+1, INDIRECT("'" &amp; D$1 &amp;"'!E7:Q200"),13,FALSE),""),"")</f>
        <v/>
      </c>
      <c r="E431" t="str">
        <f ca="1">IFERROR(IF(AND($B431,INDEX(Data!$O$2:$O$1000,$A431)=E$1),VLOOKUP($A431+1, INDIRECT("'" &amp; E$1 &amp;"'!E7:Q200"),13,FALSE),""),"")</f>
        <v/>
      </c>
      <c r="F431" t="str">
        <f ca="1">IFERROR(IF(AND($B431,INDEX(Data!$O$2:$O$1000,$A431)=F$1),VLOOKUP($A431+1, INDIRECT("'" &amp; F$1 &amp;"'!E7:Q200"),13,FALSE),""),"")</f>
        <v/>
      </c>
      <c r="G431" t="str">
        <f ca="1">IFERROR(IF(AND($B431,INDEX(Data!$O$2:$O$1000,$A431)=G$1),VLOOKUP($A431+1, INDIRECT("'" &amp; G$1 &amp;"'!E7:Q200"),13,FALSE),""),"")</f>
        <v/>
      </c>
      <c r="H431" t="str">
        <f ca="1">IFERROR(IF(AND($B431,INDEX(Data!$O$2:$O$1000,$A431)=H$1),VLOOKUP($A431+1, INDIRECT("'" &amp; H$1 &amp;"'!E7:Q200"),13,FALSE),""),"")</f>
        <v/>
      </c>
      <c r="I431" t="str">
        <f ca="1">IFERROR(IF(AND($B431,INDEX(Data!$O$2:$O$1000,$A431)=I$1),VLOOKUP($A431+1, INDIRECT("'" &amp; I$1 &amp;"'!E7:Q200"),13,FALSE),""),"")</f>
        <v/>
      </c>
      <c r="J431" t="str">
        <f ca="1">IFERROR(IF(AND($B431,INDEX(Data!$O$2:$O$1000,$A431)=J$1),VLOOKUP($A431+1, INDIRECT("'" &amp; J$1 &amp;"'!E7:Q200"),13,FALSE),""),"")</f>
        <v/>
      </c>
    </row>
    <row r="432" spans="1:10" x14ac:dyDescent="0.3">
      <c r="A432" t="str">
        <f t="array" ref="A432">IFERROR(SMALL(IF(Data!$D$2:$D$1000="Done",ROW(Data!$D$2:$D$1000)-1),ROW(431:431)),"")</f>
        <v/>
      </c>
      <c r="B432" s="1" t="str">
        <f>IFERROR(IF(INDEX(Data!$T$2:$T$1000,$A432)/INDEX(Data!$J$2:$J$1000,$A432)&gt;$B$1,INDEX(Data!$V$2:$V$1000,$A432),""),"")</f>
        <v/>
      </c>
      <c r="C432" t="str">
        <f ca="1">IFERROR(IF(AND($B432,INDEX(Data!$O$2:$O$1000,$A432)=C$1),VLOOKUP($A432+1, INDIRECT("'" &amp; C$1 &amp;"'!E7:Q200"),13,FALSE),""),"")</f>
        <v/>
      </c>
      <c r="D432" t="str">
        <f ca="1">IFERROR(IF(AND($B432,INDEX(Data!$O$2:$O$1000,$A432)=D$1),VLOOKUP($A432+1, INDIRECT("'" &amp; D$1 &amp;"'!E7:Q200"),13,FALSE),""),"")</f>
        <v/>
      </c>
      <c r="E432" t="str">
        <f ca="1">IFERROR(IF(AND($B432,INDEX(Data!$O$2:$O$1000,$A432)=E$1),VLOOKUP($A432+1, INDIRECT("'" &amp; E$1 &amp;"'!E7:Q200"),13,FALSE),""),"")</f>
        <v/>
      </c>
      <c r="F432" t="str">
        <f ca="1">IFERROR(IF(AND($B432,INDEX(Data!$O$2:$O$1000,$A432)=F$1),VLOOKUP($A432+1, INDIRECT("'" &amp; F$1 &amp;"'!E7:Q200"),13,FALSE),""),"")</f>
        <v/>
      </c>
      <c r="G432" t="str">
        <f ca="1">IFERROR(IF(AND($B432,INDEX(Data!$O$2:$O$1000,$A432)=G$1),VLOOKUP($A432+1, INDIRECT("'" &amp; G$1 &amp;"'!E7:Q200"),13,FALSE),""),"")</f>
        <v/>
      </c>
      <c r="H432" t="str">
        <f ca="1">IFERROR(IF(AND($B432,INDEX(Data!$O$2:$O$1000,$A432)=H$1),VLOOKUP($A432+1, INDIRECT("'" &amp; H$1 &amp;"'!E7:Q200"),13,FALSE),""),"")</f>
        <v/>
      </c>
      <c r="I432" t="str">
        <f ca="1">IFERROR(IF(AND($B432,INDEX(Data!$O$2:$O$1000,$A432)=I$1),VLOOKUP($A432+1, INDIRECT("'" &amp; I$1 &amp;"'!E7:Q200"),13,FALSE),""),"")</f>
        <v/>
      </c>
      <c r="J432" t="str">
        <f ca="1">IFERROR(IF(AND($B432,INDEX(Data!$O$2:$O$1000,$A432)=J$1),VLOOKUP($A432+1, INDIRECT("'" &amp; J$1 &amp;"'!E7:Q200"),13,FALSE),""),"")</f>
        <v/>
      </c>
    </row>
    <row r="433" spans="1:10" x14ac:dyDescent="0.3">
      <c r="A433" t="str">
        <f t="array" ref="A433">IFERROR(SMALL(IF(Data!$D$2:$D$1000="Done",ROW(Data!$D$2:$D$1000)-1),ROW(432:432)),"")</f>
        <v/>
      </c>
      <c r="B433" s="1" t="str">
        <f>IFERROR(IF(INDEX(Data!$T$2:$T$1000,$A433)/INDEX(Data!$J$2:$J$1000,$A433)&gt;$B$1,INDEX(Data!$V$2:$V$1000,$A433),""),"")</f>
        <v/>
      </c>
      <c r="C433" t="str">
        <f ca="1">IFERROR(IF(AND($B433,INDEX(Data!$O$2:$O$1000,$A433)=C$1),VLOOKUP($A433+1, INDIRECT("'" &amp; C$1 &amp;"'!E7:Q200"),13,FALSE),""),"")</f>
        <v/>
      </c>
      <c r="D433" t="str">
        <f ca="1">IFERROR(IF(AND($B433,INDEX(Data!$O$2:$O$1000,$A433)=D$1),VLOOKUP($A433+1, INDIRECT("'" &amp; D$1 &amp;"'!E7:Q200"),13,FALSE),""),"")</f>
        <v/>
      </c>
      <c r="E433" t="str">
        <f ca="1">IFERROR(IF(AND($B433,INDEX(Data!$O$2:$O$1000,$A433)=E$1),VLOOKUP($A433+1, INDIRECT("'" &amp; E$1 &amp;"'!E7:Q200"),13,FALSE),""),"")</f>
        <v/>
      </c>
      <c r="F433" t="str">
        <f ca="1">IFERROR(IF(AND($B433,INDEX(Data!$O$2:$O$1000,$A433)=F$1),VLOOKUP($A433+1, INDIRECT("'" &amp; F$1 &amp;"'!E7:Q200"),13,FALSE),""),"")</f>
        <v/>
      </c>
      <c r="G433" t="str">
        <f ca="1">IFERROR(IF(AND($B433,INDEX(Data!$O$2:$O$1000,$A433)=G$1),VLOOKUP($A433+1, INDIRECT("'" &amp; G$1 &amp;"'!E7:Q200"),13,FALSE),""),"")</f>
        <v/>
      </c>
      <c r="H433" t="str">
        <f ca="1">IFERROR(IF(AND($B433,INDEX(Data!$O$2:$O$1000,$A433)=H$1),VLOOKUP($A433+1, INDIRECT("'" &amp; H$1 &amp;"'!E7:Q200"),13,FALSE),""),"")</f>
        <v/>
      </c>
      <c r="I433" t="str">
        <f ca="1">IFERROR(IF(AND($B433,INDEX(Data!$O$2:$O$1000,$A433)=I$1),VLOOKUP($A433+1, INDIRECT("'" &amp; I$1 &amp;"'!E7:Q200"),13,FALSE),""),"")</f>
        <v/>
      </c>
      <c r="J433" t="str">
        <f ca="1">IFERROR(IF(AND($B433,INDEX(Data!$O$2:$O$1000,$A433)=J$1),VLOOKUP($A433+1, INDIRECT("'" &amp; J$1 &amp;"'!E7:Q200"),13,FALSE),""),"")</f>
        <v/>
      </c>
    </row>
    <row r="434" spans="1:10" x14ac:dyDescent="0.3">
      <c r="A434" t="str">
        <f t="array" ref="A434">IFERROR(SMALL(IF(Data!$D$2:$D$1000="Done",ROW(Data!$D$2:$D$1000)-1),ROW(433:433)),"")</f>
        <v/>
      </c>
      <c r="B434" s="1" t="str">
        <f>IFERROR(IF(INDEX(Data!$T$2:$T$1000,$A434)/INDEX(Data!$J$2:$J$1000,$A434)&gt;$B$1,INDEX(Data!$V$2:$V$1000,$A434),""),"")</f>
        <v/>
      </c>
      <c r="C434" t="str">
        <f ca="1">IFERROR(IF(AND($B434,INDEX(Data!$O$2:$O$1000,$A434)=C$1),VLOOKUP($A434+1, INDIRECT("'" &amp; C$1 &amp;"'!E7:Q200"),13,FALSE),""),"")</f>
        <v/>
      </c>
      <c r="D434" t="str">
        <f ca="1">IFERROR(IF(AND($B434,INDEX(Data!$O$2:$O$1000,$A434)=D$1),VLOOKUP($A434+1, INDIRECT("'" &amp; D$1 &amp;"'!E7:Q200"),13,FALSE),""),"")</f>
        <v/>
      </c>
      <c r="E434" t="str">
        <f ca="1">IFERROR(IF(AND($B434,INDEX(Data!$O$2:$O$1000,$A434)=E$1),VLOOKUP($A434+1, INDIRECT("'" &amp; E$1 &amp;"'!E7:Q200"),13,FALSE),""),"")</f>
        <v/>
      </c>
      <c r="F434" t="str">
        <f ca="1">IFERROR(IF(AND($B434,INDEX(Data!$O$2:$O$1000,$A434)=F$1),VLOOKUP($A434+1, INDIRECT("'" &amp; F$1 &amp;"'!E7:Q200"),13,FALSE),""),"")</f>
        <v/>
      </c>
      <c r="G434" t="str">
        <f ca="1">IFERROR(IF(AND($B434,INDEX(Data!$O$2:$O$1000,$A434)=G$1),VLOOKUP($A434+1, INDIRECT("'" &amp; G$1 &amp;"'!E7:Q200"),13,FALSE),""),"")</f>
        <v/>
      </c>
      <c r="H434" t="str">
        <f ca="1">IFERROR(IF(AND($B434,INDEX(Data!$O$2:$O$1000,$A434)=H$1),VLOOKUP($A434+1, INDIRECT("'" &amp; H$1 &amp;"'!E7:Q200"),13,FALSE),""),"")</f>
        <v/>
      </c>
      <c r="I434" t="str">
        <f ca="1">IFERROR(IF(AND($B434,INDEX(Data!$O$2:$O$1000,$A434)=I$1),VLOOKUP($A434+1, INDIRECT("'" &amp; I$1 &amp;"'!E7:Q200"),13,FALSE),""),"")</f>
        <v/>
      </c>
      <c r="J434" t="str">
        <f ca="1">IFERROR(IF(AND($B434,INDEX(Data!$O$2:$O$1000,$A434)=J$1),VLOOKUP($A434+1, INDIRECT("'" &amp; J$1 &amp;"'!E7:Q200"),13,FALSE),""),"")</f>
        <v/>
      </c>
    </row>
    <row r="435" spans="1:10" x14ac:dyDescent="0.3">
      <c r="A435" t="str">
        <f t="array" ref="A435">IFERROR(SMALL(IF(Data!$D$2:$D$1000="Done",ROW(Data!$D$2:$D$1000)-1),ROW(434:434)),"")</f>
        <v/>
      </c>
      <c r="B435" s="1" t="str">
        <f>IFERROR(IF(INDEX(Data!$T$2:$T$1000,$A435)/INDEX(Data!$J$2:$J$1000,$A435)&gt;$B$1,INDEX(Data!$V$2:$V$1000,$A435),""),"")</f>
        <v/>
      </c>
      <c r="C435" t="str">
        <f ca="1">IFERROR(IF(AND($B435,INDEX(Data!$O$2:$O$1000,$A435)=C$1),VLOOKUP($A435+1, INDIRECT("'" &amp; C$1 &amp;"'!E7:Q200"),13,FALSE),""),"")</f>
        <v/>
      </c>
      <c r="D435" t="str">
        <f ca="1">IFERROR(IF(AND($B435,INDEX(Data!$O$2:$O$1000,$A435)=D$1),VLOOKUP($A435+1, INDIRECT("'" &amp; D$1 &amp;"'!E7:Q200"),13,FALSE),""),"")</f>
        <v/>
      </c>
      <c r="E435" t="str">
        <f ca="1">IFERROR(IF(AND($B435,INDEX(Data!$O$2:$O$1000,$A435)=E$1),VLOOKUP($A435+1, INDIRECT("'" &amp; E$1 &amp;"'!E7:Q200"),13,FALSE),""),"")</f>
        <v/>
      </c>
      <c r="F435" t="str">
        <f ca="1">IFERROR(IF(AND($B435,INDEX(Data!$O$2:$O$1000,$A435)=F$1),VLOOKUP($A435+1, INDIRECT("'" &amp; F$1 &amp;"'!E7:Q200"),13,FALSE),""),"")</f>
        <v/>
      </c>
      <c r="G435" t="str">
        <f ca="1">IFERROR(IF(AND($B435,INDEX(Data!$O$2:$O$1000,$A435)=G$1),VLOOKUP($A435+1, INDIRECT("'" &amp; G$1 &amp;"'!E7:Q200"),13,FALSE),""),"")</f>
        <v/>
      </c>
      <c r="H435" t="str">
        <f ca="1">IFERROR(IF(AND($B435,INDEX(Data!$O$2:$O$1000,$A435)=H$1),VLOOKUP($A435+1, INDIRECT("'" &amp; H$1 &amp;"'!E7:Q200"),13,FALSE),""),"")</f>
        <v/>
      </c>
      <c r="I435" t="str">
        <f ca="1">IFERROR(IF(AND($B435,INDEX(Data!$O$2:$O$1000,$A435)=I$1),VLOOKUP($A435+1, INDIRECT("'" &amp; I$1 &amp;"'!E7:Q200"),13,FALSE),""),"")</f>
        <v/>
      </c>
      <c r="J435" t="str">
        <f ca="1">IFERROR(IF(AND($B435,INDEX(Data!$O$2:$O$1000,$A435)=J$1),VLOOKUP($A435+1, INDIRECT("'" &amp; J$1 &amp;"'!E7:Q200"),13,FALSE),""),"")</f>
        <v/>
      </c>
    </row>
    <row r="436" spans="1:10" x14ac:dyDescent="0.3">
      <c r="A436" t="str">
        <f t="array" ref="A436">IFERROR(SMALL(IF(Data!$D$2:$D$1000="Done",ROW(Data!$D$2:$D$1000)-1),ROW(435:435)),"")</f>
        <v/>
      </c>
      <c r="B436" s="1" t="str">
        <f>IFERROR(IF(INDEX(Data!$T$2:$T$1000,$A436)/INDEX(Data!$J$2:$J$1000,$A436)&gt;$B$1,INDEX(Data!$V$2:$V$1000,$A436),""),"")</f>
        <v/>
      </c>
      <c r="C436" t="str">
        <f ca="1">IFERROR(IF(AND($B436,INDEX(Data!$O$2:$O$1000,$A436)=C$1),VLOOKUP($A436+1, INDIRECT("'" &amp; C$1 &amp;"'!E7:Q200"),13,FALSE),""),"")</f>
        <v/>
      </c>
      <c r="D436" t="str">
        <f ca="1">IFERROR(IF(AND($B436,INDEX(Data!$O$2:$O$1000,$A436)=D$1),VLOOKUP($A436+1, INDIRECT("'" &amp; D$1 &amp;"'!E7:Q200"),13,FALSE),""),"")</f>
        <v/>
      </c>
      <c r="E436" t="str">
        <f ca="1">IFERROR(IF(AND($B436,INDEX(Data!$O$2:$O$1000,$A436)=E$1),VLOOKUP($A436+1, INDIRECT("'" &amp; E$1 &amp;"'!E7:Q200"),13,FALSE),""),"")</f>
        <v/>
      </c>
      <c r="F436" t="str">
        <f ca="1">IFERROR(IF(AND($B436,INDEX(Data!$O$2:$O$1000,$A436)=F$1),VLOOKUP($A436+1, INDIRECT("'" &amp; F$1 &amp;"'!E7:Q200"),13,FALSE),""),"")</f>
        <v/>
      </c>
      <c r="G436" t="str">
        <f ca="1">IFERROR(IF(AND($B436,INDEX(Data!$O$2:$O$1000,$A436)=G$1),VLOOKUP($A436+1, INDIRECT("'" &amp; G$1 &amp;"'!E7:Q200"),13,FALSE),""),"")</f>
        <v/>
      </c>
      <c r="H436" t="str">
        <f ca="1">IFERROR(IF(AND($B436,INDEX(Data!$O$2:$O$1000,$A436)=H$1),VLOOKUP($A436+1, INDIRECT("'" &amp; H$1 &amp;"'!E7:Q200"),13,FALSE),""),"")</f>
        <v/>
      </c>
      <c r="I436" t="str">
        <f ca="1">IFERROR(IF(AND($B436,INDEX(Data!$O$2:$O$1000,$A436)=I$1),VLOOKUP($A436+1, INDIRECT("'" &amp; I$1 &amp;"'!E7:Q200"),13,FALSE),""),"")</f>
        <v/>
      </c>
      <c r="J436" t="str">
        <f ca="1">IFERROR(IF(AND($B436,INDEX(Data!$O$2:$O$1000,$A436)=J$1),VLOOKUP($A436+1, INDIRECT("'" &amp; J$1 &amp;"'!E7:Q200"),13,FALSE),""),"")</f>
        <v/>
      </c>
    </row>
    <row r="437" spans="1:10" x14ac:dyDescent="0.3">
      <c r="A437" t="str">
        <f t="array" ref="A437">IFERROR(SMALL(IF(Data!$D$2:$D$1000="Done",ROW(Data!$D$2:$D$1000)-1),ROW(436:436)),"")</f>
        <v/>
      </c>
      <c r="B437" s="1" t="str">
        <f>IFERROR(IF(INDEX(Data!$T$2:$T$1000,$A437)/INDEX(Data!$J$2:$J$1000,$A437)&gt;$B$1,INDEX(Data!$V$2:$V$1000,$A437),""),"")</f>
        <v/>
      </c>
      <c r="C437" t="str">
        <f ca="1">IFERROR(IF(AND($B437,INDEX(Data!$O$2:$O$1000,$A437)=C$1),VLOOKUP($A437+1, INDIRECT("'" &amp; C$1 &amp;"'!E7:Q200"),13,FALSE),""),"")</f>
        <v/>
      </c>
      <c r="D437" t="str">
        <f ca="1">IFERROR(IF(AND($B437,INDEX(Data!$O$2:$O$1000,$A437)=D$1),VLOOKUP($A437+1, INDIRECT("'" &amp; D$1 &amp;"'!E7:Q200"),13,FALSE),""),"")</f>
        <v/>
      </c>
      <c r="E437" t="str">
        <f ca="1">IFERROR(IF(AND($B437,INDEX(Data!$O$2:$O$1000,$A437)=E$1),VLOOKUP($A437+1, INDIRECT("'" &amp; E$1 &amp;"'!E7:Q200"),13,FALSE),""),"")</f>
        <v/>
      </c>
      <c r="F437" t="str">
        <f ca="1">IFERROR(IF(AND($B437,INDEX(Data!$O$2:$O$1000,$A437)=F$1),VLOOKUP($A437+1, INDIRECT("'" &amp; F$1 &amp;"'!E7:Q200"),13,FALSE),""),"")</f>
        <v/>
      </c>
      <c r="G437" t="str">
        <f ca="1">IFERROR(IF(AND($B437,INDEX(Data!$O$2:$O$1000,$A437)=G$1),VLOOKUP($A437+1, INDIRECT("'" &amp; G$1 &amp;"'!E7:Q200"),13,FALSE),""),"")</f>
        <v/>
      </c>
      <c r="H437" t="str">
        <f ca="1">IFERROR(IF(AND($B437,INDEX(Data!$O$2:$O$1000,$A437)=H$1),VLOOKUP($A437+1, INDIRECT("'" &amp; H$1 &amp;"'!E7:Q200"),13,FALSE),""),"")</f>
        <v/>
      </c>
      <c r="I437" t="str">
        <f ca="1">IFERROR(IF(AND($B437,INDEX(Data!$O$2:$O$1000,$A437)=I$1),VLOOKUP($A437+1, INDIRECT("'" &amp; I$1 &amp;"'!E7:Q200"),13,FALSE),""),"")</f>
        <v/>
      </c>
      <c r="J437" t="str">
        <f ca="1">IFERROR(IF(AND($B437,INDEX(Data!$O$2:$O$1000,$A437)=J$1),VLOOKUP($A437+1, INDIRECT("'" &amp; J$1 &amp;"'!E7:Q200"),13,FALSE),""),"")</f>
        <v/>
      </c>
    </row>
    <row r="438" spans="1:10" x14ac:dyDescent="0.3">
      <c r="A438" t="str">
        <f t="array" ref="A438">IFERROR(SMALL(IF(Data!$D$2:$D$1000="Done",ROW(Data!$D$2:$D$1000)-1),ROW(437:437)),"")</f>
        <v/>
      </c>
      <c r="B438" s="1" t="str">
        <f>IFERROR(IF(INDEX(Data!$T$2:$T$1000,$A438)/INDEX(Data!$J$2:$J$1000,$A438)&gt;$B$1,INDEX(Data!$V$2:$V$1000,$A438),""),"")</f>
        <v/>
      </c>
      <c r="C438" t="str">
        <f ca="1">IFERROR(IF(AND($B438,INDEX(Data!$O$2:$O$1000,$A438)=C$1),VLOOKUP($A438+1, INDIRECT("'" &amp; C$1 &amp;"'!E7:Q200"),13,FALSE),""),"")</f>
        <v/>
      </c>
      <c r="D438" t="str">
        <f ca="1">IFERROR(IF(AND($B438,INDEX(Data!$O$2:$O$1000,$A438)=D$1),VLOOKUP($A438+1, INDIRECT("'" &amp; D$1 &amp;"'!E7:Q200"),13,FALSE),""),"")</f>
        <v/>
      </c>
      <c r="E438" t="str">
        <f ca="1">IFERROR(IF(AND($B438,INDEX(Data!$O$2:$O$1000,$A438)=E$1),VLOOKUP($A438+1, INDIRECT("'" &amp; E$1 &amp;"'!E7:Q200"),13,FALSE),""),"")</f>
        <v/>
      </c>
      <c r="F438" t="str">
        <f ca="1">IFERROR(IF(AND($B438,INDEX(Data!$O$2:$O$1000,$A438)=F$1),VLOOKUP($A438+1, INDIRECT("'" &amp; F$1 &amp;"'!E7:Q200"),13,FALSE),""),"")</f>
        <v/>
      </c>
      <c r="G438" t="str">
        <f ca="1">IFERROR(IF(AND($B438,INDEX(Data!$O$2:$O$1000,$A438)=G$1),VLOOKUP($A438+1, INDIRECT("'" &amp; G$1 &amp;"'!E7:Q200"),13,FALSE),""),"")</f>
        <v/>
      </c>
      <c r="H438" t="str">
        <f ca="1">IFERROR(IF(AND($B438,INDEX(Data!$O$2:$O$1000,$A438)=H$1),VLOOKUP($A438+1, INDIRECT("'" &amp; H$1 &amp;"'!E7:Q200"),13,FALSE),""),"")</f>
        <v/>
      </c>
      <c r="I438" t="str">
        <f ca="1">IFERROR(IF(AND($B438,INDEX(Data!$O$2:$O$1000,$A438)=I$1),VLOOKUP($A438+1, INDIRECT("'" &amp; I$1 &amp;"'!E7:Q200"),13,FALSE),""),"")</f>
        <v/>
      </c>
      <c r="J438" t="str">
        <f ca="1">IFERROR(IF(AND($B438,INDEX(Data!$O$2:$O$1000,$A438)=J$1),VLOOKUP($A438+1, INDIRECT("'" &amp; J$1 &amp;"'!E7:Q200"),13,FALSE),""),"")</f>
        <v/>
      </c>
    </row>
    <row r="439" spans="1:10" x14ac:dyDescent="0.3">
      <c r="A439" t="str">
        <f t="array" ref="A439">IFERROR(SMALL(IF(Data!$D$2:$D$1000="Done",ROW(Data!$D$2:$D$1000)-1),ROW(438:438)),"")</f>
        <v/>
      </c>
      <c r="B439" s="1" t="str">
        <f>IFERROR(IF(INDEX(Data!$T$2:$T$1000,$A439)/INDEX(Data!$J$2:$J$1000,$A439)&gt;$B$1,INDEX(Data!$V$2:$V$1000,$A439),""),"")</f>
        <v/>
      </c>
      <c r="C439" t="str">
        <f ca="1">IFERROR(IF(AND($B439,INDEX(Data!$O$2:$O$1000,$A439)=C$1),VLOOKUP($A439+1, INDIRECT("'" &amp; C$1 &amp;"'!E7:Q200"),13,FALSE),""),"")</f>
        <v/>
      </c>
      <c r="D439" t="str">
        <f ca="1">IFERROR(IF(AND($B439,INDEX(Data!$O$2:$O$1000,$A439)=D$1),VLOOKUP($A439+1, INDIRECT("'" &amp; D$1 &amp;"'!E7:Q200"),13,FALSE),""),"")</f>
        <v/>
      </c>
      <c r="E439" t="str">
        <f ca="1">IFERROR(IF(AND($B439,INDEX(Data!$O$2:$O$1000,$A439)=E$1),VLOOKUP($A439+1, INDIRECT("'" &amp; E$1 &amp;"'!E7:Q200"),13,FALSE),""),"")</f>
        <v/>
      </c>
      <c r="F439" t="str">
        <f ca="1">IFERROR(IF(AND($B439,INDEX(Data!$O$2:$O$1000,$A439)=F$1),VLOOKUP($A439+1, INDIRECT("'" &amp; F$1 &amp;"'!E7:Q200"),13,FALSE),""),"")</f>
        <v/>
      </c>
      <c r="G439" t="str">
        <f ca="1">IFERROR(IF(AND($B439,INDEX(Data!$O$2:$O$1000,$A439)=G$1),VLOOKUP($A439+1, INDIRECT("'" &amp; G$1 &amp;"'!E7:Q200"),13,FALSE),""),"")</f>
        <v/>
      </c>
      <c r="H439" t="str">
        <f ca="1">IFERROR(IF(AND($B439,INDEX(Data!$O$2:$O$1000,$A439)=H$1),VLOOKUP($A439+1, INDIRECT("'" &amp; H$1 &amp;"'!E7:Q200"),13,FALSE),""),"")</f>
        <v/>
      </c>
      <c r="I439" t="str">
        <f ca="1">IFERROR(IF(AND($B439,INDEX(Data!$O$2:$O$1000,$A439)=I$1),VLOOKUP($A439+1, INDIRECT("'" &amp; I$1 &amp;"'!E7:Q200"),13,FALSE),""),"")</f>
        <v/>
      </c>
      <c r="J439" t="str">
        <f ca="1">IFERROR(IF(AND($B439,INDEX(Data!$O$2:$O$1000,$A439)=J$1),VLOOKUP($A439+1, INDIRECT("'" &amp; J$1 &amp;"'!E7:Q200"),13,FALSE),""),"")</f>
        <v/>
      </c>
    </row>
    <row r="440" spans="1:10" x14ac:dyDescent="0.3">
      <c r="A440" t="str">
        <f t="array" ref="A440">IFERROR(SMALL(IF(Data!$D$2:$D$1000="Done",ROW(Data!$D$2:$D$1000)-1),ROW(439:439)),"")</f>
        <v/>
      </c>
      <c r="B440" s="1" t="str">
        <f>IFERROR(IF(INDEX(Data!$T$2:$T$1000,$A440)/INDEX(Data!$J$2:$J$1000,$A440)&gt;$B$1,INDEX(Data!$V$2:$V$1000,$A440),""),"")</f>
        <v/>
      </c>
      <c r="C440" t="str">
        <f ca="1">IFERROR(IF(AND($B440,INDEX(Data!$O$2:$O$1000,$A440)=C$1),VLOOKUP($A440+1, INDIRECT("'" &amp; C$1 &amp;"'!E7:Q200"),13,FALSE),""),"")</f>
        <v/>
      </c>
      <c r="D440" t="str">
        <f ca="1">IFERROR(IF(AND($B440,INDEX(Data!$O$2:$O$1000,$A440)=D$1),VLOOKUP($A440+1, INDIRECT("'" &amp; D$1 &amp;"'!E7:Q200"),13,FALSE),""),"")</f>
        <v/>
      </c>
      <c r="E440" t="str">
        <f ca="1">IFERROR(IF(AND($B440,INDEX(Data!$O$2:$O$1000,$A440)=E$1),VLOOKUP($A440+1, INDIRECT("'" &amp; E$1 &amp;"'!E7:Q200"),13,FALSE),""),"")</f>
        <v/>
      </c>
      <c r="F440" t="str">
        <f ca="1">IFERROR(IF(AND($B440,INDEX(Data!$O$2:$O$1000,$A440)=F$1),VLOOKUP($A440+1, INDIRECT("'" &amp; F$1 &amp;"'!E7:Q200"),13,FALSE),""),"")</f>
        <v/>
      </c>
      <c r="G440" t="str">
        <f ca="1">IFERROR(IF(AND($B440,INDEX(Data!$O$2:$O$1000,$A440)=G$1),VLOOKUP($A440+1, INDIRECT("'" &amp; G$1 &amp;"'!E7:Q200"),13,FALSE),""),"")</f>
        <v/>
      </c>
      <c r="H440" t="str">
        <f ca="1">IFERROR(IF(AND($B440,INDEX(Data!$O$2:$O$1000,$A440)=H$1),VLOOKUP($A440+1, INDIRECT("'" &amp; H$1 &amp;"'!E7:Q200"),13,FALSE),""),"")</f>
        <v/>
      </c>
      <c r="I440" t="str">
        <f ca="1">IFERROR(IF(AND($B440,INDEX(Data!$O$2:$O$1000,$A440)=I$1),VLOOKUP($A440+1, INDIRECT("'" &amp; I$1 &amp;"'!E7:Q200"),13,FALSE),""),"")</f>
        <v/>
      </c>
      <c r="J440" t="str">
        <f ca="1">IFERROR(IF(AND($B440,INDEX(Data!$O$2:$O$1000,$A440)=J$1),VLOOKUP($A440+1, INDIRECT("'" &amp; J$1 &amp;"'!E7:Q200"),13,FALSE),""),"")</f>
        <v/>
      </c>
    </row>
    <row r="441" spans="1:10" x14ac:dyDescent="0.3">
      <c r="A441" t="str">
        <f t="array" ref="A441">IFERROR(SMALL(IF(Data!$D$2:$D$1000="Done",ROW(Data!$D$2:$D$1000)-1),ROW(440:440)),"")</f>
        <v/>
      </c>
      <c r="B441" s="1" t="str">
        <f>IFERROR(IF(INDEX(Data!$T$2:$T$1000,$A441)/INDEX(Data!$J$2:$J$1000,$A441)&gt;$B$1,INDEX(Data!$V$2:$V$1000,$A441),""),"")</f>
        <v/>
      </c>
      <c r="C441" t="str">
        <f ca="1">IFERROR(IF(AND($B441,INDEX(Data!$O$2:$O$1000,$A441)=C$1),VLOOKUP($A441+1, INDIRECT("'" &amp; C$1 &amp;"'!E7:Q200"),13,FALSE),""),"")</f>
        <v/>
      </c>
      <c r="D441" t="str">
        <f ca="1">IFERROR(IF(AND($B441,INDEX(Data!$O$2:$O$1000,$A441)=D$1),VLOOKUP($A441+1, INDIRECT("'" &amp; D$1 &amp;"'!E7:Q200"),13,FALSE),""),"")</f>
        <v/>
      </c>
      <c r="E441" t="str">
        <f ca="1">IFERROR(IF(AND($B441,INDEX(Data!$O$2:$O$1000,$A441)=E$1),VLOOKUP($A441+1, INDIRECT("'" &amp; E$1 &amp;"'!E7:Q200"),13,FALSE),""),"")</f>
        <v/>
      </c>
      <c r="F441" t="str">
        <f ca="1">IFERROR(IF(AND($B441,INDEX(Data!$O$2:$O$1000,$A441)=F$1),VLOOKUP($A441+1, INDIRECT("'" &amp; F$1 &amp;"'!E7:Q200"),13,FALSE),""),"")</f>
        <v/>
      </c>
      <c r="G441" t="str">
        <f ca="1">IFERROR(IF(AND($B441,INDEX(Data!$O$2:$O$1000,$A441)=G$1),VLOOKUP($A441+1, INDIRECT("'" &amp; G$1 &amp;"'!E7:Q200"),13,FALSE),""),"")</f>
        <v/>
      </c>
      <c r="H441" t="str">
        <f ca="1">IFERROR(IF(AND($B441,INDEX(Data!$O$2:$O$1000,$A441)=H$1),VLOOKUP($A441+1, INDIRECT("'" &amp; H$1 &amp;"'!E7:Q200"),13,FALSE),""),"")</f>
        <v/>
      </c>
      <c r="I441" t="str">
        <f ca="1">IFERROR(IF(AND($B441,INDEX(Data!$O$2:$O$1000,$A441)=I$1),VLOOKUP($A441+1, INDIRECT("'" &amp; I$1 &amp;"'!E7:Q200"),13,FALSE),""),"")</f>
        <v/>
      </c>
      <c r="J441" t="str">
        <f ca="1">IFERROR(IF(AND($B441,INDEX(Data!$O$2:$O$1000,$A441)=J$1),VLOOKUP($A441+1, INDIRECT("'" &amp; J$1 &amp;"'!E7:Q200"),13,FALSE),""),"")</f>
        <v/>
      </c>
    </row>
    <row r="442" spans="1:10" x14ac:dyDescent="0.3">
      <c r="A442" t="str">
        <f t="array" ref="A442">IFERROR(SMALL(IF(Data!$D$2:$D$1000="Done",ROW(Data!$D$2:$D$1000)-1),ROW(441:441)),"")</f>
        <v/>
      </c>
      <c r="B442" s="1" t="str">
        <f>IFERROR(IF(INDEX(Data!$T$2:$T$1000,$A442)/INDEX(Data!$J$2:$J$1000,$A442)&gt;$B$1,INDEX(Data!$V$2:$V$1000,$A442),""),"")</f>
        <v/>
      </c>
      <c r="C442" t="str">
        <f ca="1">IFERROR(IF(AND($B442,INDEX(Data!$O$2:$O$1000,$A442)=C$1),VLOOKUP($A442+1, INDIRECT("'" &amp; C$1 &amp;"'!E7:Q200"),13,FALSE),""),"")</f>
        <v/>
      </c>
      <c r="D442" t="str">
        <f ca="1">IFERROR(IF(AND($B442,INDEX(Data!$O$2:$O$1000,$A442)=D$1),VLOOKUP($A442+1, INDIRECT("'" &amp; D$1 &amp;"'!E7:Q200"),13,FALSE),""),"")</f>
        <v/>
      </c>
      <c r="E442" t="str">
        <f ca="1">IFERROR(IF(AND($B442,INDEX(Data!$O$2:$O$1000,$A442)=E$1),VLOOKUP($A442+1, INDIRECT("'" &amp; E$1 &amp;"'!E7:Q200"),13,FALSE),""),"")</f>
        <v/>
      </c>
      <c r="F442" t="str">
        <f ca="1">IFERROR(IF(AND($B442,INDEX(Data!$O$2:$O$1000,$A442)=F$1),VLOOKUP($A442+1, INDIRECT("'" &amp; F$1 &amp;"'!E7:Q200"),13,FALSE),""),"")</f>
        <v/>
      </c>
      <c r="G442" t="str">
        <f ca="1">IFERROR(IF(AND($B442,INDEX(Data!$O$2:$O$1000,$A442)=G$1),VLOOKUP($A442+1, INDIRECT("'" &amp; G$1 &amp;"'!E7:Q200"),13,FALSE),""),"")</f>
        <v/>
      </c>
      <c r="H442" t="str">
        <f ca="1">IFERROR(IF(AND($B442,INDEX(Data!$O$2:$O$1000,$A442)=H$1),VLOOKUP($A442+1, INDIRECT("'" &amp; H$1 &amp;"'!E7:Q200"),13,FALSE),""),"")</f>
        <v/>
      </c>
      <c r="I442" t="str">
        <f ca="1">IFERROR(IF(AND($B442,INDEX(Data!$O$2:$O$1000,$A442)=I$1),VLOOKUP($A442+1, INDIRECT("'" &amp; I$1 &amp;"'!E7:Q200"),13,FALSE),""),"")</f>
        <v/>
      </c>
      <c r="J442" t="str">
        <f ca="1">IFERROR(IF(AND($B442,INDEX(Data!$O$2:$O$1000,$A442)=J$1),VLOOKUP($A442+1, INDIRECT("'" &amp; J$1 &amp;"'!E7:Q200"),13,FALSE),""),"")</f>
        <v/>
      </c>
    </row>
    <row r="443" spans="1:10" x14ac:dyDescent="0.3">
      <c r="A443" t="str">
        <f t="array" ref="A443">IFERROR(SMALL(IF(Data!$D$2:$D$1000="Done",ROW(Data!$D$2:$D$1000)-1),ROW(442:442)),"")</f>
        <v/>
      </c>
      <c r="B443" s="1" t="str">
        <f>IFERROR(IF(INDEX(Data!$T$2:$T$1000,$A443)/INDEX(Data!$J$2:$J$1000,$A443)&gt;$B$1,INDEX(Data!$V$2:$V$1000,$A443),""),"")</f>
        <v/>
      </c>
      <c r="C443" t="str">
        <f ca="1">IFERROR(IF(AND($B443,INDEX(Data!$O$2:$O$1000,$A443)=C$1),VLOOKUP($A443+1, INDIRECT("'" &amp; C$1 &amp;"'!E7:Q200"),13,FALSE),""),"")</f>
        <v/>
      </c>
      <c r="D443" t="str">
        <f ca="1">IFERROR(IF(AND($B443,INDEX(Data!$O$2:$O$1000,$A443)=D$1),VLOOKUP($A443+1, INDIRECT("'" &amp; D$1 &amp;"'!E7:Q200"),13,FALSE),""),"")</f>
        <v/>
      </c>
      <c r="E443" t="str">
        <f ca="1">IFERROR(IF(AND($B443,INDEX(Data!$O$2:$O$1000,$A443)=E$1),VLOOKUP($A443+1, INDIRECT("'" &amp; E$1 &amp;"'!E7:Q200"),13,FALSE),""),"")</f>
        <v/>
      </c>
      <c r="F443" t="str">
        <f ca="1">IFERROR(IF(AND($B443,INDEX(Data!$O$2:$O$1000,$A443)=F$1),VLOOKUP($A443+1, INDIRECT("'" &amp; F$1 &amp;"'!E7:Q200"),13,FALSE),""),"")</f>
        <v/>
      </c>
      <c r="G443" t="str">
        <f ca="1">IFERROR(IF(AND($B443,INDEX(Data!$O$2:$O$1000,$A443)=G$1),VLOOKUP($A443+1, INDIRECT("'" &amp; G$1 &amp;"'!E7:Q200"),13,FALSE),""),"")</f>
        <v/>
      </c>
      <c r="H443" t="str">
        <f ca="1">IFERROR(IF(AND($B443,INDEX(Data!$O$2:$O$1000,$A443)=H$1),VLOOKUP($A443+1, INDIRECT("'" &amp; H$1 &amp;"'!E7:Q200"),13,FALSE),""),"")</f>
        <v/>
      </c>
      <c r="I443" t="str">
        <f ca="1">IFERROR(IF(AND($B443,INDEX(Data!$O$2:$O$1000,$A443)=I$1),VLOOKUP($A443+1, INDIRECT("'" &amp; I$1 &amp;"'!E7:Q200"),13,FALSE),""),"")</f>
        <v/>
      </c>
      <c r="J443" t="str">
        <f ca="1">IFERROR(IF(AND($B443,INDEX(Data!$O$2:$O$1000,$A443)=J$1),VLOOKUP($A443+1, INDIRECT("'" &amp; J$1 &amp;"'!E7:Q200"),13,FALSE),""),"")</f>
        <v/>
      </c>
    </row>
    <row r="444" spans="1:10" x14ac:dyDescent="0.3">
      <c r="A444" t="str">
        <f t="array" ref="A444">IFERROR(SMALL(IF(Data!$D$2:$D$1000="Done",ROW(Data!$D$2:$D$1000)-1),ROW(443:443)),"")</f>
        <v/>
      </c>
      <c r="B444" s="1" t="str">
        <f>IFERROR(IF(INDEX(Data!$T$2:$T$1000,$A444)/INDEX(Data!$J$2:$J$1000,$A444)&gt;$B$1,INDEX(Data!$V$2:$V$1000,$A444),""),"")</f>
        <v/>
      </c>
      <c r="C444" t="str">
        <f ca="1">IFERROR(IF(AND($B444,INDEX(Data!$O$2:$O$1000,$A444)=C$1),VLOOKUP($A444+1, INDIRECT("'" &amp; C$1 &amp;"'!E7:Q200"),13,FALSE),""),"")</f>
        <v/>
      </c>
      <c r="D444" t="str">
        <f ca="1">IFERROR(IF(AND($B444,INDEX(Data!$O$2:$O$1000,$A444)=D$1),VLOOKUP($A444+1, INDIRECT("'" &amp; D$1 &amp;"'!E7:Q200"),13,FALSE),""),"")</f>
        <v/>
      </c>
      <c r="E444" t="str">
        <f ca="1">IFERROR(IF(AND($B444,INDEX(Data!$O$2:$O$1000,$A444)=E$1),VLOOKUP($A444+1, INDIRECT("'" &amp; E$1 &amp;"'!E7:Q200"),13,FALSE),""),"")</f>
        <v/>
      </c>
      <c r="F444" t="str">
        <f ca="1">IFERROR(IF(AND($B444,INDEX(Data!$O$2:$O$1000,$A444)=F$1),VLOOKUP($A444+1, INDIRECT("'" &amp; F$1 &amp;"'!E7:Q200"),13,FALSE),""),"")</f>
        <v/>
      </c>
      <c r="G444" t="str">
        <f ca="1">IFERROR(IF(AND($B444,INDEX(Data!$O$2:$O$1000,$A444)=G$1),VLOOKUP($A444+1, INDIRECT("'" &amp; G$1 &amp;"'!E7:Q200"),13,FALSE),""),"")</f>
        <v/>
      </c>
      <c r="H444" t="str">
        <f ca="1">IFERROR(IF(AND($B444,INDEX(Data!$O$2:$O$1000,$A444)=H$1),VLOOKUP($A444+1, INDIRECT("'" &amp; H$1 &amp;"'!E7:Q200"),13,FALSE),""),"")</f>
        <v/>
      </c>
      <c r="I444" t="str">
        <f ca="1">IFERROR(IF(AND($B444,INDEX(Data!$O$2:$O$1000,$A444)=I$1),VLOOKUP($A444+1, INDIRECT("'" &amp; I$1 &amp;"'!E7:Q200"),13,FALSE),""),"")</f>
        <v/>
      </c>
      <c r="J444" t="str">
        <f ca="1">IFERROR(IF(AND($B444,INDEX(Data!$O$2:$O$1000,$A444)=J$1),VLOOKUP($A444+1, INDIRECT("'" &amp; J$1 &amp;"'!E7:Q200"),13,FALSE),""),"")</f>
        <v/>
      </c>
    </row>
    <row r="445" spans="1:10" x14ac:dyDescent="0.3">
      <c r="A445" t="str">
        <f t="array" ref="A445">IFERROR(SMALL(IF(Data!$D$2:$D$1000="Done",ROW(Data!$D$2:$D$1000)-1),ROW(444:444)),"")</f>
        <v/>
      </c>
      <c r="B445" s="1" t="str">
        <f>IFERROR(IF(INDEX(Data!$T$2:$T$1000,$A445)/INDEX(Data!$J$2:$J$1000,$A445)&gt;$B$1,INDEX(Data!$V$2:$V$1000,$A445),""),"")</f>
        <v/>
      </c>
      <c r="C445" t="str">
        <f ca="1">IFERROR(IF(AND($B445,INDEX(Data!$O$2:$O$1000,$A445)=C$1),VLOOKUP($A445+1, INDIRECT("'" &amp; C$1 &amp;"'!E7:Q200"),13,FALSE),""),"")</f>
        <v/>
      </c>
      <c r="D445" t="str">
        <f ca="1">IFERROR(IF(AND($B445,INDEX(Data!$O$2:$O$1000,$A445)=D$1),VLOOKUP($A445+1, INDIRECT("'" &amp; D$1 &amp;"'!E7:Q200"),13,FALSE),""),"")</f>
        <v/>
      </c>
      <c r="E445" t="str">
        <f ca="1">IFERROR(IF(AND($B445,INDEX(Data!$O$2:$O$1000,$A445)=E$1),VLOOKUP($A445+1, INDIRECT("'" &amp; E$1 &amp;"'!E7:Q200"),13,FALSE),""),"")</f>
        <v/>
      </c>
      <c r="F445" t="str">
        <f ca="1">IFERROR(IF(AND($B445,INDEX(Data!$O$2:$O$1000,$A445)=F$1),VLOOKUP($A445+1, INDIRECT("'" &amp; F$1 &amp;"'!E7:Q200"),13,FALSE),""),"")</f>
        <v/>
      </c>
      <c r="G445" t="str">
        <f ca="1">IFERROR(IF(AND($B445,INDEX(Data!$O$2:$O$1000,$A445)=G$1),VLOOKUP($A445+1, INDIRECT("'" &amp; G$1 &amp;"'!E7:Q200"),13,FALSE),""),"")</f>
        <v/>
      </c>
      <c r="H445" t="str">
        <f ca="1">IFERROR(IF(AND($B445,INDEX(Data!$O$2:$O$1000,$A445)=H$1),VLOOKUP($A445+1, INDIRECT("'" &amp; H$1 &amp;"'!E7:Q200"),13,FALSE),""),"")</f>
        <v/>
      </c>
      <c r="I445" t="str">
        <f ca="1">IFERROR(IF(AND($B445,INDEX(Data!$O$2:$O$1000,$A445)=I$1),VLOOKUP($A445+1, INDIRECT("'" &amp; I$1 &amp;"'!E7:Q200"),13,FALSE),""),"")</f>
        <v/>
      </c>
      <c r="J445" t="str">
        <f ca="1">IFERROR(IF(AND($B445,INDEX(Data!$O$2:$O$1000,$A445)=J$1),VLOOKUP($A445+1, INDIRECT("'" &amp; J$1 &amp;"'!E7:Q200"),13,FALSE),""),"")</f>
        <v/>
      </c>
    </row>
    <row r="446" spans="1:10" x14ac:dyDescent="0.3">
      <c r="A446" t="str">
        <f t="array" ref="A446">IFERROR(SMALL(IF(Data!$D$2:$D$1000="Done",ROW(Data!$D$2:$D$1000)-1),ROW(445:445)),"")</f>
        <v/>
      </c>
      <c r="B446" s="1" t="str">
        <f>IFERROR(IF(INDEX(Data!$T$2:$T$1000,$A446)/INDEX(Data!$J$2:$J$1000,$A446)&gt;$B$1,INDEX(Data!$V$2:$V$1000,$A446),""),"")</f>
        <v/>
      </c>
      <c r="C446" t="str">
        <f ca="1">IFERROR(IF(AND($B446,INDEX(Data!$O$2:$O$1000,$A446)=C$1),VLOOKUP($A446+1, INDIRECT("'" &amp; C$1 &amp;"'!E7:Q200"),13,FALSE),""),"")</f>
        <v/>
      </c>
      <c r="D446" t="str">
        <f ca="1">IFERROR(IF(AND($B446,INDEX(Data!$O$2:$O$1000,$A446)=D$1),VLOOKUP($A446+1, INDIRECT("'" &amp; D$1 &amp;"'!E7:Q200"),13,FALSE),""),"")</f>
        <v/>
      </c>
      <c r="E446" t="str">
        <f ca="1">IFERROR(IF(AND($B446,INDEX(Data!$O$2:$O$1000,$A446)=E$1),VLOOKUP($A446+1, INDIRECT("'" &amp; E$1 &amp;"'!E7:Q200"),13,FALSE),""),"")</f>
        <v/>
      </c>
      <c r="F446" t="str">
        <f ca="1">IFERROR(IF(AND($B446,INDEX(Data!$O$2:$O$1000,$A446)=F$1),VLOOKUP($A446+1, INDIRECT("'" &amp; F$1 &amp;"'!E7:Q200"),13,FALSE),""),"")</f>
        <v/>
      </c>
      <c r="G446" t="str">
        <f ca="1">IFERROR(IF(AND($B446,INDEX(Data!$O$2:$O$1000,$A446)=G$1),VLOOKUP($A446+1, INDIRECT("'" &amp; G$1 &amp;"'!E7:Q200"),13,FALSE),""),"")</f>
        <v/>
      </c>
      <c r="H446" t="str">
        <f ca="1">IFERROR(IF(AND($B446,INDEX(Data!$O$2:$O$1000,$A446)=H$1),VLOOKUP($A446+1, INDIRECT("'" &amp; H$1 &amp;"'!E7:Q200"),13,FALSE),""),"")</f>
        <v/>
      </c>
      <c r="I446" t="str">
        <f ca="1">IFERROR(IF(AND($B446,INDEX(Data!$O$2:$O$1000,$A446)=I$1),VLOOKUP($A446+1, INDIRECT("'" &amp; I$1 &amp;"'!E7:Q200"),13,FALSE),""),"")</f>
        <v/>
      </c>
      <c r="J446" t="str">
        <f ca="1">IFERROR(IF(AND($B446,INDEX(Data!$O$2:$O$1000,$A446)=J$1),VLOOKUP($A446+1, INDIRECT("'" &amp; J$1 &amp;"'!E7:Q200"),13,FALSE),""),"")</f>
        <v/>
      </c>
    </row>
    <row r="447" spans="1:10" x14ac:dyDescent="0.3">
      <c r="A447" t="str">
        <f t="array" ref="A447">IFERROR(SMALL(IF(Data!$D$2:$D$1000="Done",ROW(Data!$D$2:$D$1000)-1),ROW(446:446)),"")</f>
        <v/>
      </c>
      <c r="B447" s="1" t="str">
        <f>IFERROR(IF(INDEX(Data!$T$2:$T$1000,$A447)/INDEX(Data!$J$2:$J$1000,$A447)&gt;$B$1,INDEX(Data!$V$2:$V$1000,$A447),""),"")</f>
        <v/>
      </c>
      <c r="C447" t="str">
        <f ca="1">IFERROR(IF(AND($B447,INDEX(Data!$O$2:$O$1000,$A447)=C$1),VLOOKUP($A447+1, INDIRECT("'" &amp; C$1 &amp;"'!E7:Q200"),13,FALSE),""),"")</f>
        <v/>
      </c>
      <c r="D447" t="str">
        <f ca="1">IFERROR(IF(AND($B447,INDEX(Data!$O$2:$O$1000,$A447)=D$1),VLOOKUP($A447+1, INDIRECT("'" &amp; D$1 &amp;"'!E7:Q200"),13,FALSE),""),"")</f>
        <v/>
      </c>
      <c r="E447" t="str">
        <f ca="1">IFERROR(IF(AND($B447,INDEX(Data!$O$2:$O$1000,$A447)=E$1),VLOOKUP($A447+1, INDIRECT("'" &amp; E$1 &amp;"'!E7:Q200"),13,FALSE),""),"")</f>
        <v/>
      </c>
      <c r="F447" t="str">
        <f ca="1">IFERROR(IF(AND($B447,INDEX(Data!$O$2:$O$1000,$A447)=F$1),VLOOKUP($A447+1, INDIRECT("'" &amp; F$1 &amp;"'!E7:Q200"),13,FALSE),""),"")</f>
        <v/>
      </c>
      <c r="G447" t="str">
        <f ca="1">IFERROR(IF(AND($B447,INDEX(Data!$O$2:$O$1000,$A447)=G$1),VLOOKUP($A447+1, INDIRECT("'" &amp; G$1 &amp;"'!E7:Q200"),13,FALSE),""),"")</f>
        <v/>
      </c>
      <c r="H447" t="str">
        <f ca="1">IFERROR(IF(AND($B447,INDEX(Data!$O$2:$O$1000,$A447)=H$1),VLOOKUP($A447+1, INDIRECT("'" &amp; H$1 &amp;"'!E7:Q200"),13,FALSE),""),"")</f>
        <v/>
      </c>
      <c r="I447" t="str">
        <f ca="1">IFERROR(IF(AND($B447,INDEX(Data!$O$2:$O$1000,$A447)=I$1),VLOOKUP($A447+1, INDIRECT("'" &amp; I$1 &amp;"'!E7:Q200"),13,FALSE),""),"")</f>
        <v/>
      </c>
      <c r="J447" t="str">
        <f ca="1">IFERROR(IF(AND($B447,INDEX(Data!$O$2:$O$1000,$A447)=J$1),VLOOKUP($A447+1, INDIRECT("'" &amp; J$1 &amp;"'!E7:Q200"),13,FALSE),""),"")</f>
        <v/>
      </c>
    </row>
    <row r="448" spans="1:10" x14ac:dyDescent="0.3">
      <c r="A448" t="str">
        <f t="array" ref="A448">IFERROR(SMALL(IF(Data!$D$2:$D$1000="Done",ROW(Data!$D$2:$D$1000)-1),ROW(447:447)),"")</f>
        <v/>
      </c>
      <c r="B448" s="1" t="str">
        <f>IFERROR(IF(INDEX(Data!$T$2:$T$1000,$A448)/INDEX(Data!$J$2:$J$1000,$A448)&gt;$B$1,INDEX(Data!$V$2:$V$1000,$A448),""),"")</f>
        <v/>
      </c>
      <c r="C448" t="str">
        <f ca="1">IFERROR(IF(AND($B448,INDEX(Data!$O$2:$O$1000,$A448)=C$1),VLOOKUP($A448+1, INDIRECT("'" &amp; C$1 &amp;"'!E7:Q200"),13,FALSE),""),"")</f>
        <v/>
      </c>
      <c r="D448" t="str">
        <f ca="1">IFERROR(IF(AND($B448,INDEX(Data!$O$2:$O$1000,$A448)=D$1),VLOOKUP($A448+1, INDIRECT("'" &amp; D$1 &amp;"'!E7:Q200"),13,FALSE),""),"")</f>
        <v/>
      </c>
      <c r="E448" t="str">
        <f ca="1">IFERROR(IF(AND($B448,INDEX(Data!$O$2:$O$1000,$A448)=E$1),VLOOKUP($A448+1, INDIRECT("'" &amp; E$1 &amp;"'!E7:Q200"),13,FALSE),""),"")</f>
        <v/>
      </c>
      <c r="F448" t="str">
        <f ca="1">IFERROR(IF(AND($B448,INDEX(Data!$O$2:$O$1000,$A448)=F$1),VLOOKUP($A448+1, INDIRECT("'" &amp; F$1 &amp;"'!E7:Q200"),13,FALSE),""),"")</f>
        <v/>
      </c>
      <c r="G448" t="str">
        <f ca="1">IFERROR(IF(AND($B448,INDEX(Data!$O$2:$O$1000,$A448)=G$1),VLOOKUP($A448+1, INDIRECT("'" &amp; G$1 &amp;"'!E7:Q200"),13,FALSE),""),"")</f>
        <v/>
      </c>
      <c r="H448" t="str">
        <f ca="1">IFERROR(IF(AND($B448,INDEX(Data!$O$2:$O$1000,$A448)=H$1),VLOOKUP($A448+1, INDIRECT("'" &amp; H$1 &amp;"'!E7:Q200"),13,FALSE),""),"")</f>
        <v/>
      </c>
      <c r="I448" t="str">
        <f ca="1">IFERROR(IF(AND($B448,INDEX(Data!$O$2:$O$1000,$A448)=I$1),VLOOKUP($A448+1, INDIRECT("'" &amp; I$1 &amp;"'!E7:Q200"),13,FALSE),""),"")</f>
        <v/>
      </c>
      <c r="J448" t="str">
        <f ca="1">IFERROR(IF(AND($B448,INDEX(Data!$O$2:$O$1000,$A448)=J$1),VLOOKUP($A448+1, INDIRECT("'" &amp; J$1 &amp;"'!E7:Q200"),13,FALSE),""),"")</f>
        <v/>
      </c>
    </row>
    <row r="449" spans="1:10" x14ac:dyDescent="0.3">
      <c r="A449" t="str">
        <f t="array" ref="A449">IFERROR(SMALL(IF(Data!$D$2:$D$1000="Done",ROW(Data!$D$2:$D$1000)-1),ROW(448:448)),"")</f>
        <v/>
      </c>
      <c r="B449" s="1" t="str">
        <f>IFERROR(IF(INDEX(Data!$T$2:$T$1000,$A449)/INDEX(Data!$J$2:$J$1000,$A449)&gt;$B$1,INDEX(Data!$V$2:$V$1000,$A449),""),"")</f>
        <v/>
      </c>
      <c r="C449" t="str">
        <f ca="1">IFERROR(IF(AND($B449,INDEX(Data!$O$2:$O$1000,$A449)=C$1),VLOOKUP($A449+1, INDIRECT("'" &amp; C$1 &amp;"'!E7:Q200"),13,FALSE),""),"")</f>
        <v/>
      </c>
      <c r="D449" t="str">
        <f ca="1">IFERROR(IF(AND($B449,INDEX(Data!$O$2:$O$1000,$A449)=D$1),VLOOKUP($A449+1, INDIRECT("'" &amp; D$1 &amp;"'!E7:Q200"),13,FALSE),""),"")</f>
        <v/>
      </c>
      <c r="E449" t="str">
        <f ca="1">IFERROR(IF(AND($B449,INDEX(Data!$O$2:$O$1000,$A449)=E$1),VLOOKUP($A449+1, INDIRECT("'" &amp; E$1 &amp;"'!E7:Q200"),13,FALSE),""),"")</f>
        <v/>
      </c>
      <c r="F449" t="str">
        <f ca="1">IFERROR(IF(AND($B449,INDEX(Data!$O$2:$O$1000,$A449)=F$1),VLOOKUP($A449+1, INDIRECT("'" &amp; F$1 &amp;"'!E7:Q200"),13,FALSE),""),"")</f>
        <v/>
      </c>
      <c r="G449" t="str">
        <f ca="1">IFERROR(IF(AND($B449,INDEX(Data!$O$2:$O$1000,$A449)=G$1),VLOOKUP($A449+1, INDIRECT("'" &amp; G$1 &amp;"'!E7:Q200"),13,FALSE),""),"")</f>
        <v/>
      </c>
      <c r="H449" t="str">
        <f ca="1">IFERROR(IF(AND($B449,INDEX(Data!$O$2:$O$1000,$A449)=H$1),VLOOKUP($A449+1, INDIRECT("'" &amp; H$1 &amp;"'!E7:Q200"),13,FALSE),""),"")</f>
        <v/>
      </c>
      <c r="I449" t="str">
        <f ca="1">IFERROR(IF(AND($B449,INDEX(Data!$O$2:$O$1000,$A449)=I$1),VLOOKUP($A449+1, INDIRECT("'" &amp; I$1 &amp;"'!E7:Q200"),13,FALSE),""),"")</f>
        <v/>
      </c>
      <c r="J449" t="str">
        <f ca="1">IFERROR(IF(AND($B449,INDEX(Data!$O$2:$O$1000,$A449)=J$1),VLOOKUP($A449+1, INDIRECT("'" &amp; J$1 &amp;"'!E7:Q200"),13,FALSE),""),"")</f>
        <v/>
      </c>
    </row>
    <row r="450" spans="1:10" x14ac:dyDescent="0.3">
      <c r="A450" t="str">
        <f t="array" ref="A450">IFERROR(SMALL(IF(Data!$D$2:$D$1000="Done",ROW(Data!$D$2:$D$1000)-1),ROW(449:449)),"")</f>
        <v/>
      </c>
      <c r="B450" s="1" t="str">
        <f>IFERROR(IF(INDEX(Data!$T$2:$T$1000,$A450)/INDEX(Data!$J$2:$J$1000,$A450)&gt;$B$1,INDEX(Data!$V$2:$V$1000,$A450),""),"")</f>
        <v/>
      </c>
      <c r="C450" t="str">
        <f ca="1">IFERROR(IF(AND($B450,INDEX(Data!$O$2:$O$1000,$A450)=C$1),VLOOKUP($A450+1, INDIRECT("'" &amp; C$1 &amp;"'!E7:Q200"),13,FALSE),""),"")</f>
        <v/>
      </c>
      <c r="D450" t="str">
        <f ca="1">IFERROR(IF(AND($B450,INDEX(Data!$O$2:$O$1000,$A450)=D$1),VLOOKUP($A450+1, INDIRECT("'" &amp; D$1 &amp;"'!E7:Q200"),13,FALSE),""),"")</f>
        <v/>
      </c>
      <c r="E450" t="str">
        <f ca="1">IFERROR(IF(AND($B450,INDEX(Data!$O$2:$O$1000,$A450)=E$1),VLOOKUP($A450+1, INDIRECT("'" &amp; E$1 &amp;"'!E7:Q200"),13,FALSE),""),"")</f>
        <v/>
      </c>
      <c r="F450" t="str">
        <f ca="1">IFERROR(IF(AND($B450,INDEX(Data!$O$2:$O$1000,$A450)=F$1),VLOOKUP($A450+1, INDIRECT("'" &amp; F$1 &amp;"'!E7:Q200"),13,FALSE),""),"")</f>
        <v/>
      </c>
      <c r="G450" t="str">
        <f ca="1">IFERROR(IF(AND($B450,INDEX(Data!$O$2:$O$1000,$A450)=G$1),VLOOKUP($A450+1, INDIRECT("'" &amp; G$1 &amp;"'!E7:Q200"),13,FALSE),""),"")</f>
        <v/>
      </c>
      <c r="H450" t="str">
        <f ca="1">IFERROR(IF(AND($B450,INDEX(Data!$O$2:$O$1000,$A450)=H$1),VLOOKUP($A450+1, INDIRECT("'" &amp; H$1 &amp;"'!E7:Q200"),13,FALSE),""),"")</f>
        <v/>
      </c>
      <c r="I450" t="str">
        <f ca="1">IFERROR(IF(AND($B450,INDEX(Data!$O$2:$O$1000,$A450)=I$1),VLOOKUP($A450+1, INDIRECT("'" &amp; I$1 &amp;"'!E7:Q200"),13,FALSE),""),"")</f>
        <v/>
      </c>
      <c r="J450" t="str">
        <f ca="1">IFERROR(IF(AND($B450,INDEX(Data!$O$2:$O$1000,$A450)=J$1),VLOOKUP($A450+1, INDIRECT("'" &amp; J$1 &amp;"'!E7:Q200"),13,FALSE),""),"")</f>
        <v/>
      </c>
    </row>
    <row r="451" spans="1:10" x14ac:dyDescent="0.3">
      <c r="A451" t="str">
        <f t="array" ref="A451">IFERROR(SMALL(IF(Data!$D$2:$D$1000="Done",ROW(Data!$D$2:$D$1000)-1),ROW(450:450)),"")</f>
        <v/>
      </c>
      <c r="B451" s="1" t="str">
        <f>IFERROR(IF(INDEX(Data!$T$2:$T$1000,$A451)/INDEX(Data!$J$2:$J$1000,$A451)&gt;$B$1,INDEX(Data!$V$2:$V$1000,$A451),""),"")</f>
        <v/>
      </c>
      <c r="C451" t="str">
        <f ca="1">IFERROR(IF(AND($B451,INDEX(Data!$O$2:$O$1000,$A451)=C$1),VLOOKUP($A451+1, INDIRECT("'" &amp; C$1 &amp;"'!E7:Q200"),13,FALSE),""),"")</f>
        <v/>
      </c>
      <c r="D451" t="str">
        <f ca="1">IFERROR(IF(AND($B451,INDEX(Data!$O$2:$O$1000,$A451)=D$1),VLOOKUP($A451+1, INDIRECT("'" &amp; D$1 &amp;"'!E7:Q200"),13,FALSE),""),"")</f>
        <v/>
      </c>
      <c r="E451" t="str">
        <f ca="1">IFERROR(IF(AND($B451,INDEX(Data!$O$2:$O$1000,$A451)=E$1),VLOOKUP($A451+1, INDIRECT("'" &amp; E$1 &amp;"'!E7:Q200"),13,FALSE),""),"")</f>
        <v/>
      </c>
      <c r="F451" t="str">
        <f ca="1">IFERROR(IF(AND($B451,INDEX(Data!$O$2:$O$1000,$A451)=F$1),VLOOKUP($A451+1, INDIRECT("'" &amp; F$1 &amp;"'!E7:Q200"),13,FALSE),""),"")</f>
        <v/>
      </c>
      <c r="G451" t="str">
        <f ca="1">IFERROR(IF(AND($B451,INDEX(Data!$O$2:$O$1000,$A451)=G$1),VLOOKUP($A451+1, INDIRECT("'" &amp; G$1 &amp;"'!E7:Q200"),13,FALSE),""),"")</f>
        <v/>
      </c>
      <c r="H451" t="str">
        <f ca="1">IFERROR(IF(AND($B451,INDEX(Data!$O$2:$O$1000,$A451)=H$1),VLOOKUP($A451+1, INDIRECT("'" &amp; H$1 &amp;"'!E7:Q200"),13,FALSE),""),"")</f>
        <v/>
      </c>
      <c r="I451" t="str">
        <f ca="1">IFERROR(IF(AND($B451,INDEX(Data!$O$2:$O$1000,$A451)=I$1),VLOOKUP($A451+1, INDIRECT("'" &amp; I$1 &amp;"'!E7:Q200"),13,FALSE),""),"")</f>
        <v/>
      </c>
      <c r="J451" t="str">
        <f ca="1">IFERROR(IF(AND($B451,INDEX(Data!$O$2:$O$1000,$A451)=J$1),VLOOKUP($A451+1, INDIRECT("'" &amp; J$1 &amp;"'!E7:Q200"),13,FALSE),""),"")</f>
        <v/>
      </c>
    </row>
    <row r="452" spans="1:10" x14ac:dyDescent="0.3">
      <c r="A452" t="str">
        <f t="array" ref="A452">IFERROR(SMALL(IF(Data!$D$2:$D$1000="Done",ROW(Data!$D$2:$D$1000)-1),ROW(451:451)),"")</f>
        <v/>
      </c>
      <c r="B452" s="1" t="str">
        <f>IFERROR(IF(INDEX(Data!$T$2:$T$1000,$A452)/INDEX(Data!$J$2:$J$1000,$A452)&gt;$B$1,INDEX(Data!$V$2:$V$1000,$A452),""),"")</f>
        <v/>
      </c>
      <c r="C452" t="str">
        <f ca="1">IFERROR(IF(AND($B452,INDEX(Data!$O$2:$O$1000,$A452)=C$1),VLOOKUP($A452+1, INDIRECT("'" &amp; C$1 &amp;"'!E7:Q200"),13,FALSE),""),"")</f>
        <v/>
      </c>
      <c r="D452" t="str">
        <f ca="1">IFERROR(IF(AND($B452,INDEX(Data!$O$2:$O$1000,$A452)=D$1),VLOOKUP($A452+1, INDIRECT("'" &amp; D$1 &amp;"'!E7:Q200"),13,FALSE),""),"")</f>
        <v/>
      </c>
      <c r="E452" t="str">
        <f ca="1">IFERROR(IF(AND($B452,INDEX(Data!$O$2:$O$1000,$A452)=E$1),VLOOKUP($A452+1, INDIRECT("'" &amp; E$1 &amp;"'!E7:Q200"),13,FALSE),""),"")</f>
        <v/>
      </c>
      <c r="F452" t="str">
        <f ca="1">IFERROR(IF(AND($B452,INDEX(Data!$O$2:$O$1000,$A452)=F$1),VLOOKUP($A452+1, INDIRECT("'" &amp; F$1 &amp;"'!E7:Q200"),13,FALSE),""),"")</f>
        <v/>
      </c>
      <c r="G452" t="str">
        <f ca="1">IFERROR(IF(AND($B452,INDEX(Data!$O$2:$O$1000,$A452)=G$1),VLOOKUP($A452+1, INDIRECT("'" &amp; G$1 &amp;"'!E7:Q200"),13,FALSE),""),"")</f>
        <v/>
      </c>
      <c r="H452" t="str">
        <f ca="1">IFERROR(IF(AND($B452,INDEX(Data!$O$2:$O$1000,$A452)=H$1),VLOOKUP($A452+1, INDIRECT("'" &amp; H$1 &amp;"'!E7:Q200"),13,FALSE),""),"")</f>
        <v/>
      </c>
      <c r="I452" t="str">
        <f ca="1">IFERROR(IF(AND($B452,INDEX(Data!$O$2:$O$1000,$A452)=I$1),VLOOKUP($A452+1, INDIRECT("'" &amp; I$1 &amp;"'!E7:Q200"),13,FALSE),""),"")</f>
        <v/>
      </c>
      <c r="J452" t="str">
        <f ca="1">IFERROR(IF(AND($B452,INDEX(Data!$O$2:$O$1000,$A452)=J$1),VLOOKUP($A452+1, INDIRECT("'" &amp; J$1 &amp;"'!E7:Q200"),13,FALSE),""),"")</f>
        <v/>
      </c>
    </row>
    <row r="453" spans="1:10" x14ac:dyDescent="0.3">
      <c r="A453" t="str">
        <f t="array" ref="A453">IFERROR(SMALL(IF(Data!$D$2:$D$1000="Done",ROW(Data!$D$2:$D$1000)-1),ROW(452:452)),"")</f>
        <v/>
      </c>
      <c r="B453" s="1" t="str">
        <f>IFERROR(IF(INDEX(Data!$T$2:$T$1000,$A453)/INDEX(Data!$J$2:$J$1000,$A453)&gt;$B$1,INDEX(Data!$V$2:$V$1000,$A453),""),"")</f>
        <v/>
      </c>
      <c r="C453" t="str">
        <f ca="1">IFERROR(IF(AND($B453,INDEX(Data!$O$2:$O$1000,$A453)=C$1),VLOOKUP($A453+1, INDIRECT("'" &amp; C$1 &amp;"'!E7:Q200"),13,FALSE),""),"")</f>
        <v/>
      </c>
      <c r="D453" t="str">
        <f ca="1">IFERROR(IF(AND($B453,INDEX(Data!$O$2:$O$1000,$A453)=D$1),VLOOKUP($A453+1, INDIRECT("'" &amp; D$1 &amp;"'!E7:Q200"),13,FALSE),""),"")</f>
        <v/>
      </c>
      <c r="E453" t="str">
        <f ca="1">IFERROR(IF(AND($B453,INDEX(Data!$O$2:$O$1000,$A453)=E$1),VLOOKUP($A453+1, INDIRECT("'" &amp; E$1 &amp;"'!E7:Q200"),13,FALSE),""),"")</f>
        <v/>
      </c>
      <c r="F453" t="str">
        <f ca="1">IFERROR(IF(AND($B453,INDEX(Data!$O$2:$O$1000,$A453)=F$1),VLOOKUP($A453+1, INDIRECT("'" &amp; F$1 &amp;"'!E7:Q200"),13,FALSE),""),"")</f>
        <v/>
      </c>
      <c r="G453" t="str">
        <f ca="1">IFERROR(IF(AND($B453,INDEX(Data!$O$2:$O$1000,$A453)=G$1),VLOOKUP($A453+1, INDIRECT("'" &amp; G$1 &amp;"'!E7:Q200"),13,FALSE),""),"")</f>
        <v/>
      </c>
      <c r="H453" t="str">
        <f ca="1">IFERROR(IF(AND($B453,INDEX(Data!$O$2:$O$1000,$A453)=H$1),VLOOKUP($A453+1, INDIRECT("'" &amp; H$1 &amp;"'!E7:Q200"),13,FALSE),""),"")</f>
        <v/>
      </c>
      <c r="I453" t="str">
        <f ca="1">IFERROR(IF(AND($B453,INDEX(Data!$O$2:$O$1000,$A453)=I$1),VLOOKUP($A453+1, INDIRECT("'" &amp; I$1 &amp;"'!E7:Q200"),13,FALSE),""),"")</f>
        <v/>
      </c>
      <c r="J453" t="str">
        <f ca="1">IFERROR(IF(AND($B453,INDEX(Data!$O$2:$O$1000,$A453)=J$1),VLOOKUP($A453+1, INDIRECT("'" &amp; J$1 &amp;"'!E7:Q200"),13,FALSE),""),"")</f>
        <v/>
      </c>
    </row>
    <row r="454" spans="1:10" x14ac:dyDescent="0.3">
      <c r="A454" t="str">
        <f t="array" ref="A454">IFERROR(SMALL(IF(Data!$D$2:$D$1000="Done",ROW(Data!$D$2:$D$1000)-1),ROW(453:453)),"")</f>
        <v/>
      </c>
      <c r="B454" s="1" t="str">
        <f>IFERROR(IF(INDEX(Data!$T$2:$T$1000,$A454)/INDEX(Data!$J$2:$J$1000,$A454)&gt;$B$1,INDEX(Data!$V$2:$V$1000,$A454),""),"")</f>
        <v/>
      </c>
      <c r="C454" t="str">
        <f ca="1">IFERROR(IF(AND($B454,INDEX(Data!$O$2:$O$1000,$A454)=C$1),VLOOKUP($A454+1, INDIRECT("'" &amp; C$1 &amp;"'!E7:Q200"),13,FALSE),""),"")</f>
        <v/>
      </c>
      <c r="D454" t="str">
        <f ca="1">IFERROR(IF(AND($B454,INDEX(Data!$O$2:$O$1000,$A454)=D$1),VLOOKUP($A454+1, INDIRECT("'" &amp; D$1 &amp;"'!E7:Q200"),13,FALSE),""),"")</f>
        <v/>
      </c>
      <c r="E454" t="str">
        <f ca="1">IFERROR(IF(AND($B454,INDEX(Data!$O$2:$O$1000,$A454)=E$1),VLOOKUP($A454+1, INDIRECT("'" &amp; E$1 &amp;"'!E7:Q200"),13,FALSE),""),"")</f>
        <v/>
      </c>
      <c r="F454" t="str">
        <f ca="1">IFERROR(IF(AND($B454,INDEX(Data!$O$2:$O$1000,$A454)=F$1),VLOOKUP($A454+1, INDIRECT("'" &amp; F$1 &amp;"'!E7:Q200"),13,FALSE),""),"")</f>
        <v/>
      </c>
      <c r="G454" t="str">
        <f ca="1">IFERROR(IF(AND($B454,INDEX(Data!$O$2:$O$1000,$A454)=G$1),VLOOKUP($A454+1, INDIRECT("'" &amp; G$1 &amp;"'!E7:Q200"),13,FALSE),""),"")</f>
        <v/>
      </c>
      <c r="H454" t="str">
        <f ca="1">IFERROR(IF(AND($B454,INDEX(Data!$O$2:$O$1000,$A454)=H$1),VLOOKUP($A454+1, INDIRECT("'" &amp; H$1 &amp;"'!E7:Q200"),13,FALSE),""),"")</f>
        <v/>
      </c>
      <c r="I454" t="str">
        <f ca="1">IFERROR(IF(AND($B454,INDEX(Data!$O$2:$O$1000,$A454)=I$1),VLOOKUP($A454+1, INDIRECT("'" &amp; I$1 &amp;"'!E7:Q200"),13,FALSE),""),"")</f>
        <v/>
      </c>
      <c r="J454" t="str">
        <f ca="1">IFERROR(IF(AND($B454,INDEX(Data!$O$2:$O$1000,$A454)=J$1),VLOOKUP($A454+1, INDIRECT("'" &amp; J$1 &amp;"'!E7:Q200"),13,FALSE),""),"")</f>
        <v/>
      </c>
    </row>
    <row r="455" spans="1:10" x14ac:dyDescent="0.3">
      <c r="A455" t="str">
        <f t="array" ref="A455">IFERROR(SMALL(IF(Data!$D$2:$D$1000="Done",ROW(Data!$D$2:$D$1000)-1),ROW(454:454)),"")</f>
        <v/>
      </c>
      <c r="B455" s="1" t="str">
        <f>IFERROR(IF(INDEX(Data!$T$2:$T$1000,$A455)/INDEX(Data!$J$2:$J$1000,$A455)&gt;$B$1,INDEX(Data!$V$2:$V$1000,$A455),""),"")</f>
        <v/>
      </c>
      <c r="C455" t="str">
        <f ca="1">IFERROR(IF(AND($B455,INDEX(Data!$O$2:$O$1000,$A455)=C$1),VLOOKUP($A455+1, INDIRECT("'" &amp; C$1 &amp;"'!E7:Q200"),13,FALSE),""),"")</f>
        <v/>
      </c>
      <c r="D455" t="str">
        <f ca="1">IFERROR(IF(AND($B455,INDEX(Data!$O$2:$O$1000,$A455)=D$1),VLOOKUP($A455+1, INDIRECT("'" &amp; D$1 &amp;"'!E7:Q200"),13,FALSE),""),"")</f>
        <v/>
      </c>
      <c r="E455" t="str">
        <f ca="1">IFERROR(IF(AND($B455,INDEX(Data!$O$2:$O$1000,$A455)=E$1),VLOOKUP($A455+1, INDIRECT("'" &amp; E$1 &amp;"'!E7:Q200"),13,FALSE),""),"")</f>
        <v/>
      </c>
      <c r="F455" t="str">
        <f ca="1">IFERROR(IF(AND($B455,INDEX(Data!$O$2:$O$1000,$A455)=F$1),VLOOKUP($A455+1, INDIRECT("'" &amp; F$1 &amp;"'!E7:Q200"),13,FALSE),""),"")</f>
        <v/>
      </c>
      <c r="G455" t="str">
        <f ca="1">IFERROR(IF(AND($B455,INDEX(Data!$O$2:$O$1000,$A455)=G$1),VLOOKUP($A455+1, INDIRECT("'" &amp; G$1 &amp;"'!E7:Q200"),13,FALSE),""),"")</f>
        <v/>
      </c>
      <c r="H455" t="str">
        <f ca="1">IFERROR(IF(AND($B455,INDEX(Data!$O$2:$O$1000,$A455)=H$1),VLOOKUP($A455+1, INDIRECT("'" &amp; H$1 &amp;"'!E7:Q200"),13,FALSE),""),"")</f>
        <v/>
      </c>
      <c r="I455" t="str">
        <f ca="1">IFERROR(IF(AND($B455,INDEX(Data!$O$2:$O$1000,$A455)=I$1),VLOOKUP($A455+1, INDIRECT("'" &amp; I$1 &amp;"'!E7:Q200"),13,FALSE),""),"")</f>
        <v/>
      </c>
      <c r="J455" t="str">
        <f ca="1">IFERROR(IF(AND($B455,INDEX(Data!$O$2:$O$1000,$A455)=J$1),VLOOKUP($A455+1, INDIRECT("'" &amp; J$1 &amp;"'!E7:Q200"),13,FALSE),""),"")</f>
        <v/>
      </c>
    </row>
    <row r="456" spans="1:10" x14ac:dyDescent="0.3">
      <c r="A456" t="str">
        <f t="array" ref="A456">IFERROR(SMALL(IF(Data!$D$2:$D$1000="Done",ROW(Data!$D$2:$D$1000)-1),ROW(455:455)),"")</f>
        <v/>
      </c>
      <c r="B456" s="1" t="str">
        <f>IFERROR(IF(INDEX(Data!$T$2:$T$1000,$A456)/INDEX(Data!$J$2:$J$1000,$A456)&gt;$B$1,INDEX(Data!$V$2:$V$1000,$A456),""),"")</f>
        <v/>
      </c>
      <c r="C456" t="str">
        <f ca="1">IFERROR(IF(AND($B456,INDEX(Data!$O$2:$O$1000,$A456)=C$1),VLOOKUP($A456+1, INDIRECT("'" &amp; C$1 &amp;"'!E7:Q200"),13,FALSE),""),"")</f>
        <v/>
      </c>
      <c r="D456" t="str">
        <f ca="1">IFERROR(IF(AND($B456,INDEX(Data!$O$2:$O$1000,$A456)=D$1),VLOOKUP($A456+1, INDIRECT("'" &amp; D$1 &amp;"'!E7:Q200"),13,FALSE),""),"")</f>
        <v/>
      </c>
      <c r="E456" t="str">
        <f ca="1">IFERROR(IF(AND($B456,INDEX(Data!$O$2:$O$1000,$A456)=E$1),VLOOKUP($A456+1, INDIRECT("'" &amp; E$1 &amp;"'!E7:Q200"),13,FALSE),""),"")</f>
        <v/>
      </c>
      <c r="F456" t="str">
        <f ca="1">IFERROR(IF(AND($B456,INDEX(Data!$O$2:$O$1000,$A456)=F$1),VLOOKUP($A456+1, INDIRECT("'" &amp; F$1 &amp;"'!E7:Q200"),13,FALSE),""),"")</f>
        <v/>
      </c>
      <c r="G456" t="str">
        <f ca="1">IFERROR(IF(AND($B456,INDEX(Data!$O$2:$O$1000,$A456)=G$1),VLOOKUP($A456+1, INDIRECT("'" &amp; G$1 &amp;"'!E7:Q200"),13,FALSE),""),"")</f>
        <v/>
      </c>
      <c r="H456" t="str">
        <f ca="1">IFERROR(IF(AND($B456,INDEX(Data!$O$2:$O$1000,$A456)=H$1),VLOOKUP($A456+1, INDIRECT("'" &amp; H$1 &amp;"'!E7:Q200"),13,FALSE),""),"")</f>
        <v/>
      </c>
      <c r="I456" t="str">
        <f ca="1">IFERROR(IF(AND($B456,INDEX(Data!$O$2:$O$1000,$A456)=I$1),VLOOKUP($A456+1, INDIRECT("'" &amp; I$1 &amp;"'!E7:Q200"),13,FALSE),""),"")</f>
        <v/>
      </c>
      <c r="J456" t="str">
        <f ca="1">IFERROR(IF(AND($B456,INDEX(Data!$O$2:$O$1000,$A456)=J$1),VLOOKUP($A456+1, INDIRECT("'" &amp; J$1 &amp;"'!E7:Q200"),13,FALSE),""),"")</f>
        <v/>
      </c>
    </row>
    <row r="457" spans="1:10" x14ac:dyDescent="0.3">
      <c r="A457" t="str">
        <f t="array" ref="A457">IFERROR(SMALL(IF(Data!$D$2:$D$1000="Done",ROW(Data!$D$2:$D$1000)-1),ROW(456:456)),"")</f>
        <v/>
      </c>
      <c r="B457" s="1" t="str">
        <f>IFERROR(IF(INDEX(Data!$T$2:$T$1000,$A457)/INDEX(Data!$J$2:$J$1000,$A457)&gt;$B$1,INDEX(Data!$V$2:$V$1000,$A457),""),"")</f>
        <v/>
      </c>
      <c r="C457" t="str">
        <f ca="1">IFERROR(IF(AND($B457,INDEX(Data!$O$2:$O$1000,$A457)=C$1),VLOOKUP($A457+1, INDIRECT("'" &amp; C$1 &amp;"'!E7:Q200"),13,FALSE),""),"")</f>
        <v/>
      </c>
      <c r="D457" t="str">
        <f ca="1">IFERROR(IF(AND($B457,INDEX(Data!$O$2:$O$1000,$A457)=D$1),VLOOKUP($A457+1, INDIRECT("'" &amp; D$1 &amp;"'!E7:Q200"),13,FALSE),""),"")</f>
        <v/>
      </c>
      <c r="E457" t="str">
        <f ca="1">IFERROR(IF(AND($B457,INDEX(Data!$O$2:$O$1000,$A457)=E$1),VLOOKUP($A457+1, INDIRECT("'" &amp; E$1 &amp;"'!E7:Q200"),13,FALSE),""),"")</f>
        <v/>
      </c>
      <c r="F457" t="str">
        <f ca="1">IFERROR(IF(AND($B457,INDEX(Data!$O$2:$O$1000,$A457)=F$1),VLOOKUP($A457+1, INDIRECT("'" &amp; F$1 &amp;"'!E7:Q200"),13,FALSE),""),"")</f>
        <v/>
      </c>
      <c r="G457" t="str">
        <f ca="1">IFERROR(IF(AND($B457,INDEX(Data!$O$2:$O$1000,$A457)=G$1),VLOOKUP($A457+1, INDIRECT("'" &amp; G$1 &amp;"'!E7:Q200"),13,FALSE),""),"")</f>
        <v/>
      </c>
      <c r="H457" t="str">
        <f ca="1">IFERROR(IF(AND($B457,INDEX(Data!$O$2:$O$1000,$A457)=H$1),VLOOKUP($A457+1, INDIRECT("'" &amp; H$1 &amp;"'!E7:Q200"),13,FALSE),""),"")</f>
        <v/>
      </c>
      <c r="I457" t="str">
        <f ca="1">IFERROR(IF(AND($B457,INDEX(Data!$O$2:$O$1000,$A457)=I$1),VLOOKUP($A457+1, INDIRECT("'" &amp; I$1 &amp;"'!E7:Q200"),13,FALSE),""),"")</f>
        <v/>
      </c>
      <c r="J457" t="str">
        <f ca="1">IFERROR(IF(AND($B457,INDEX(Data!$O$2:$O$1000,$A457)=J$1),VLOOKUP($A457+1, INDIRECT("'" &amp; J$1 &amp;"'!E7:Q200"),13,FALSE),""),"")</f>
        <v/>
      </c>
    </row>
    <row r="458" spans="1:10" x14ac:dyDescent="0.3">
      <c r="A458" t="str">
        <f t="array" ref="A458">IFERROR(SMALL(IF(Data!$D$2:$D$1000="Done",ROW(Data!$D$2:$D$1000)-1),ROW(457:457)),"")</f>
        <v/>
      </c>
      <c r="B458" s="1" t="str">
        <f>IFERROR(IF(INDEX(Data!$T$2:$T$1000,$A458)/INDEX(Data!$J$2:$J$1000,$A458)&gt;$B$1,INDEX(Data!$V$2:$V$1000,$A458),""),"")</f>
        <v/>
      </c>
      <c r="C458" t="str">
        <f ca="1">IFERROR(IF(AND($B458,INDEX(Data!$O$2:$O$1000,$A458)=C$1),VLOOKUP($A458+1, INDIRECT("'" &amp; C$1 &amp;"'!E7:Q200"),13,FALSE),""),"")</f>
        <v/>
      </c>
      <c r="D458" t="str">
        <f ca="1">IFERROR(IF(AND($B458,INDEX(Data!$O$2:$O$1000,$A458)=D$1),VLOOKUP($A458+1, INDIRECT("'" &amp; D$1 &amp;"'!E7:Q200"),13,FALSE),""),"")</f>
        <v/>
      </c>
      <c r="E458" t="str">
        <f ca="1">IFERROR(IF(AND($B458,INDEX(Data!$O$2:$O$1000,$A458)=E$1),VLOOKUP($A458+1, INDIRECT("'" &amp; E$1 &amp;"'!E7:Q200"),13,FALSE),""),"")</f>
        <v/>
      </c>
      <c r="F458" t="str">
        <f ca="1">IFERROR(IF(AND($B458,INDEX(Data!$O$2:$O$1000,$A458)=F$1),VLOOKUP($A458+1, INDIRECT("'" &amp; F$1 &amp;"'!E7:Q200"),13,FALSE),""),"")</f>
        <v/>
      </c>
      <c r="G458" t="str">
        <f ca="1">IFERROR(IF(AND($B458,INDEX(Data!$O$2:$O$1000,$A458)=G$1),VLOOKUP($A458+1, INDIRECT("'" &amp; G$1 &amp;"'!E7:Q200"),13,FALSE),""),"")</f>
        <v/>
      </c>
      <c r="H458" t="str">
        <f ca="1">IFERROR(IF(AND($B458,INDEX(Data!$O$2:$O$1000,$A458)=H$1),VLOOKUP($A458+1, INDIRECT("'" &amp; H$1 &amp;"'!E7:Q200"),13,FALSE),""),"")</f>
        <v/>
      </c>
      <c r="I458" t="str">
        <f ca="1">IFERROR(IF(AND($B458,INDEX(Data!$O$2:$O$1000,$A458)=I$1),VLOOKUP($A458+1, INDIRECT("'" &amp; I$1 &amp;"'!E7:Q200"),13,FALSE),""),"")</f>
        <v/>
      </c>
      <c r="J458" t="str">
        <f ca="1">IFERROR(IF(AND($B458,INDEX(Data!$O$2:$O$1000,$A458)=J$1),VLOOKUP($A458+1, INDIRECT("'" &amp; J$1 &amp;"'!E7:Q200"),13,FALSE),""),"")</f>
        <v/>
      </c>
    </row>
    <row r="459" spans="1:10" x14ac:dyDescent="0.3">
      <c r="A459" t="str">
        <f t="array" ref="A459">IFERROR(SMALL(IF(Data!$D$2:$D$1000="Done",ROW(Data!$D$2:$D$1000)-1),ROW(458:458)),"")</f>
        <v/>
      </c>
      <c r="B459" s="1" t="str">
        <f>IFERROR(IF(INDEX(Data!$T$2:$T$1000,$A459)/INDEX(Data!$J$2:$J$1000,$A459)&gt;$B$1,INDEX(Data!$V$2:$V$1000,$A459),""),"")</f>
        <v/>
      </c>
      <c r="C459" t="str">
        <f ca="1">IFERROR(IF(AND($B459,INDEX(Data!$O$2:$O$1000,$A459)=C$1),VLOOKUP($A459+1, INDIRECT("'" &amp; C$1 &amp;"'!E7:Q200"),13,FALSE),""),"")</f>
        <v/>
      </c>
      <c r="D459" t="str">
        <f ca="1">IFERROR(IF(AND($B459,INDEX(Data!$O$2:$O$1000,$A459)=D$1),VLOOKUP($A459+1, INDIRECT("'" &amp; D$1 &amp;"'!E7:Q200"),13,FALSE),""),"")</f>
        <v/>
      </c>
      <c r="E459" t="str">
        <f ca="1">IFERROR(IF(AND($B459,INDEX(Data!$O$2:$O$1000,$A459)=E$1),VLOOKUP($A459+1, INDIRECT("'" &amp; E$1 &amp;"'!E7:Q200"),13,FALSE),""),"")</f>
        <v/>
      </c>
      <c r="F459" t="str">
        <f ca="1">IFERROR(IF(AND($B459,INDEX(Data!$O$2:$O$1000,$A459)=F$1),VLOOKUP($A459+1, INDIRECT("'" &amp; F$1 &amp;"'!E7:Q200"),13,FALSE),""),"")</f>
        <v/>
      </c>
      <c r="G459" t="str">
        <f ca="1">IFERROR(IF(AND($B459,INDEX(Data!$O$2:$O$1000,$A459)=G$1),VLOOKUP($A459+1, INDIRECT("'" &amp; G$1 &amp;"'!E7:Q200"),13,FALSE),""),"")</f>
        <v/>
      </c>
      <c r="H459" t="str">
        <f ca="1">IFERROR(IF(AND($B459,INDEX(Data!$O$2:$O$1000,$A459)=H$1),VLOOKUP($A459+1, INDIRECT("'" &amp; H$1 &amp;"'!E7:Q200"),13,FALSE),""),"")</f>
        <v/>
      </c>
      <c r="I459" t="str">
        <f ca="1">IFERROR(IF(AND($B459,INDEX(Data!$O$2:$O$1000,$A459)=I$1),VLOOKUP($A459+1, INDIRECT("'" &amp; I$1 &amp;"'!E7:Q200"),13,FALSE),""),"")</f>
        <v/>
      </c>
      <c r="J459" t="str">
        <f ca="1">IFERROR(IF(AND($B459,INDEX(Data!$O$2:$O$1000,$A459)=J$1),VLOOKUP($A459+1, INDIRECT("'" &amp; J$1 &amp;"'!E7:Q200"),13,FALSE),""),"")</f>
        <v/>
      </c>
    </row>
    <row r="460" spans="1:10" x14ac:dyDescent="0.3">
      <c r="A460" t="str">
        <f t="array" ref="A460">IFERROR(SMALL(IF(Data!$D$2:$D$1000="Done",ROW(Data!$D$2:$D$1000)-1),ROW(459:459)),"")</f>
        <v/>
      </c>
      <c r="B460" s="1" t="str">
        <f>IFERROR(IF(INDEX(Data!$T$2:$T$1000,$A460)/INDEX(Data!$J$2:$J$1000,$A460)&gt;$B$1,INDEX(Data!$V$2:$V$1000,$A460),""),"")</f>
        <v/>
      </c>
      <c r="C460" t="str">
        <f ca="1">IFERROR(IF(AND($B460,INDEX(Data!$O$2:$O$1000,$A460)=C$1),VLOOKUP($A460+1, INDIRECT("'" &amp; C$1 &amp;"'!E7:Q200"),13,FALSE),""),"")</f>
        <v/>
      </c>
      <c r="D460" t="str">
        <f ca="1">IFERROR(IF(AND($B460,INDEX(Data!$O$2:$O$1000,$A460)=D$1),VLOOKUP($A460+1, INDIRECT("'" &amp; D$1 &amp;"'!E7:Q200"),13,FALSE),""),"")</f>
        <v/>
      </c>
      <c r="E460" t="str">
        <f ca="1">IFERROR(IF(AND($B460,INDEX(Data!$O$2:$O$1000,$A460)=E$1),VLOOKUP($A460+1, INDIRECT("'" &amp; E$1 &amp;"'!E7:Q200"),13,FALSE),""),"")</f>
        <v/>
      </c>
      <c r="F460" t="str">
        <f ca="1">IFERROR(IF(AND($B460,INDEX(Data!$O$2:$O$1000,$A460)=F$1),VLOOKUP($A460+1, INDIRECT("'" &amp; F$1 &amp;"'!E7:Q200"),13,FALSE),""),"")</f>
        <v/>
      </c>
      <c r="G460" t="str">
        <f ca="1">IFERROR(IF(AND($B460,INDEX(Data!$O$2:$O$1000,$A460)=G$1),VLOOKUP($A460+1, INDIRECT("'" &amp; G$1 &amp;"'!E7:Q200"),13,FALSE),""),"")</f>
        <v/>
      </c>
      <c r="H460" t="str">
        <f ca="1">IFERROR(IF(AND($B460,INDEX(Data!$O$2:$O$1000,$A460)=H$1),VLOOKUP($A460+1, INDIRECT("'" &amp; H$1 &amp;"'!E7:Q200"),13,FALSE),""),"")</f>
        <v/>
      </c>
      <c r="I460" t="str">
        <f ca="1">IFERROR(IF(AND($B460,INDEX(Data!$O$2:$O$1000,$A460)=I$1),VLOOKUP($A460+1, INDIRECT("'" &amp; I$1 &amp;"'!E7:Q200"),13,FALSE),""),"")</f>
        <v/>
      </c>
      <c r="J460" t="str">
        <f ca="1">IFERROR(IF(AND($B460,INDEX(Data!$O$2:$O$1000,$A460)=J$1),VLOOKUP($A460+1, INDIRECT("'" &amp; J$1 &amp;"'!E7:Q200"),13,FALSE),""),"")</f>
        <v/>
      </c>
    </row>
    <row r="461" spans="1:10" x14ac:dyDescent="0.3">
      <c r="A461" t="str">
        <f t="array" ref="A461">IFERROR(SMALL(IF(Data!$D$2:$D$1000="Done",ROW(Data!$D$2:$D$1000)-1),ROW(460:460)),"")</f>
        <v/>
      </c>
      <c r="B461" s="1" t="str">
        <f>IFERROR(IF(INDEX(Data!$T$2:$T$1000,$A461)/INDEX(Data!$J$2:$J$1000,$A461)&gt;$B$1,INDEX(Data!$V$2:$V$1000,$A461),""),"")</f>
        <v/>
      </c>
      <c r="C461" t="str">
        <f ca="1">IFERROR(IF(AND($B461,INDEX(Data!$O$2:$O$1000,$A461)=C$1),VLOOKUP($A461+1, INDIRECT("'" &amp; C$1 &amp;"'!E7:Q200"),13,FALSE),""),"")</f>
        <v/>
      </c>
      <c r="D461" t="str">
        <f ca="1">IFERROR(IF(AND($B461,INDEX(Data!$O$2:$O$1000,$A461)=D$1),VLOOKUP($A461+1, INDIRECT("'" &amp; D$1 &amp;"'!E7:Q200"),13,FALSE),""),"")</f>
        <v/>
      </c>
      <c r="E461" t="str">
        <f ca="1">IFERROR(IF(AND($B461,INDEX(Data!$O$2:$O$1000,$A461)=E$1),VLOOKUP($A461+1, INDIRECT("'" &amp; E$1 &amp;"'!E7:Q200"),13,FALSE),""),"")</f>
        <v/>
      </c>
      <c r="F461" t="str">
        <f ca="1">IFERROR(IF(AND($B461,INDEX(Data!$O$2:$O$1000,$A461)=F$1),VLOOKUP($A461+1, INDIRECT("'" &amp; F$1 &amp;"'!E7:Q200"),13,FALSE),""),"")</f>
        <v/>
      </c>
      <c r="G461" t="str">
        <f ca="1">IFERROR(IF(AND($B461,INDEX(Data!$O$2:$O$1000,$A461)=G$1),VLOOKUP($A461+1, INDIRECT("'" &amp; G$1 &amp;"'!E7:Q200"),13,FALSE),""),"")</f>
        <v/>
      </c>
      <c r="H461" t="str">
        <f ca="1">IFERROR(IF(AND($B461,INDEX(Data!$O$2:$O$1000,$A461)=H$1),VLOOKUP($A461+1, INDIRECT("'" &amp; H$1 &amp;"'!E7:Q200"),13,FALSE),""),"")</f>
        <v/>
      </c>
      <c r="I461" t="str">
        <f ca="1">IFERROR(IF(AND($B461,INDEX(Data!$O$2:$O$1000,$A461)=I$1),VLOOKUP($A461+1, INDIRECT("'" &amp; I$1 &amp;"'!E7:Q200"),13,FALSE),""),"")</f>
        <v/>
      </c>
      <c r="J461" t="str">
        <f ca="1">IFERROR(IF(AND($B461,INDEX(Data!$O$2:$O$1000,$A461)=J$1),VLOOKUP($A461+1, INDIRECT("'" &amp; J$1 &amp;"'!E7:Q200"),13,FALSE),""),"")</f>
        <v/>
      </c>
    </row>
    <row r="462" spans="1:10" x14ac:dyDescent="0.3">
      <c r="A462" t="str">
        <f t="array" ref="A462">IFERROR(SMALL(IF(Data!$D$2:$D$1000="Done",ROW(Data!$D$2:$D$1000)-1),ROW(461:461)),"")</f>
        <v/>
      </c>
      <c r="B462" s="1" t="str">
        <f>IFERROR(IF(INDEX(Data!$T$2:$T$1000,$A462)/INDEX(Data!$J$2:$J$1000,$A462)&gt;$B$1,INDEX(Data!$V$2:$V$1000,$A462),""),"")</f>
        <v/>
      </c>
      <c r="C462" t="str">
        <f ca="1">IFERROR(IF(AND($B462,INDEX(Data!$O$2:$O$1000,$A462)=C$1),VLOOKUP($A462+1, INDIRECT("'" &amp; C$1 &amp;"'!E7:Q200"),13,FALSE),""),"")</f>
        <v/>
      </c>
      <c r="D462" t="str">
        <f ca="1">IFERROR(IF(AND($B462,INDEX(Data!$O$2:$O$1000,$A462)=D$1),VLOOKUP($A462+1, INDIRECT("'" &amp; D$1 &amp;"'!E7:Q200"),13,FALSE),""),"")</f>
        <v/>
      </c>
      <c r="E462" t="str">
        <f ca="1">IFERROR(IF(AND($B462,INDEX(Data!$O$2:$O$1000,$A462)=E$1),VLOOKUP($A462+1, INDIRECT("'" &amp; E$1 &amp;"'!E7:Q200"),13,FALSE),""),"")</f>
        <v/>
      </c>
      <c r="F462" t="str">
        <f ca="1">IFERROR(IF(AND($B462,INDEX(Data!$O$2:$O$1000,$A462)=F$1),VLOOKUP($A462+1, INDIRECT("'" &amp; F$1 &amp;"'!E7:Q200"),13,FALSE),""),"")</f>
        <v/>
      </c>
      <c r="G462" t="str">
        <f ca="1">IFERROR(IF(AND($B462,INDEX(Data!$O$2:$O$1000,$A462)=G$1),VLOOKUP($A462+1, INDIRECT("'" &amp; G$1 &amp;"'!E7:Q200"),13,FALSE),""),"")</f>
        <v/>
      </c>
      <c r="H462" t="str">
        <f ca="1">IFERROR(IF(AND($B462,INDEX(Data!$O$2:$O$1000,$A462)=H$1),VLOOKUP($A462+1, INDIRECT("'" &amp; H$1 &amp;"'!E7:Q200"),13,FALSE),""),"")</f>
        <v/>
      </c>
      <c r="I462" t="str">
        <f ca="1">IFERROR(IF(AND($B462,INDEX(Data!$O$2:$O$1000,$A462)=I$1),VLOOKUP($A462+1, INDIRECT("'" &amp; I$1 &amp;"'!E7:Q200"),13,FALSE),""),"")</f>
        <v/>
      </c>
      <c r="J462" t="str">
        <f ca="1">IFERROR(IF(AND($B462,INDEX(Data!$O$2:$O$1000,$A462)=J$1),VLOOKUP($A462+1, INDIRECT("'" &amp; J$1 &amp;"'!E7:Q200"),13,FALSE),""),"")</f>
        <v/>
      </c>
    </row>
    <row r="463" spans="1:10" x14ac:dyDescent="0.3">
      <c r="A463" t="str">
        <f t="array" ref="A463">IFERROR(SMALL(IF(Data!$D$2:$D$1000="Done",ROW(Data!$D$2:$D$1000)-1),ROW(462:462)),"")</f>
        <v/>
      </c>
      <c r="B463" s="1" t="str">
        <f>IFERROR(IF(INDEX(Data!$T$2:$T$1000,$A463)/INDEX(Data!$J$2:$J$1000,$A463)&gt;$B$1,INDEX(Data!$V$2:$V$1000,$A463),""),"")</f>
        <v/>
      </c>
      <c r="C463" t="str">
        <f ca="1">IFERROR(IF(AND($B463,INDEX(Data!$O$2:$O$1000,$A463)=C$1),VLOOKUP($A463+1, INDIRECT("'" &amp; C$1 &amp;"'!E7:Q200"),13,FALSE),""),"")</f>
        <v/>
      </c>
      <c r="D463" t="str">
        <f ca="1">IFERROR(IF(AND($B463,INDEX(Data!$O$2:$O$1000,$A463)=D$1),VLOOKUP($A463+1, INDIRECT("'" &amp; D$1 &amp;"'!E7:Q200"),13,FALSE),""),"")</f>
        <v/>
      </c>
      <c r="E463" t="str">
        <f ca="1">IFERROR(IF(AND($B463,INDEX(Data!$O$2:$O$1000,$A463)=E$1),VLOOKUP($A463+1, INDIRECT("'" &amp; E$1 &amp;"'!E7:Q200"),13,FALSE),""),"")</f>
        <v/>
      </c>
      <c r="F463" t="str">
        <f ca="1">IFERROR(IF(AND($B463,INDEX(Data!$O$2:$O$1000,$A463)=F$1),VLOOKUP($A463+1, INDIRECT("'" &amp; F$1 &amp;"'!E7:Q200"),13,FALSE),""),"")</f>
        <v/>
      </c>
      <c r="G463" t="str">
        <f ca="1">IFERROR(IF(AND($B463,INDEX(Data!$O$2:$O$1000,$A463)=G$1),VLOOKUP($A463+1, INDIRECT("'" &amp; G$1 &amp;"'!E7:Q200"),13,FALSE),""),"")</f>
        <v/>
      </c>
      <c r="H463" t="str">
        <f ca="1">IFERROR(IF(AND($B463,INDEX(Data!$O$2:$O$1000,$A463)=H$1),VLOOKUP($A463+1, INDIRECT("'" &amp; H$1 &amp;"'!E7:Q200"),13,FALSE),""),"")</f>
        <v/>
      </c>
      <c r="I463" t="str">
        <f ca="1">IFERROR(IF(AND($B463,INDEX(Data!$O$2:$O$1000,$A463)=I$1),VLOOKUP($A463+1, INDIRECT("'" &amp; I$1 &amp;"'!E7:Q200"),13,FALSE),""),"")</f>
        <v/>
      </c>
      <c r="J463" t="str">
        <f ca="1">IFERROR(IF(AND($B463,INDEX(Data!$O$2:$O$1000,$A463)=J$1),VLOOKUP($A463+1, INDIRECT("'" &amp; J$1 &amp;"'!E7:Q200"),13,FALSE),""),"")</f>
        <v/>
      </c>
    </row>
    <row r="464" spans="1:10" x14ac:dyDescent="0.3">
      <c r="A464" t="str">
        <f t="array" ref="A464">IFERROR(SMALL(IF(Data!$D$2:$D$1000="Done",ROW(Data!$D$2:$D$1000)-1),ROW(463:463)),"")</f>
        <v/>
      </c>
      <c r="B464" s="1" t="str">
        <f>IFERROR(IF(INDEX(Data!$T$2:$T$1000,$A464)/INDEX(Data!$J$2:$J$1000,$A464)&gt;$B$1,INDEX(Data!$V$2:$V$1000,$A464),""),"")</f>
        <v/>
      </c>
      <c r="C464" t="str">
        <f ca="1">IFERROR(IF(AND($B464,INDEX(Data!$O$2:$O$1000,$A464)=C$1),VLOOKUP($A464+1, INDIRECT("'" &amp; C$1 &amp;"'!E7:Q200"),13,FALSE),""),"")</f>
        <v/>
      </c>
      <c r="D464" t="str">
        <f ca="1">IFERROR(IF(AND($B464,INDEX(Data!$O$2:$O$1000,$A464)=D$1),VLOOKUP($A464+1, INDIRECT("'" &amp; D$1 &amp;"'!E7:Q200"),13,FALSE),""),"")</f>
        <v/>
      </c>
      <c r="E464" t="str">
        <f ca="1">IFERROR(IF(AND($B464,INDEX(Data!$O$2:$O$1000,$A464)=E$1),VLOOKUP($A464+1, INDIRECT("'" &amp; E$1 &amp;"'!E7:Q200"),13,FALSE),""),"")</f>
        <v/>
      </c>
      <c r="F464" t="str">
        <f ca="1">IFERROR(IF(AND($B464,INDEX(Data!$O$2:$O$1000,$A464)=F$1),VLOOKUP($A464+1, INDIRECT("'" &amp; F$1 &amp;"'!E7:Q200"),13,FALSE),""),"")</f>
        <v/>
      </c>
      <c r="G464" t="str">
        <f ca="1">IFERROR(IF(AND($B464,INDEX(Data!$O$2:$O$1000,$A464)=G$1),VLOOKUP($A464+1, INDIRECT("'" &amp; G$1 &amp;"'!E7:Q200"),13,FALSE),""),"")</f>
        <v/>
      </c>
      <c r="H464" t="str">
        <f ca="1">IFERROR(IF(AND($B464,INDEX(Data!$O$2:$O$1000,$A464)=H$1),VLOOKUP($A464+1, INDIRECT("'" &amp; H$1 &amp;"'!E7:Q200"),13,FALSE),""),"")</f>
        <v/>
      </c>
      <c r="I464" t="str">
        <f ca="1">IFERROR(IF(AND($B464,INDEX(Data!$O$2:$O$1000,$A464)=I$1),VLOOKUP($A464+1, INDIRECT("'" &amp; I$1 &amp;"'!E7:Q200"),13,FALSE),""),"")</f>
        <v/>
      </c>
      <c r="J464" t="str">
        <f ca="1">IFERROR(IF(AND($B464,INDEX(Data!$O$2:$O$1000,$A464)=J$1),VLOOKUP($A464+1, INDIRECT("'" &amp; J$1 &amp;"'!E7:Q200"),13,FALSE),""),"")</f>
        <v/>
      </c>
    </row>
    <row r="465" spans="1:10" x14ac:dyDescent="0.3">
      <c r="A465" t="str">
        <f t="array" ref="A465">IFERROR(SMALL(IF(Data!$D$2:$D$1000="Done",ROW(Data!$D$2:$D$1000)-1),ROW(464:464)),"")</f>
        <v/>
      </c>
      <c r="B465" s="1" t="str">
        <f>IFERROR(IF(INDEX(Data!$T$2:$T$1000,$A465)/INDEX(Data!$J$2:$J$1000,$A465)&gt;$B$1,INDEX(Data!$V$2:$V$1000,$A465),""),"")</f>
        <v/>
      </c>
      <c r="C465" t="str">
        <f ca="1">IFERROR(IF(AND($B465,INDEX(Data!$O$2:$O$1000,$A465)=C$1),VLOOKUP($A465+1, INDIRECT("'" &amp; C$1 &amp;"'!E7:Q200"),13,FALSE),""),"")</f>
        <v/>
      </c>
      <c r="D465" t="str">
        <f ca="1">IFERROR(IF(AND($B465,INDEX(Data!$O$2:$O$1000,$A465)=D$1),VLOOKUP($A465+1, INDIRECT("'" &amp; D$1 &amp;"'!E7:Q200"),13,FALSE),""),"")</f>
        <v/>
      </c>
      <c r="E465" t="str">
        <f ca="1">IFERROR(IF(AND($B465,INDEX(Data!$O$2:$O$1000,$A465)=E$1),VLOOKUP($A465+1, INDIRECT("'" &amp; E$1 &amp;"'!E7:Q200"),13,FALSE),""),"")</f>
        <v/>
      </c>
      <c r="F465" t="str">
        <f ca="1">IFERROR(IF(AND($B465,INDEX(Data!$O$2:$O$1000,$A465)=F$1),VLOOKUP($A465+1, INDIRECT("'" &amp; F$1 &amp;"'!E7:Q200"),13,FALSE),""),"")</f>
        <v/>
      </c>
      <c r="G465" t="str">
        <f ca="1">IFERROR(IF(AND($B465,INDEX(Data!$O$2:$O$1000,$A465)=G$1),VLOOKUP($A465+1, INDIRECT("'" &amp; G$1 &amp;"'!E7:Q200"),13,FALSE),""),"")</f>
        <v/>
      </c>
      <c r="H465" t="str">
        <f ca="1">IFERROR(IF(AND($B465,INDEX(Data!$O$2:$O$1000,$A465)=H$1),VLOOKUP($A465+1, INDIRECT("'" &amp; H$1 &amp;"'!E7:Q200"),13,FALSE),""),"")</f>
        <v/>
      </c>
      <c r="I465" t="str">
        <f ca="1">IFERROR(IF(AND($B465,INDEX(Data!$O$2:$O$1000,$A465)=I$1),VLOOKUP($A465+1, INDIRECT("'" &amp; I$1 &amp;"'!E7:Q200"),13,FALSE),""),"")</f>
        <v/>
      </c>
      <c r="J465" t="str">
        <f ca="1">IFERROR(IF(AND($B465,INDEX(Data!$O$2:$O$1000,$A465)=J$1),VLOOKUP($A465+1, INDIRECT("'" &amp; J$1 &amp;"'!E7:Q200"),13,FALSE),""),"")</f>
        <v/>
      </c>
    </row>
    <row r="466" spans="1:10" x14ac:dyDescent="0.3">
      <c r="A466" t="str">
        <f t="array" ref="A466">IFERROR(SMALL(IF(Data!$D$2:$D$1000="Done",ROW(Data!$D$2:$D$1000)-1),ROW(465:465)),"")</f>
        <v/>
      </c>
      <c r="B466" s="1" t="str">
        <f>IFERROR(IF(INDEX(Data!$T$2:$T$1000,$A466)/INDEX(Data!$J$2:$J$1000,$A466)&gt;$B$1,INDEX(Data!$V$2:$V$1000,$A466),""),"")</f>
        <v/>
      </c>
      <c r="C466" t="str">
        <f ca="1">IFERROR(IF(AND($B466,INDEX(Data!$O$2:$O$1000,$A466)=C$1),VLOOKUP($A466+1, INDIRECT("'" &amp; C$1 &amp;"'!E7:Q200"),13,FALSE),""),"")</f>
        <v/>
      </c>
      <c r="D466" t="str">
        <f ca="1">IFERROR(IF(AND($B466,INDEX(Data!$O$2:$O$1000,$A466)=D$1),VLOOKUP($A466+1, INDIRECT("'" &amp; D$1 &amp;"'!E7:Q200"),13,FALSE),""),"")</f>
        <v/>
      </c>
      <c r="E466" t="str">
        <f ca="1">IFERROR(IF(AND($B466,INDEX(Data!$O$2:$O$1000,$A466)=E$1),VLOOKUP($A466+1, INDIRECT("'" &amp; E$1 &amp;"'!E7:Q200"),13,FALSE),""),"")</f>
        <v/>
      </c>
      <c r="F466" t="str">
        <f ca="1">IFERROR(IF(AND($B466,INDEX(Data!$O$2:$O$1000,$A466)=F$1),VLOOKUP($A466+1, INDIRECT("'" &amp; F$1 &amp;"'!E7:Q200"),13,FALSE),""),"")</f>
        <v/>
      </c>
      <c r="G466" t="str">
        <f ca="1">IFERROR(IF(AND($B466,INDEX(Data!$O$2:$O$1000,$A466)=G$1),VLOOKUP($A466+1, INDIRECT("'" &amp; G$1 &amp;"'!E7:Q200"),13,FALSE),""),"")</f>
        <v/>
      </c>
      <c r="H466" t="str">
        <f ca="1">IFERROR(IF(AND($B466,INDEX(Data!$O$2:$O$1000,$A466)=H$1),VLOOKUP($A466+1, INDIRECT("'" &amp; H$1 &amp;"'!E7:Q200"),13,FALSE),""),"")</f>
        <v/>
      </c>
      <c r="I466" t="str">
        <f ca="1">IFERROR(IF(AND($B466,INDEX(Data!$O$2:$O$1000,$A466)=I$1),VLOOKUP($A466+1, INDIRECT("'" &amp; I$1 &amp;"'!E7:Q200"),13,FALSE),""),"")</f>
        <v/>
      </c>
      <c r="J466" t="str">
        <f ca="1">IFERROR(IF(AND($B466,INDEX(Data!$O$2:$O$1000,$A466)=J$1),VLOOKUP($A466+1, INDIRECT("'" &amp; J$1 &amp;"'!E7:Q200"),13,FALSE),""),"")</f>
        <v/>
      </c>
    </row>
    <row r="467" spans="1:10" x14ac:dyDescent="0.3">
      <c r="A467" t="str">
        <f t="array" ref="A467">IFERROR(SMALL(IF(Data!$D$2:$D$1000="Done",ROW(Data!$D$2:$D$1000)-1),ROW(466:466)),"")</f>
        <v/>
      </c>
      <c r="B467" s="1" t="str">
        <f>IFERROR(IF(INDEX(Data!$T$2:$T$1000,$A467)/INDEX(Data!$J$2:$J$1000,$A467)&gt;$B$1,INDEX(Data!$V$2:$V$1000,$A467),""),"")</f>
        <v/>
      </c>
      <c r="C467" t="str">
        <f ca="1">IFERROR(IF(AND($B467,INDEX(Data!$O$2:$O$1000,$A467)=C$1),VLOOKUP($A467+1, INDIRECT("'" &amp; C$1 &amp;"'!E7:Q200"),13,FALSE),""),"")</f>
        <v/>
      </c>
      <c r="D467" t="str">
        <f ca="1">IFERROR(IF(AND($B467,INDEX(Data!$O$2:$O$1000,$A467)=D$1),VLOOKUP($A467+1, INDIRECT("'" &amp; D$1 &amp;"'!E7:Q200"),13,FALSE),""),"")</f>
        <v/>
      </c>
      <c r="E467" t="str">
        <f ca="1">IFERROR(IF(AND($B467,INDEX(Data!$O$2:$O$1000,$A467)=E$1),VLOOKUP($A467+1, INDIRECT("'" &amp; E$1 &amp;"'!E7:Q200"),13,FALSE),""),"")</f>
        <v/>
      </c>
      <c r="F467" t="str">
        <f ca="1">IFERROR(IF(AND($B467,INDEX(Data!$O$2:$O$1000,$A467)=F$1),VLOOKUP($A467+1, INDIRECT("'" &amp; F$1 &amp;"'!E7:Q200"),13,FALSE),""),"")</f>
        <v/>
      </c>
      <c r="G467" t="str">
        <f ca="1">IFERROR(IF(AND($B467,INDEX(Data!$O$2:$O$1000,$A467)=G$1),VLOOKUP($A467+1, INDIRECT("'" &amp; G$1 &amp;"'!E7:Q200"),13,FALSE),""),"")</f>
        <v/>
      </c>
      <c r="H467" t="str">
        <f ca="1">IFERROR(IF(AND($B467,INDEX(Data!$O$2:$O$1000,$A467)=H$1),VLOOKUP($A467+1, INDIRECT("'" &amp; H$1 &amp;"'!E7:Q200"),13,FALSE),""),"")</f>
        <v/>
      </c>
      <c r="I467" t="str">
        <f ca="1">IFERROR(IF(AND($B467,INDEX(Data!$O$2:$O$1000,$A467)=I$1),VLOOKUP($A467+1, INDIRECT("'" &amp; I$1 &amp;"'!E7:Q200"),13,FALSE),""),"")</f>
        <v/>
      </c>
      <c r="J467" t="str">
        <f ca="1">IFERROR(IF(AND($B467,INDEX(Data!$O$2:$O$1000,$A467)=J$1),VLOOKUP($A467+1, INDIRECT("'" &amp; J$1 &amp;"'!E7:Q200"),13,FALSE),""),"")</f>
        <v/>
      </c>
    </row>
    <row r="468" spans="1:10" x14ac:dyDescent="0.3">
      <c r="A468" t="str">
        <f t="array" ref="A468">IFERROR(SMALL(IF(Data!$D$2:$D$1000="Done",ROW(Data!$D$2:$D$1000)-1),ROW(467:467)),"")</f>
        <v/>
      </c>
      <c r="B468" s="1" t="str">
        <f>IFERROR(IF(INDEX(Data!$T$2:$T$1000,$A468)/INDEX(Data!$J$2:$J$1000,$A468)&gt;$B$1,INDEX(Data!$V$2:$V$1000,$A468),""),"")</f>
        <v/>
      </c>
      <c r="C468" t="str">
        <f ca="1">IFERROR(IF(AND($B468,INDEX(Data!$O$2:$O$1000,$A468)=C$1),VLOOKUP($A468+1, INDIRECT("'" &amp; C$1 &amp;"'!E7:Q200"),13,FALSE),""),"")</f>
        <v/>
      </c>
      <c r="D468" t="str">
        <f ca="1">IFERROR(IF(AND($B468,INDEX(Data!$O$2:$O$1000,$A468)=D$1),VLOOKUP($A468+1, INDIRECT("'" &amp; D$1 &amp;"'!E7:Q200"),13,FALSE),""),"")</f>
        <v/>
      </c>
      <c r="E468" t="str">
        <f ca="1">IFERROR(IF(AND($B468,INDEX(Data!$O$2:$O$1000,$A468)=E$1),VLOOKUP($A468+1, INDIRECT("'" &amp; E$1 &amp;"'!E7:Q200"),13,FALSE),""),"")</f>
        <v/>
      </c>
      <c r="F468" t="str">
        <f ca="1">IFERROR(IF(AND($B468,INDEX(Data!$O$2:$O$1000,$A468)=F$1),VLOOKUP($A468+1, INDIRECT("'" &amp; F$1 &amp;"'!E7:Q200"),13,FALSE),""),"")</f>
        <v/>
      </c>
      <c r="G468" t="str">
        <f ca="1">IFERROR(IF(AND($B468,INDEX(Data!$O$2:$O$1000,$A468)=G$1),VLOOKUP($A468+1, INDIRECT("'" &amp; G$1 &amp;"'!E7:Q200"),13,FALSE),""),"")</f>
        <v/>
      </c>
      <c r="H468" t="str">
        <f ca="1">IFERROR(IF(AND($B468,INDEX(Data!$O$2:$O$1000,$A468)=H$1),VLOOKUP($A468+1, INDIRECT("'" &amp; H$1 &amp;"'!E7:Q200"),13,FALSE),""),"")</f>
        <v/>
      </c>
      <c r="I468" t="str">
        <f ca="1">IFERROR(IF(AND($B468,INDEX(Data!$O$2:$O$1000,$A468)=I$1),VLOOKUP($A468+1, INDIRECT("'" &amp; I$1 &amp;"'!E7:Q200"),13,FALSE),""),"")</f>
        <v/>
      </c>
      <c r="J468" t="str">
        <f ca="1">IFERROR(IF(AND($B468,INDEX(Data!$O$2:$O$1000,$A468)=J$1),VLOOKUP($A468+1, INDIRECT("'" &amp; J$1 &amp;"'!E7:Q200"),13,FALSE),""),"")</f>
        <v/>
      </c>
    </row>
    <row r="469" spans="1:10" x14ac:dyDescent="0.3">
      <c r="A469" t="str">
        <f t="array" ref="A469">IFERROR(SMALL(IF(Data!$D$2:$D$1000="Done",ROW(Data!$D$2:$D$1000)-1),ROW(468:468)),"")</f>
        <v/>
      </c>
      <c r="B469" s="1" t="str">
        <f>IFERROR(IF(INDEX(Data!$T$2:$T$1000,$A469)/INDEX(Data!$J$2:$J$1000,$A469)&gt;$B$1,INDEX(Data!$V$2:$V$1000,$A469),""),"")</f>
        <v/>
      </c>
      <c r="C469" t="str">
        <f ca="1">IFERROR(IF(AND($B469,INDEX(Data!$O$2:$O$1000,$A469)=C$1),VLOOKUP($A469+1, INDIRECT("'" &amp; C$1 &amp;"'!E7:Q200"),13,FALSE),""),"")</f>
        <v/>
      </c>
      <c r="D469" t="str">
        <f ca="1">IFERROR(IF(AND($B469,INDEX(Data!$O$2:$O$1000,$A469)=D$1),VLOOKUP($A469+1, INDIRECT("'" &amp; D$1 &amp;"'!E7:Q200"),13,FALSE),""),"")</f>
        <v/>
      </c>
      <c r="E469" t="str">
        <f ca="1">IFERROR(IF(AND($B469,INDEX(Data!$O$2:$O$1000,$A469)=E$1),VLOOKUP($A469+1, INDIRECT("'" &amp; E$1 &amp;"'!E7:Q200"),13,FALSE),""),"")</f>
        <v/>
      </c>
      <c r="F469" t="str">
        <f ca="1">IFERROR(IF(AND($B469,INDEX(Data!$O$2:$O$1000,$A469)=F$1),VLOOKUP($A469+1, INDIRECT("'" &amp; F$1 &amp;"'!E7:Q200"),13,FALSE),""),"")</f>
        <v/>
      </c>
      <c r="G469" t="str">
        <f ca="1">IFERROR(IF(AND($B469,INDEX(Data!$O$2:$O$1000,$A469)=G$1),VLOOKUP($A469+1, INDIRECT("'" &amp; G$1 &amp;"'!E7:Q200"),13,FALSE),""),"")</f>
        <v/>
      </c>
      <c r="H469" t="str">
        <f ca="1">IFERROR(IF(AND($B469,INDEX(Data!$O$2:$O$1000,$A469)=H$1),VLOOKUP($A469+1, INDIRECT("'" &amp; H$1 &amp;"'!E7:Q200"),13,FALSE),""),"")</f>
        <v/>
      </c>
      <c r="I469" t="str">
        <f ca="1">IFERROR(IF(AND($B469,INDEX(Data!$O$2:$O$1000,$A469)=I$1),VLOOKUP($A469+1, INDIRECT("'" &amp; I$1 &amp;"'!E7:Q200"),13,FALSE),""),"")</f>
        <v/>
      </c>
      <c r="J469" t="str">
        <f ca="1">IFERROR(IF(AND($B469,INDEX(Data!$O$2:$O$1000,$A469)=J$1),VLOOKUP($A469+1, INDIRECT("'" &amp; J$1 &amp;"'!E7:Q200"),13,FALSE),""),"")</f>
        <v/>
      </c>
    </row>
    <row r="470" spans="1:10" x14ac:dyDescent="0.3">
      <c r="A470" t="str">
        <f t="array" ref="A470">IFERROR(SMALL(IF(Data!$D$2:$D$1000="Done",ROW(Data!$D$2:$D$1000)-1),ROW(469:469)),"")</f>
        <v/>
      </c>
      <c r="B470" s="1" t="str">
        <f>IFERROR(IF(INDEX(Data!$T$2:$T$1000,$A470)/INDEX(Data!$J$2:$J$1000,$A470)&gt;$B$1,INDEX(Data!$V$2:$V$1000,$A470),""),"")</f>
        <v/>
      </c>
      <c r="C470" t="str">
        <f ca="1">IFERROR(IF(AND($B470,INDEX(Data!$O$2:$O$1000,$A470)=C$1),VLOOKUP($A470+1, INDIRECT("'" &amp; C$1 &amp;"'!E7:Q200"),13,FALSE),""),"")</f>
        <v/>
      </c>
      <c r="D470" t="str">
        <f ca="1">IFERROR(IF(AND($B470,INDEX(Data!$O$2:$O$1000,$A470)=D$1),VLOOKUP($A470+1, INDIRECT("'" &amp; D$1 &amp;"'!E7:Q200"),13,FALSE),""),"")</f>
        <v/>
      </c>
      <c r="E470" t="str">
        <f ca="1">IFERROR(IF(AND($B470,INDEX(Data!$O$2:$O$1000,$A470)=E$1),VLOOKUP($A470+1, INDIRECT("'" &amp; E$1 &amp;"'!E7:Q200"),13,FALSE),""),"")</f>
        <v/>
      </c>
      <c r="F470" t="str">
        <f ca="1">IFERROR(IF(AND($B470,INDEX(Data!$O$2:$O$1000,$A470)=F$1),VLOOKUP($A470+1, INDIRECT("'" &amp; F$1 &amp;"'!E7:Q200"),13,FALSE),""),"")</f>
        <v/>
      </c>
      <c r="G470" t="str">
        <f ca="1">IFERROR(IF(AND($B470,INDEX(Data!$O$2:$O$1000,$A470)=G$1),VLOOKUP($A470+1, INDIRECT("'" &amp; G$1 &amp;"'!E7:Q200"),13,FALSE),""),"")</f>
        <v/>
      </c>
      <c r="H470" t="str">
        <f ca="1">IFERROR(IF(AND($B470,INDEX(Data!$O$2:$O$1000,$A470)=H$1),VLOOKUP($A470+1, INDIRECT("'" &amp; H$1 &amp;"'!E7:Q200"),13,FALSE),""),"")</f>
        <v/>
      </c>
      <c r="I470" t="str">
        <f ca="1">IFERROR(IF(AND($B470,INDEX(Data!$O$2:$O$1000,$A470)=I$1),VLOOKUP($A470+1, INDIRECT("'" &amp; I$1 &amp;"'!E7:Q200"),13,FALSE),""),"")</f>
        <v/>
      </c>
      <c r="J470" t="str">
        <f ca="1">IFERROR(IF(AND($B470,INDEX(Data!$O$2:$O$1000,$A470)=J$1),VLOOKUP($A470+1, INDIRECT("'" &amp; J$1 &amp;"'!E7:Q200"),13,FALSE),""),"")</f>
        <v/>
      </c>
    </row>
    <row r="471" spans="1:10" x14ac:dyDescent="0.3">
      <c r="A471" t="str">
        <f t="array" ref="A471">IFERROR(SMALL(IF(Data!$D$2:$D$1000="Done",ROW(Data!$D$2:$D$1000)-1),ROW(470:470)),"")</f>
        <v/>
      </c>
      <c r="B471" s="1" t="str">
        <f>IFERROR(IF(INDEX(Data!$T$2:$T$1000,$A471)/INDEX(Data!$J$2:$J$1000,$A471)&gt;$B$1,INDEX(Data!$V$2:$V$1000,$A471),""),"")</f>
        <v/>
      </c>
      <c r="C471" t="str">
        <f ca="1">IFERROR(IF(AND($B471,INDEX(Data!$O$2:$O$1000,$A471)=C$1),VLOOKUP($A471+1, INDIRECT("'" &amp; C$1 &amp;"'!E7:Q200"),13,FALSE),""),"")</f>
        <v/>
      </c>
      <c r="D471" t="str">
        <f ca="1">IFERROR(IF(AND($B471,INDEX(Data!$O$2:$O$1000,$A471)=D$1),VLOOKUP($A471+1, INDIRECT("'" &amp; D$1 &amp;"'!E7:Q200"),13,FALSE),""),"")</f>
        <v/>
      </c>
      <c r="E471" t="str">
        <f ca="1">IFERROR(IF(AND($B471,INDEX(Data!$O$2:$O$1000,$A471)=E$1),VLOOKUP($A471+1, INDIRECT("'" &amp; E$1 &amp;"'!E7:Q200"),13,FALSE),""),"")</f>
        <v/>
      </c>
      <c r="F471" t="str">
        <f ca="1">IFERROR(IF(AND($B471,INDEX(Data!$O$2:$O$1000,$A471)=F$1),VLOOKUP($A471+1, INDIRECT("'" &amp; F$1 &amp;"'!E7:Q200"),13,FALSE),""),"")</f>
        <v/>
      </c>
      <c r="G471" t="str">
        <f ca="1">IFERROR(IF(AND($B471,INDEX(Data!$O$2:$O$1000,$A471)=G$1),VLOOKUP($A471+1, INDIRECT("'" &amp; G$1 &amp;"'!E7:Q200"),13,FALSE),""),"")</f>
        <v/>
      </c>
      <c r="H471" t="str">
        <f ca="1">IFERROR(IF(AND($B471,INDEX(Data!$O$2:$O$1000,$A471)=H$1),VLOOKUP($A471+1, INDIRECT("'" &amp; H$1 &amp;"'!E7:Q200"),13,FALSE),""),"")</f>
        <v/>
      </c>
      <c r="I471" t="str">
        <f ca="1">IFERROR(IF(AND($B471,INDEX(Data!$O$2:$O$1000,$A471)=I$1),VLOOKUP($A471+1, INDIRECT("'" &amp; I$1 &amp;"'!E7:Q200"),13,FALSE),""),"")</f>
        <v/>
      </c>
      <c r="J471" t="str">
        <f ca="1">IFERROR(IF(AND($B471,INDEX(Data!$O$2:$O$1000,$A471)=J$1),VLOOKUP($A471+1, INDIRECT("'" &amp; J$1 &amp;"'!E7:Q200"),13,FALSE),""),"")</f>
        <v/>
      </c>
    </row>
    <row r="472" spans="1:10" x14ac:dyDescent="0.3">
      <c r="A472" t="str">
        <f t="array" ref="A472">IFERROR(SMALL(IF(Data!$D$2:$D$1000="Done",ROW(Data!$D$2:$D$1000)-1),ROW(471:471)),"")</f>
        <v/>
      </c>
      <c r="B472" s="1" t="str">
        <f>IFERROR(IF(INDEX(Data!$T$2:$T$1000,$A472)/INDEX(Data!$J$2:$J$1000,$A472)&gt;$B$1,INDEX(Data!$V$2:$V$1000,$A472),""),"")</f>
        <v/>
      </c>
      <c r="C472" t="str">
        <f ca="1">IFERROR(IF(AND($B472,INDEX(Data!$O$2:$O$1000,$A472)=C$1),VLOOKUP($A472+1, INDIRECT("'" &amp; C$1 &amp;"'!E7:Q200"),13,FALSE),""),"")</f>
        <v/>
      </c>
      <c r="D472" t="str">
        <f ca="1">IFERROR(IF(AND($B472,INDEX(Data!$O$2:$O$1000,$A472)=D$1),VLOOKUP($A472+1, INDIRECT("'" &amp; D$1 &amp;"'!E7:Q200"),13,FALSE),""),"")</f>
        <v/>
      </c>
      <c r="E472" t="str">
        <f ca="1">IFERROR(IF(AND($B472,INDEX(Data!$O$2:$O$1000,$A472)=E$1),VLOOKUP($A472+1, INDIRECT("'" &amp; E$1 &amp;"'!E7:Q200"),13,FALSE),""),"")</f>
        <v/>
      </c>
      <c r="F472" t="str">
        <f ca="1">IFERROR(IF(AND($B472,INDEX(Data!$O$2:$O$1000,$A472)=F$1),VLOOKUP($A472+1, INDIRECT("'" &amp; F$1 &amp;"'!E7:Q200"),13,FALSE),""),"")</f>
        <v/>
      </c>
      <c r="G472" t="str">
        <f ca="1">IFERROR(IF(AND($B472,INDEX(Data!$O$2:$O$1000,$A472)=G$1),VLOOKUP($A472+1, INDIRECT("'" &amp; G$1 &amp;"'!E7:Q200"),13,FALSE),""),"")</f>
        <v/>
      </c>
      <c r="H472" t="str">
        <f ca="1">IFERROR(IF(AND($B472,INDEX(Data!$O$2:$O$1000,$A472)=H$1),VLOOKUP($A472+1, INDIRECT("'" &amp; H$1 &amp;"'!E7:Q200"),13,FALSE),""),"")</f>
        <v/>
      </c>
      <c r="I472" t="str">
        <f ca="1">IFERROR(IF(AND($B472,INDEX(Data!$O$2:$O$1000,$A472)=I$1),VLOOKUP($A472+1, INDIRECT("'" &amp; I$1 &amp;"'!E7:Q200"),13,FALSE),""),"")</f>
        <v/>
      </c>
      <c r="J472" t="str">
        <f ca="1">IFERROR(IF(AND($B472,INDEX(Data!$O$2:$O$1000,$A472)=J$1),VLOOKUP($A472+1, INDIRECT("'" &amp; J$1 &amp;"'!E7:Q200"),13,FALSE),""),"")</f>
        <v/>
      </c>
    </row>
    <row r="473" spans="1:10" x14ac:dyDescent="0.3">
      <c r="A473" t="str">
        <f t="array" ref="A473">IFERROR(SMALL(IF(Data!$D$2:$D$1000="Done",ROW(Data!$D$2:$D$1000)-1),ROW(472:472)),"")</f>
        <v/>
      </c>
      <c r="B473" s="1" t="str">
        <f>IFERROR(IF(INDEX(Data!$T$2:$T$1000,$A473)/INDEX(Data!$J$2:$J$1000,$A473)&gt;$B$1,INDEX(Data!$V$2:$V$1000,$A473),""),"")</f>
        <v/>
      </c>
      <c r="C473" t="str">
        <f ca="1">IFERROR(IF(AND($B473,INDEX(Data!$O$2:$O$1000,$A473)=C$1),VLOOKUP($A473+1, INDIRECT("'" &amp; C$1 &amp;"'!E7:Q200"),13,FALSE),""),"")</f>
        <v/>
      </c>
      <c r="D473" t="str">
        <f ca="1">IFERROR(IF(AND($B473,INDEX(Data!$O$2:$O$1000,$A473)=D$1),VLOOKUP($A473+1, INDIRECT("'" &amp; D$1 &amp;"'!E7:Q200"),13,FALSE),""),"")</f>
        <v/>
      </c>
      <c r="E473" t="str">
        <f ca="1">IFERROR(IF(AND($B473,INDEX(Data!$O$2:$O$1000,$A473)=E$1),VLOOKUP($A473+1, INDIRECT("'" &amp; E$1 &amp;"'!E7:Q200"),13,FALSE),""),"")</f>
        <v/>
      </c>
      <c r="F473" t="str">
        <f ca="1">IFERROR(IF(AND($B473,INDEX(Data!$O$2:$O$1000,$A473)=F$1),VLOOKUP($A473+1, INDIRECT("'" &amp; F$1 &amp;"'!E7:Q200"),13,FALSE),""),"")</f>
        <v/>
      </c>
      <c r="G473" t="str">
        <f ca="1">IFERROR(IF(AND($B473,INDEX(Data!$O$2:$O$1000,$A473)=G$1),VLOOKUP($A473+1, INDIRECT("'" &amp; G$1 &amp;"'!E7:Q200"),13,FALSE),""),"")</f>
        <v/>
      </c>
      <c r="H473" t="str">
        <f ca="1">IFERROR(IF(AND($B473,INDEX(Data!$O$2:$O$1000,$A473)=H$1),VLOOKUP($A473+1, INDIRECT("'" &amp; H$1 &amp;"'!E7:Q200"),13,FALSE),""),"")</f>
        <v/>
      </c>
      <c r="I473" t="str">
        <f ca="1">IFERROR(IF(AND($B473,INDEX(Data!$O$2:$O$1000,$A473)=I$1),VLOOKUP($A473+1, INDIRECT("'" &amp; I$1 &amp;"'!E7:Q200"),13,FALSE),""),"")</f>
        <v/>
      </c>
      <c r="J473" t="str">
        <f ca="1">IFERROR(IF(AND($B473,INDEX(Data!$O$2:$O$1000,$A473)=J$1),VLOOKUP($A473+1, INDIRECT("'" &amp; J$1 &amp;"'!E7:Q200"),13,FALSE),""),"")</f>
        <v/>
      </c>
    </row>
    <row r="474" spans="1:10" x14ac:dyDescent="0.3">
      <c r="A474" t="str">
        <f t="array" ref="A474">IFERROR(SMALL(IF(Data!$D$2:$D$1000="Done",ROW(Data!$D$2:$D$1000)-1),ROW(473:473)),"")</f>
        <v/>
      </c>
      <c r="B474" s="1" t="str">
        <f>IFERROR(IF(INDEX(Data!$T$2:$T$1000,$A474)/INDEX(Data!$J$2:$J$1000,$A474)&gt;$B$1,INDEX(Data!$V$2:$V$1000,$A474),""),"")</f>
        <v/>
      </c>
      <c r="C474" t="str">
        <f ca="1">IFERROR(IF(AND($B474,INDEX(Data!$O$2:$O$1000,$A474)=C$1),VLOOKUP($A474+1, INDIRECT("'" &amp; C$1 &amp;"'!E7:Q200"),13,FALSE),""),"")</f>
        <v/>
      </c>
      <c r="D474" t="str">
        <f ca="1">IFERROR(IF(AND($B474,INDEX(Data!$O$2:$O$1000,$A474)=D$1),VLOOKUP($A474+1, INDIRECT("'" &amp; D$1 &amp;"'!E7:Q200"),13,FALSE),""),"")</f>
        <v/>
      </c>
      <c r="E474" t="str">
        <f ca="1">IFERROR(IF(AND($B474,INDEX(Data!$O$2:$O$1000,$A474)=E$1),VLOOKUP($A474+1, INDIRECT("'" &amp; E$1 &amp;"'!E7:Q200"),13,FALSE),""),"")</f>
        <v/>
      </c>
      <c r="F474" t="str">
        <f ca="1">IFERROR(IF(AND($B474,INDEX(Data!$O$2:$O$1000,$A474)=F$1),VLOOKUP($A474+1, INDIRECT("'" &amp; F$1 &amp;"'!E7:Q200"),13,FALSE),""),"")</f>
        <v/>
      </c>
      <c r="G474" t="str">
        <f ca="1">IFERROR(IF(AND($B474,INDEX(Data!$O$2:$O$1000,$A474)=G$1),VLOOKUP($A474+1, INDIRECT("'" &amp; G$1 &amp;"'!E7:Q200"),13,FALSE),""),"")</f>
        <v/>
      </c>
      <c r="H474" t="str">
        <f ca="1">IFERROR(IF(AND($B474,INDEX(Data!$O$2:$O$1000,$A474)=H$1),VLOOKUP($A474+1, INDIRECT("'" &amp; H$1 &amp;"'!E7:Q200"),13,FALSE),""),"")</f>
        <v/>
      </c>
      <c r="I474" t="str">
        <f ca="1">IFERROR(IF(AND($B474,INDEX(Data!$O$2:$O$1000,$A474)=I$1),VLOOKUP($A474+1, INDIRECT("'" &amp; I$1 &amp;"'!E7:Q200"),13,FALSE),""),"")</f>
        <v/>
      </c>
      <c r="J474" t="str">
        <f ca="1">IFERROR(IF(AND($B474,INDEX(Data!$O$2:$O$1000,$A474)=J$1),VLOOKUP($A474+1, INDIRECT("'" &amp; J$1 &amp;"'!E7:Q200"),13,FALSE),""),"")</f>
        <v/>
      </c>
    </row>
    <row r="475" spans="1:10" x14ac:dyDescent="0.3">
      <c r="A475" t="str">
        <f t="array" ref="A475">IFERROR(SMALL(IF(Data!$D$2:$D$1000="Done",ROW(Data!$D$2:$D$1000)-1),ROW(474:474)),"")</f>
        <v/>
      </c>
      <c r="B475" s="1" t="str">
        <f>IFERROR(IF(INDEX(Data!$T$2:$T$1000,$A475)/INDEX(Data!$J$2:$J$1000,$A475)&gt;$B$1,INDEX(Data!$V$2:$V$1000,$A475),""),"")</f>
        <v/>
      </c>
      <c r="C475" t="str">
        <f ca="1">IFERROR(IF(AND($B475,INDEX(Data!$O$2:$O$1000,$A475)=C$1),VLOOKUP($A475+1, INDIRECT("'" &amp; C$1 &amp;"'!E7:Q200"),13,FALSE),""),"")</f>
        <v/>
      </c>
      <c r="D475" t="str">
        <f ca="1">IFERROR(IF(AND($B475,INDEX(Data!$O$2:$O$1000,$A475)=D$1),VLOOKUP($A475+1, INDIRECT("'" &amp; D$1 &amp;"'!E7:Q200"),13,FALSE),""),"")</f>
        <v/>
      </c>
      <c r="E475" t="str">
        <f ca="1">IFERROR(IF(AND($B475,INDEX(Data!$O$2:$O$1000,$A475)=E$1),VLOOKUP($A475+1, INDIRECT("'" &amp; E$1 &amp;"'!E7:Q200"),13,FALSE),""),"")</f>
        <v/>
      </c>
      <c r="F475" t="str">
        <f ca="1">IFERROR(IF(AND($B475,INDEX(Data!$O$2:$O$1000,$A475)=F$1),VLOOKUP($A475+1, INDIRECT("'" &amp; F$1 &amp;"'!E7:Q200"),13,FALSE),""),"")</f>
        <v/>
      </c>
      <c r="G475" t="str">
        <f ca="1">IFERROR(IF(AND($B475,INDEX(Data!$O$2:$O$1000,$A475)=G$1),VLOOKUP($A475+1, INDIRECT("'" &amp; G$1 &amp;"'!E7:Q200"),13,FALSE),""),"")</f>
        <v/>
      </c>
      <c r="H475" t="str">
        <f ca="1">IFERROR(IF(AND($B475,INDEX(Data!$O$2:$O$1000,$A475)=H$1),VLOOKUP($A475+1, INDIRECT("'" &amp; H$1 &amp;"'!E7:Q200"),13,FALSE),""),"")</f>
        <v/>
      </c>
      <c r="I475" t="str">
        <f ca="1">IFERROR(IF(AND($B475,INDEX(Data!$O$2:$O$1000,$A475)=I$1),VLOOKUP($A475+1, INDIRECT("'" &amp; I$1 &amp;"'!E7:Q200"),13,FALSE),""),"")</f>
        <v/>
      </c>
      <c r="J475" t="str">
        <f ca="1">IFERROR(IF(AND($B475,INDEX(Data!$O$2:$O$1000,$A475)=J$1),VLOOKUP($A475+1, INDIRECT("'" &amp; J$1 &amp;"'!E7:Q200"),13,FALSE),""),"")</f>
        <v/>
      </c>
    </row>
    <row r="476" spans="1:10" x14ac:dyDescent="0.3">
      <c r="A476" t="str">
        <f t="array" ref="A476">IFERROR(SMALL(IF(Data!$D$2:$D$1000="Done",ROW(Data!$D$2:$D$1000)-1),ROW(475:475)),"")</f>
        <v/>
      </c>
      <c r="B476" s="1" t="str">
        <f>IFERROR(IF(INDEX(Data!$T$2:$T$1000,$A476)/INDEX(Data!$J$2:$J$1000,$A476)&gt;$B$1,INDEX(Data!$V$2:$V$1000,$A476),""),"")</f>
        <v/>
      </c>
      <c r="C476" t="str">
        <f ca="1">IFERROR(IF(AND($B476,INDEX(Data!$O$2:$O$1000,$A476)=C$1),VLOOKUP($A476+1, INDIRECT("'" &amp; C$1 &amp;"'!E7:Q200"),13,FALSE),""),"")</f>
        <v/>
      </c>
      <c r="D476" t="str">
        <f ca="1">IFERROR(IF(AND($B476,INDEX(Data!$O$2:$O$1000,$A476)=D$1),VLOOKUP($A476+1, INDIRECT("'" &amp; D$1 &amp;"'!E7:Q200"),13,FALSE),""),"")</f>
        <v/>
      </c>
      <c r="E476" t="str">
        <f ca="1">IFERROR(IF(AND($B476,INDEX(Data!$O$2:$O$1000,$A476)=E$1),VLOOKUP($A476+1, INDIRECT("'" &amp; E$1 &amp;"'!E7:Q200"),13,FALSE),""),"")</f>
        <v/>
      </c>
      <c r="F476" t="str">
        <f ca="1">IFERROR(IF(AND($B476,INDEX(Data!$O$2:$O$1000,$A476)=F$1),VLOOKUP($A476+1, INDIRECT("'" &amp; F$1 &amp;"'!E7:Q200"),13,FALSE),""),"")</f>
        <v/>
      </c>
      <c r="G476" t="str">
        <f ca="1">IFERROR(IF(AND($B476,INDEX(Data!$O$2:$O$1000,$A476)=G$1),VLOOKUP($A476+1, INDIRECT("'" &amp; G$1 &amp;"'!E7:Q200"),13,FALSE),""),"")</f>
        <v/>
      </c>
      <c r="H476" t="str">
        <f ca="1">IFERROR(IF(AND($B476,INDEX(Data!$O$2:$O$1000,$A476)=H$1),VLOOKUP($A476+1, INDIRECT("'" &amp; H$1 &amp;"'!E7:Q200"),13,FALSE),""),"")</f>
        <v/>
      </c>
      <c r="I476" t="str">
        <f ca="1">IFERROR(IF(AND($B476,INDEX(Data!$O$2:$O$1000,$A476)=I$1),VLOOKUP($A476+1, INDIRECT("'" &amp; I$1 &amp;"'!E7:Q200"),13,FALSE),""),"")</f>
        <v/>
      </c>
      <c r="J476" t="str">
        <f ca="1">IFERROR(IF(AND($B476,INDEX(Data!$O$2:$O$1000,$A476)=J$1),VLOOKUP($A476+1, INDIRECT("'" &amp; J$1 &amp;"'!E7:Q200"),13,FALSE),""),"")</f>
        <v/>
      </c>
    </row>
    <row r="477" spans="1:10" x14ac:dyDescent="0.3">
      <c r="A477" t="str">
        <f t="array" ref="A477">IFERROR(SMALL(IF(Data!$D$2:$D$1000="Done",ROW(Data!$D$2:$D$1000)-1),ROW(476:476)),"")</f>
        <v/>
      </c>
      <c r="B477" s="1" t="str">
        <f>IFERROR(IF(INDEX(Data!$T$2:$T$1000,$A477)/INDEX(Data!$J$2:$J$1000,$A477)&gt;$B$1,INDEX(Data!$V$2:$V$1000,$A477),""),"")</f>
        <v/>
      </c>
      <c r="C477" t="str">
        <f ca="1">IFERROR(IF(AND($B477,INDEX(Data!$O$2:$O$1000,$A477)=C$1),VLOOKUP($A477+1, INDIRECT("'" &amp; C$1 &amp;"'!E7:Q200"),13,FALSE),""),"")</f>
        <v/>
      </c>
      <c r="D477" t="str">
        <f ca="1">IFERROR(IF(AND($B477,INDEX(Data!$O$2:$O$1000,$A477)=D$1),VLOOKUP($A477+1, INDIRECT("'" &amp; D$1 &amp;"'!E7:Q200"),13,FALSE),""),"")</f>
        <v/>
      </c>
      <c r="E477" t="str">
        <f ca="1">IFERROR(IF(AND($B477,INDEX(Data!$O$2:$O$1000,$A477)=E$1),VLOOKUP($A477+1, INDIRECT("'" &amp; E$1 &amp;"'!E7:Q200"),13,FALSE),""),"")</f>
        <v/>
      </c>
      <c r="F477" t="str">
        <f ca="1">IFERROR(IF(AND($B477,INDEX(Data!$O$2:$O$1000,$A477)=F$1),VLOOKUP($A477+1, INDIRECT("'" &amp; F$1 &amp;"'!E7:Q200"),13,FALSE),""),"")</f>
        <v/>
      </c>
      <c r="G477" t="str">
        <f ca="1">IFERROR(IF(AND($B477,INDEX(Data!$O$2:$O$1000,$A477)=G$1),VLOOKUP($A477+1, INDIRECT("'" &amp; G$1 &amp;"'!E7:Q200"),13,FALSE),""),"")</f>
        <v/>
      </c>
      <c r="H477" t="str">
        <f ca="1">IFERROR(IF(AND($B477,INDEX(Data!$O$2:$O$1000,$A477)=H$1),VLOOKUP($A477+1, INDIRECT("'" &amp; H$1 &amp;"'!E7:Q200"),13,FALSE),""),"")</f>
        <v/>
      </c>
      <c r="I477" t="str">
        <f ca="1">IFERROR(IF(AND($B477,INDEX(Data!$O$2:$O$1000,$A477)=I$1),VLOOKUP($A477+1, INDIRECT("'" &amp; I$1 &amp;"'!E7:Q200"),13,FALSE),""),"")</f>
        <v/>
      </c>
      <c r="J477" t="str">
        <f ca="1">IFERROR(IF(AND($B477,INDEX(Data!$O$2:$O$1000,$A477)=J$1),VLOOKUP($A477+1, INDIRECT("'" &amp; J$1 &amp;"'!E7:Q200"),13,FALSE),""),"")</f>
        <v/>
      </c>
    </row>
    <row r="478" spans="1:10" x14ac:dyDescent="0.3">
      <c r="A478" t="str">
        <f t="array" ref="A478">IFERROR(SMALL(IF(Data!$D$2:$D$1000="Done",ROW(Data!$D$2:$D$1000)-1),ROW(477:477)),"")</f>
        <v/>
      </c>
      <c r="B478" s="1" t="str">
        <f>IFERROR(IF(INDEX(Data!$T$2:$T$1000,$A478)/INDEX(Data!$J$2:$J$1000,$A478)&gt;$B$1,INDEX(Data!$V$2:$V$1000,$A478),""),"")</f>
        <v/>
      </c>
      <c r="C478" t="str">
        <f ca="1">IFERROR(IF(AND($B478,INDEX(Data!$O$2:$O$1000,$A478)=C$1),VLOOKUP($A478+1, INDIRECT("'" &amp; C$1 &amp;"'!E7:Q200"),13,FALSE),""),"")</f>
        <v/>
      </c>
      <c r="D478" t="str">
        <f ca="1">IFERROR(IF(AND($B478,INDEX(Data!$O$2:$O$1000,$A478)=D$1),VLOOKUP($A478+1, INDIRECT("'" &amp; D$1 &amp;"'!E7:Q200"),13,FALSE),""),"")</f>
        <v/>
      </c>
      <c r="E478" t="str">
        <f ca="1">IFERROR(IF(AND($B478,INDEX(Data!$O$2:$O$1000,$A478)=E$1),VLOOKUP($A478+1, INDIRECT("'" &amp; E$1 &amp;"'!E7:Q200"),13,FALSE),""),"")</f>
        <v/>
      </c>
      <c r="F478" t="str">
        <f ca="1">IFERROR(IF(AND($B478,INDEX(Data!$O$2:$O$1000,$A478)=F$1),VLOOKUP($A478+1, INDIRECT("'" &amp; F$1 &amp;"'!E7:Q200"),13,FALSE),""),"")</f>
        <v/>
      </c>
      <c r="G478" t="str">
        <f ca="1">IFERROR(IF(AND($B478,INDEX(Data!$O$2:$O$1000,$A478)=G$1),VLOOKUP($A478+1, INDIRECT("'" &amp; G$1 &amp;"'!E7:Q200"),13,FALSE),""),"")</f>
        <v/>
      </c>
      <c r="H478" t="str">
        <f ca="1">IFERROR(IF(AND($B478,INDEX(Data!$O$2:$O$1000,$A478)=H$1),VLOOKUP($A478+1, INDIRECT("'" &amp; H$1 &amp;"'!E7:Q200"),13,FALSE),""),"")</f>
        <v/>
      </c>
      <c r="I478" t="str">
        <f ca="1">IFERROR(IF(AND($B478,INDEX(Data!$O$2:$O$1000,$A478)=I$1),VLOOKUP($A478+1, INDIRECT("'" &amp; I$1 &amp;"'!E7:Q200"),13,FALSE),""),"")</f>
        <v/>
      </c>
      <c r="J478" t="str">
        <f ca="1">IFERROR(IF(AND($B478,INDEX(Data!$O$2:$O$1000,$A478)=J$1),VLOOKUP($A478+1, INDIRECT("'" &amp; J$1 &amp;"'!E7:Q200"),13,FALSE),""),"")</f>
        <v/>
      </c>
    </row>
    <row r="479" spans="1:10" x14ac:dyDescent="0.3">
      <c r="A479" t="str">
        <f t="array" ref="A479">IFERROR(SMALL(IF(Data!$D$2:$D$1000="Done",ROW(Data!$D$2:$D$1000)-1),ROW(478:478)),"")</f>
        <v/>
      </c>
      <c r="B479" s="1" t="str">
        <f>IFERROR(IF(INDEX(Data!$T$2:$T$1000,$A479)/INDEX(Data!$J$2:$J$1000,$A479)&gt;$B$1,INDEX(Data!$V$2:$V$1000,$A479),""),"")</f>
        <v/>
      </c>
      <c r="C479" t="str">
        <f ca="1">IFERROR(IF(AND($B479,INDEX(Data!$O$2:$O$1000,$A479)=C$1),VLOOKUP($A479+1, INDIRECT("'" &amp; C$1 &amp;"'!E7:Q200"),13,FALSE),""),"")</f>
        <v/>
      </c>
      <c r="D479" t="str">
        <f ca="1">IFERROR(IF(AND($B479,INDEX(Data!$O$2:$O$1000,$A479)=D$1),VLOOKUP($A479+1, INDIRECT("'" &amp; D$1 &amp;"'!E7:Q200"),13,FALSE),""),"")</f>
        <v/>
      </c>
      <c r="E479" t="str">
        <f ca="1">IFERROR(IF(AND($B479,INDEX(Data!$O$2:$O$1000,$A479)=E$1),VLOOKUP($A479+1, INDIRECT("'" &amp; E$1 &amp;"'!E7:Q200"),13,FALSE),""),"")</f>
        <v/>
      </c>
      <c r="F479" t="str">
        <f ca="1">IFERROR(IF(AND($B479,INDEX(Data!$O$2:$O$1000,$A479)=F$1),VLOOKUP($A479+1, INDIRECT("'" &amp; F$1 &amp;"'!E7:Q200"),13,FALSE),""),"")</f>
        <v/>
      </c>
      <c r="G479" t="str">
        <f ca="1">IFERROR(IF(AND($B479,INDEX(Data!$O$2:$O$1000,$A479)=G$1),VLOOKUP($A479+1, INDIRECT("'" &amp; G$1 &amp;"'!E7:Q200"),13,FALSE),""),"")</f>
        <v/>
      </c>
      <c r="H479" t="str">
        <f ca="1">IFERROR(IF(AND($B479,INDEX(Data!$O$2:$O$1000,$A479)=H$1),VLOOKUP($A479+1, INDIRECT("'" &amp; H$1 &amp;"'!E7:Q200"),13,FALSE),""),"")</f>
        <v/>
      </c>
      <c r="I479" t="str">
        <f ca="1">IFERROR(IF(AND($B479,INDEX(Data!$O$2:$O$1000,$A479)=I$1),VLOOKUP($A479+1, INDIRECT("'" &amp; I$1 &amp;"'!E7:Q200"),13,FALSE),""),"")</f>
        <v/>
      </c>
      <c r="J479" t="str">
        <f ca="1">IFERROR(IF(AND($B479,INDEX(Data!$O$2:$O$1000,$A479)=J$1),VLOOKUP($A479+1, INDIRECT("'" &amp; J$1 &amp;"'!E7:Q200"),13,FALSE),""),"")</f>
        <v/>
      </c>
    </row>
    <row r="480" spans="1:10" x14ac:dyDescent="0.3">
      <c r="A480" t="str">
        <f t="array" ref="A480">IFERROR(SMALL(IF(Data!$D$2:$D$1000="Done",ROW(Data!$D$2:$D$1000)-1),ROW(479:479)),"")</f>
        <v/>
      </c>
      <c r="B480" s="1" t="str">
        <f>IFERROR(IF(INDEX(Data!$T$2:$T$1000,$A480)/INDEX(Data!$J$2:$J$1000,$A480)&gt;$B$1,INDEX(Data!$V$2:$V$1000,$A480),""),"")</f>
        <v/>
      </c>
      <c r="C480" t="str">
        <f ca="1">IFERROR(IF(AND($B480,INDEX(Data!$O$2:$O$1000,$A480)=C$1),VLOOKUP($A480+1, INDIRECT("'" &amp; C$1 &amp;"'!E7:Q200"),13,FALSE),""),"")</f>
        <v/>
      </c>
      <c r="D480" t="str">
        <f ca="1">IFERROR(IF(AND($B480,INDEX(Data!$O$2:$O$1000,$A480)=D$1),VLOOKUP($A480+1, INDIRECT("'" &amp; D$1 &amp;"'!E7:Q200"),13,FALSE),""),"")</f>
        <v/>
      </c>
      <c r="E480" t="str">
        <f ca="1">IFERROR(IF(AND($B480,INDEX(Data!$O$2:$O$1000,$A480)=E$1),VLOOKUP($A480+1, INDIRECT("'" &amp; E$1 &amp;"'!E7:Q200"),13,FALSE),""),"")</f>
        <v/>
      </c>
      <c r="F480" t="str">
        <f ca="1">IFERROR(IF(AND($B480,INDEX(Data!$O$2:$O$1000,$A480)=F$1),VLOOKUP($A480+1, INDIRECT("'" &amp; F$1 &amp;"'!E7:Q200"),13,FALSE),""),"")</f>
        <v/>
      </c>
      <c r="G480" t="str">
        <f ca="1">IFERROR(IF(AND($B480,INDEX(Data!$O$2:$O$1000,$A480)=G$1),VLOOKUP($A480+1, INDIRECT("'" &amp; G$1 &amp;"'!E7:Q200"),13,FALSE),""),"")</f>
        <v/>
      </c>
      <c r="H480" t="str">
        <f ca="1">IFERROR(IF(AND($B480,INDEX(Data!$O$2:$O$1000,$A480)=H$1),VLOOKUP($A480+1, INDIRECT("'" &amp; H$1 &amp;"'!E7:Q200"),13,FALSE),""),"")</f>
        <v/>
      </c>
      <c r="I480" t="str">
        <f ca="1">IFERROR(IF(AND($B480,INDEX(Data!$O$2:$O$1000,$A480)=I$1),VLOOKUP($A480+1, INDIRECT("'" &amp; I$1 &amp;"'!E7:Q200"),13,FALSE),""),"")</f>
        <v/>
      </c>
      <c r="J480" t="str">
        <f ca="1">IFERROR(IF(AND($B480,INDEX(Data!$O$2:$O$1000,$A480)=J$1),VLOOKUP($A480+1, INDIRECT("'" &amp; J$1 &amp;"'!E7:Q200"),13,FALSE),""),"")</f>
        <v/>
      </c>
    </row>
    <row r="481" spans="1:10" x14ac:dyDescent="0.3">
      <c r="A481" t="str">
        <f t="array" ref="A481">IFERROR(SMALL(IF(Data!$D$2:$D$1000="Done",ROW(Data!$D$2:$D$1000)-1),ROW(480:480)),"")</f>
        <v/>
      </c>
      <c r="B481" s="1" t="str">
        <f>IFERROR(IF(INDEX(Data!$T$2:$T$1000,$A481)/INDEX(Data!$J$2:$J$1000,$A481)&gt;$B$1,INDEX(Data!$V$2:$V$1000,$A481),""),"")</f>
        <v/>
      </c>
      <c r="C481" t="str">
        <f ca="1">IFERROR(IF(AND($B481,INDEX(Data!$O$2:$O$1000,$A481)=C$1),VLOOKUP($A481+1, INDIRECT("'" &amp; C$1 &amp;"'!E7:Q200"),13,FALSE),""),"")</f>
        <v/>
      </c>
      <c r="D481" t="str">
        <f ca="1">IFERROR(IF(AND($B481,INDEX(Data!$O$2:$O$1000,$A481)=D$1),VLOOKUP($A481+1, INDIRECT("'" &amp; D$1 &amp;"'!E7:Q200"),13,FALSE),""),"")</f>
        <v/>
      </c>
      <c r="E481" t="str">
        <f ca="1">IFERROR(IF(AND($B481,INDEX(Data!$O$2:$O$1000,$A481)=E$1),VLOOKUP($A481+1, INDIRECT("'" &amp; E$1 &amp;"'!E7:Q200"),13,FALSE),""),"")</f>
        <v/>
      </c>
      <c r="F481" t="str">
        <f ca="1">IFERROR(IF(AND($B481,INDEX(Data!$O$2:$O$1000,$A481)=F$1),VLOOKUP($A481+1, INDIRECT("'" &amp; F$1 &amp;"'!E7:Q200"),13,FALSE),""),"")</f>
        <v/>
      </c>
      <c r="G481" t="str">
        <f ca="1">IFERROR(IF(AND($B481,INDEX(Data!$O$2:$O$1000,$A481)=G$1),VLOOKUP($A481+1, INDIRECT("'" &amp; G$1 &amp;"'!E7:Q200"),13,FALSE),""),"")</f>
        <v/>
      </c>
      <c r="H481" t="str">
        <f ca="1">IFERROR(IF(AND($B481,INDEX(Data!$O$2:$O$1000,$A481)=H$1),VLOOKUP($A481+1, INDIRECT("'" &amp; H$1 &amp;"'!E7:Q200"),13,FALSE),""),"")</f>
        <v/>
      </c>
      <c r="I481" t="str">
        <f ca="1">IFERROR(IF(AND($B481,INDEX(Data!$O$2:$O$1000,$A481)=I$1),VLOOKUP($A481+1, INDIRECT("'" &amp; I$1 &amp;"'!E7:Q200"),13,FALSE),""),"")</f>
        <v/>
      </c>
      <c r="J481" t="str">
        <f ca="1">IFERROR(IF(AND($B481,INDEX(Data!$O$2:$O$1000,$A481)=J$1),VLOOKUP($A481+1, INDIRECT("'" &amp; J$1 &amp;"'!E7:Q200"),13,FALSE),""),"")</f>
        <v/>
      </c>
    </row>
    <row r="482" spans="1:10" x14ac:dyDescent="0.3">
      <c r="A482" t="str">
        <f t="array" ref="A482">IFERROR(SMALL(IF(Data!$D$2:$D$1000="Done",ROW(Data!$D$2:$D$1000)-1),ROW(481:481)),"")</f>
        <v/>
      </c>
      <c r="B482" s="1" t="str">
        <f>IFERROR(IF(INDEX(Data!$T$2:$T$1000,$A482)/INDEX(Data!$J$2:$J$1000,$A482)&gt;$B$1,INDEX(Data!$V$2:$V$1000,$A482),""),"")</f>
        <v/>
      </c>
      <c r="C482" t="str">
        <f ca="1">IFERROR(IF(AND($B482,INDEX(Data!$O$2:$O$1000,$A482)=C$1),VLOOKUP($A482+1, INDIRECT("'" &amp; C$1 &amp;"'!E7:Q200"),13,FALSE),""),"")</f>
        <v/>
      </c>
      <c r="D482" t="str">
        <f ca="1">IFERROR(IF(AND($B482,INDEX(Data!$O$2:$O$1000,$A482)=D$1),VLOOKUP($A482+1, INDIRECT("'" &amp; D$1 &amp;"'!E7:Q200"),13,FALSE),""),"")</f>
        <v/>
      </c>
      <c r="E482" t="str">
        <f ca="1">IFERROR(IF(AND($B482,INDEX(Data!$O$2:$O$1000,$A482)=E$1),VLOOKUP($A482+1, INDIRECT("'" &amp; E$1 &amp;"'!E7:Q200"),13,FALSE),""),"")</f>
        <v/>
      </c>
      <c r="F482" t="str">
        <f ca="1">IFERROR(IF(AND($B482,INDEX(Data!$O$2:$O$1000,$A482)=F$1),VLOOKUP($A482+1, INDIRECT("'" &amp; F$1 &amp;"'!E7:Q200"),13,FALSE),""),"")</f>
        <v/>
      </c>
      <c r="G482" t="str">
        <f ca="1">IFERROR(IF(AND($B482,INDEX(Data!$O$2:$O$1000,$A482)=G$1),VLOOKUP($A482+1, INDIRECT("'" &amp; G$1 &amp;"'!E7:Q200"),13,FALSE),""),"")</f>
        <v/>
      </c>
      <c r="H482" t="str">
        <f ca="1">IFERROR(IF(AND($B482,INDEX(Data!$O$2:$O$1000,$A482)=H$1),VLOOKUP($A482+1, INDIRECT("'" &amp; H$1 &amp;"'!E7:Q200"),13,FALSE),""),"")</f>
        <v/>
      </c>
      <c r="I482" t="str">
        <f ca="1">IFERROR(IF(AND($B482,INDEX(Data!$O$2:$O$1000,$A482)=I$1),VLOOKUP($A482+1, INDIRECT("'" &amp; I$1 &amp;"'!E7:Q200"),13,FALSE),""),"")</f>
        <v/>
      </c>
      <c r="J482" t="str">
        <f ca="1">IFERROR(IF(AND($B482,INDEX(Data!$O$2:$O$1000,$A482)=J$1),VLOOKUP($A482+1, INDIRECT("'" &amp; J$1 &amp;"'!E7:Q200"),13,FALSE),""),"")</f>
        <v/>
      </c>
    </row>
    <row r="483" spans="1:10" x14ac:dyDescent="0.3">
      <c r="A483" t="str">
        <f t="array" ref="A483">IFERROR(SMALL(IF(Data!$D$2:$D$1000="Done",ROW(Data!$D$2:$D$1000)-1),ROW(482:482)),"")</f>
        <v/>
      </c>
      <c r="B483" s="1" t="str">
        <f>IFERROR(IF(INDEX(Data!$T$2:$T$1000,$A483)/INDEX(Data!$J$2:$J$1000,$A483)&gt;$B$1,INDEX(Data!$V$2:$V$1000,$A483),""),"")</f>
        <v/>
      </c>
      <c r="C483" t="str">
        <f ca="1">IFERROR(IF(AND($B483,INDEX(Data!$O$2:$O$1000,$A483)=C$1),VLOOKUP($A483+1, INDIRECT("'" &amp; C$1 &amp;"'!E7:Q200"),13,FALSE),""),"")</f>
        <v/>
      </c>
      <c r="D483" t="str">
        <f ca="1">IFERROR(IF(AND($B483,INDEX(Data!$O$2:$O$1000,$A483)=D$1),VLOOKUP($A483+1, INDIRECT("'" &amp; D$1 &amp;"'!E7:Q200"),13,FALSE),""),"")</f>
        <v/>
      </c>
      <c r="E483" t="str">
        <f ca="1">IFERROR(IF(AND($B483,INDEX(Data!$O$2:$O$1000,$A483)=E$1),VLOOKUP($A483+1, INDIRECT("'" &amp; E$1 &amp;"'!E7:Q200"),13,FALSE),""),"")</f>
        <v/>
      </c>
      <c r="F483" t="str">
        <f ca="1">IFERROR(IF(AND($B483,INDEX(Data!$O$2:$O$1000,$A483)=F$1),VLOOKUP($A483+1, INDIRECT("'" &amp; F$1 &amp;"'!E7:Q200"),13,FALSE),""),"")</f>
        <v/>
      </c>
      <c r="G483" t="str">
        <f ca="1">IFERROR(IF(AND($B483,INDEX(Data!$O$2:$O$1000,$A483)=G$1),VLOOKUP($A483+1, INDIRECT("'" &amp; G$1 &amp;"'!E7:Q200"),13,FALSE),""),"")</f>
        <v/>
      </c>
      <c r="H483" t="str">
        <f ca="1">IFERROR(IF(AND($B483,INDEX(Data!$O$2:$O$1000,$A483)=H$1),VLOOKUP($A483+1, INDIRECT("'" &amp; H$1 &amp;"'!E7:Q200"),13,FALSE),""),"")</f>
        <v/>
      </c>
      <c r="I483" t="str">
        <f ca="1">IFERROR(IF(AND($B483,INDEX(Data!$O$2:$O$1000,$A483)=I$1),VLOOKUP($A483+1, INDIRECT("'" &amp; I$1 &amp;"'!E7:Q200"),13,FALSE),""),"")</f>
        <v/>
      </c>
      <c r="J483" t="str">
        <f ca="1">IFERROR(IF(AND($B483,INDEX(Data!$O$2:$O$1000,$A483)=J$1),VLOOKUP($A483+1, INDIRECT("'" &amp; J$1 &amp;"'!E7:Q200"),13,FALSE),""),"")</f>
        <v/>
      </c>
    </row>
    <row r="484" spans="1:10" x14ac:dyDescent="0.3">
      <c r="A484" t="str">
        <f t="array" ref="A484">IFERROR(SMALL(IF(Data!$D$2:$D$1000="Done",ROW(Data!$D$2:$D$1000)-1),ROW(483:483)),"")</f>
        <v/>
      </c>
      <c r="B484" s="1" t="str">
        <f>IFERROR(IF(INDEX(Data!$T$2:$T$1000,$A484)/INDEX(Data!$J$2:$J$1000,$A484)&gt;$B$1,INDEX(Data!$V$2:$V$1000,$A484),""),"")</f>
        <v/>
      </c>
      <c r="C484" t="str">
        <f ca="1">IFERROR(IF(AND($B484,INDEX(Data!$O$2:$O$1000,$A484)=C$1),VLOOKUP($A484+1, INDIRECT("'" &amp; C$1 &amp;"'!E7:Q200"),13,FALSE),""),"")</f>
        <v/>
      </c>
      <c r="D484" t="str">
        <f ca="1">IFERROR(IF(AND($B484,INDEX(Data!$O$2:$O$1000,$A484)=D$1),VLOOKUP($A484+1, INDIRECT("'" &amp; D$1 &amp;"'!E7:Q200"),13,FALSE),""),"")</f>
        <v/>
      </c>
      <c r="E484" t="str">
        <f ca="1">IFERROR(IF(AND($B484,INDEX(Data!$O$2:$O$1000,$A484)=E$1),VLOOKUP($A484+1, INDIRECT("'" &amp; E$1 &amp;"'!E7:Q200"),13,FALSE),""),"")</f>
        <v/>
      </c>
      <c r="F484" t="str">
        <f ca="1">IFERROR(IF(AND($B484,INDEX(Data!$O$2:$O$1000,$A484)=F$1),VLOOKUP($A484+1, INDIRECT("'" &amp; F$1 &amp;"'!E7:Q200"),13,FALSE),""),"")</f>
        <v/>
      </c>
      <c r="G484" t="str">
        <f ca="1">IFERROR(IF(AND($B484,INDEX(Data!$O$2:$O$1000,$A484)=G$1),VLOOKUP($A484+1, INDIRECT("'" &amp; G$1 &amp;"'!E7:Q200"),13,FALSE),""),"")</f>
        <v/>
      </c>
      <c r="H484" t="str">
        <f ca="1">IFERROR(IF(AND($B484,INDEX(Data!$O$2:$O$1000,$A484)=H$1),VLOOKUP($A484+1, INDIRECT("'" &amp; H$1 &amp;"'!E7:Q200"),13,FALSE),""),"")</f>
        <v/>
      </c>
      <c r="I484" t="str">
        <f ca="1">IFERROR(IF(AND($B484,INDEX(Data!$O$2:$O$1000,$A484)=I$1),VLOOKUP($A484+1, INDIRECT("'" &amp; I$1 &amp;"'!E7:Q200"),13,FALSE),""),"")</f>
        <v/>
      </c>
      <c r="J484" t="str">
        <f ca="1">IFERROR(IF(AND($B484,INDEX(Data!$O$2:$O$1000,$A484)=J$1),VLOOKUP($A484+1, INDIRECT("'" &amp; J$1 &amp;"'!E7:Q200"),13,FALSE),""),"")</f>
        <v/>
      </c>
    </row>
    <row r="485" spans="1:10" x14ac:dyDescent="0.3">
      <c r="A485" t="str">
        <f t="array" ref="A485">IFERROR(SMALL(IF(Data!$D$2:$D$1000="Done",ROW(Data!$D$2:$D$1000)-1),ROW(484:484)),"")</f>
        <v/>
      </c>
      <c r="B485" s="1" t="str">
        <f>IFERROR(IF(INDEX(Data!$T$2:$T$1000,$A485)/INDEX(Data!$J$2:$J$1000,$A485)&gt;$B$1,INDEX(Data!$V$2:$V$1000,$A485),""),"")</f>
        <v/>
      </c>
      <c r="C485" t="str">
        <f ca="1">IFERROR(IF(AND($B485,INDEX(Data!$O$2:$O$1000,$A485)=C$1),VLOOKUP($A485+1, INDIRECT("'" &amp; C$1 &amp;"'!E7:Q200"),13,FALSE),""),"")</f>
        <v/>
      </c>
      <c r="D485" t="str">
        <f ca="1">IFERROR(IF(AND($B485,INDEX(Data!$O$2:$O$1000,$A485)=D$1),VLOOKUP($A485+1, INDIRECT("'" &amp; D$1 &amp;"'!E7:Q200"),13,FALSE),""),"")</f>
        <v/>
      </c>
      <c r="E485" t="str">
        <f ca="1">IFERROR(IF(AND($B485,INDEX(Data!$O$2:$O$1000,$A485)=E$1),VLOOKUP($A485+1, INDIRECT("'" &amp; E$1 &amp;"'!E7:Q200"),13,FALSE),""),"")</f>
        <v/>
      </c>
      <c r="F485" t="str">
        <f ca="1">IFERROR(IF(AND($B485,INDEX(Data!$O$2:$O$1000,$A485)=F$1),VLOOKUP($A485+1, INDIRECT("'" &amp; F$1 &amp;"'!E7:Q200"),13,FALSE),""),"")</f>
        <v/>
      </c>
      <c r="G485" t="str">
        <f ca="1">IFERROR(IF(AND($B485,INDEX(Data!$O$2:$O$1000,$A485)=G$1),VLOOKUP($A485+1, INDIRECT("'" &amp; G$1 &amp;"'!E7:Q200"),13,FALSE),""),"")</f>
        <v/>
      </c>
      <c r="H485" t="str">
        <f ca="1">IFERROR(IF(AND($B485,INDEX(Data!$O$2:$O$1000,$A485)=H$1),VLOOKUP($A485+1, INDIRECT("'" &amp; H$1 &amp;"'!E7:Q200"),13,FALSE),""),"")</f>
        <v/>
      </c>
      <c r="I485" t="str">
        <f ca="1">IFERROR(IF(AND($B485,INDEX(Data!$O$2:$O$1000,$A485)=I$1),VLOOKUP($A485+1, INDIRECT("'" &amp; I$1 &amp;"'!E7:Q200"),13,FALSE),""),"")</f>
        <v/>
      </c>
      <c r="J485" t="str">
        <f ca="1">IFERROR(IF(AND($B485,INDEX(Data!$O$2:$O$1000,$A485)=J$1),VLOOKUP($A485+1, INDIRECT("'" &amp; J$1 &amp;"'!E7:Q200"),13,FALSE),""),"")</f>
        <v/>
      </c>
    </row>
    <row r="486" spans="1:10" x14ac:dyDescent="0.3">
      <c r="A486" t="str">
        <f t="array" ref="A486">IFERROR(SMALL(IF(Data!$D$2:$D$1000="Done",ROW(Data!$D$2:$D$1000)-1),ROW(485:485)),"")</f>
        <v/>
      </c>
      <c r="B486" s="1" t="str">
        <f>IFERROR(IF(INDEX(Data!$T$2:$T$1000,$A486)/INDEX(Data!$J$2:$J$1000,$A486)&gt;$B$1,INDEX(Data!$V$2:$V$1000,$A486),""),"")</f>
        <v/>
      </c>
      <c r="C486" t="str">
        <f ca="1">IFERROR(IF(AND($B486,INDEX(Data!$O$2:$O$1000,$A486)=C$1),VLOOKUP($A486+1, INDIRECT("'" &amp; C$1 &amp;"'!E7:Q200"),13,FALSE),""),"")</f>
        <v/>
      </c>
      <c r="D486" t="str">
        <f ca="1">IFERROR(IF(AND($B486,INDEX(Data!$O$2:$O$1000,$A486)=D$1),VLOOKUP($A486+1, INDIRECT("'" &amp; D$1 &amp;"'!E7:Q200"),13,FALSE),""),"")</f>
        <v/>
      </c>
      <c r="E486" t="str">
        <f ca="1">IFERROR(IF(AND($B486,INDEX(Data!$O$2:$O$1000,$A486)=E$1),VLOOKUP($A486+1, INDIRECT("'" &amp; E$1 &amp;"'!E7:Q200"),13,FALSE),""),"")</f>
        <v/>
      </c>
      <c r="F486" t="str">
        <f ca="1">IFERROR(IF(AND($B486,INDEX(Data!$O$2:$O$1000,$A486)=F$1),VLOOKUP($A486+1, INDIRECT("'" &amp; F$1 &amp;"'!E7:Q200"),13,FALSE),""),"")</f>
        <v/>
      </c>
      <c r="G486" t="str">
        <f ca="1">IFERROR(IF(AND($B486,INDEX(Data!$O$2:$O$1000,$A486)=G$1),VLOOKUP($A486+1, INDIRECT("'" &amp; G$1 &amp;"'!E7:Q200"),13,FALSE),""),"")</f>
        <v/>
      </c>
      <c r="H486" t="str">
        <f ca="1">IFERROR(IF(AND($B486,INDEX(Data!$O$2:$O$1000,$A486)=H$1),VLOOKUP($A486+1, INDIRECT("'" &amp; H$1 &amp;"'!E7:Q200"),13,FALSE),""),"")</f>
        <v/>
      </c>
      <c r="I486" t="str">
        <f ca="1">IFERROR(IF(AND($B486,INDEX(Data!$O$2:$O$1000,$A486)=I$1),VLOOKUP($A486+1, INDIRECT("'" &amp; I$1 &amp;"'!E7:Q200"),13,FALSE),""),"")</f>
        <v/>
      </c>
      <c r="J486" t="str">
        <f ca="1">IFERROR(IF(AND($B486,INDEX(Data!$O$2:$O$1000,$A486)=J$1),VLOOKUP($A486+1, INDIRECT("'" &amp; J$1 &amp;"'!E7:Q200"),13,FALSE),""),"")</f>
        <v/>
      </c>
    </row>
    <row r="487" spans="1:10" x14ac:dyDescent="0.3">
      <c r="A487" t="str">
        <f t="array" ref="A487">IFERROR(SMALL(IF(Data!$D$2:$D$1000="Done",ROW(Data!$D$2:$D$1000)-1),ROW(486:486)),"")</f>
        <v/>
      </c>
      <c r="B487" s="1" t="str">
        <f>IFERROR(IF(INDEX(Data!$T$2:$T$1000,$A487)/INDEX(Data!$J$2:$J$1000,$A487)&gt;$B$1,INDEX(Data!$V$2:$V$1000,$A487),""),"")</f>
        <v/>
      </c>
      <c r="C487" t="str">
        <f ca="1">IFERROR(IF(AND($B487,INDEX(Data!$O$2:$O$1000,$A487)=C$1),VLOOKUP($A487+1, INDIRECT("'" &amp; C$1 &amp;"'!E7:Q200"),13,FALSE),""),"")</f>
        <v/>
      </c>
      <c r="D487" t="str">
        <f ca="1">IFERROR(IF(AND($B487,INDEX(Data!$O$2:$O$1000,$A487)=D$1),VLOOKUP($A487+1, INDIRECT("'" &amp; D$1 &amp;"'!E7:Q200"),13,FALSE),""),"")</f>
        <v/>
      </c>
      <c r="E487" t="str">
        <f ca="1">IFERROR(IF(AND($B487,INDEX(Data!$O$2:$O$1000,$A487)=E$1),VLOOKUP($A487+1, INDIRECT("'" &amp; E$1 &amp;"'!E7:Q200"),13,FALSE),""),"")</f>
        <v/>
      </c>
      <c r="F487" t="str">
        <f ca="1">IFERROR(IF(AND($B487,INDEX(Data!$O$2:$O$1000,$A487)=F$1),VLOOKUP($A487+1, INDIRECT("'" &amp; F$1 &amp;"'!E7:Q200"),13,FALSE),""),"")</f>
        <v/>
      </c>
      <c r="G487" t="str">
        <f ca="1">IFERROR(IF(AND($B487,INDEX(Data!$O$2:$O$1000,$A487)=G$1),VLOOKUP($A487+1, INDIRECT("'" &amp; G$1 &amp;"'!E7:Q200"),13,FALSE),""),"")</f>
        <v/>
      </c>
      <c r="H487" t="str">
        <f ca="1">IFERROR(IF(AND($B487,INDEX(Data!$O$2:$O$1000,$A487)=H$1),VLOOKUP($A487+1, INDIRECT("'" &amp; H$1 &amp;"'!E7:Q200"),13,FALSE),""),"")</f>
        <v/>
      </c>
      <c r="I487" t="str">
        <f ca="1">IFERROR(IF(AND($B487,INDEX(Data!$O$2:$O$1000,$A487)=I$1),VLOOKUP($A487+1, INDIRECT("'" &amp; I$1 &amp;"'!E7:Q200"),13,FALSE),""),"")</f>
        <v/>
      </c>
      <c r="J487" t="str">
        <f ca="1">IFERROR(IF(AND($B487,INDEX(Data!$O$2:$O$1000,$A487)=J$1),VLOOKUP($A487+1, INDIRECT("'" &amp; J$1 &amp;"'!E7:Q200"),13,FALSE),""),"")</f>
        <v/>
      </c>
    </row>
    <row r="488" spans="1:10" x14ac:dyDescent="0.3">
      <c r="A488" t="str">
        <f t="array" ref="A488">IFERROR(SMALL(IF(Data!$D$2:$D$1000="Done",ROW(Data!$D$2:$D$1000)-1),ROW(487:487)),"")</f>
        <v/>
      </c>
      <c r="B488" s="1" t="str">
        <f>IFERROR(IF(INDEX(Data!$T$2:$T$1000,$A488)/INDEX(Data!$J$2:$J$1000,$A488)&gt;$B$1,INDEX(Data!$V$2:$V$1000,$A488),""),"")</f>
        <v/>
      </c>
      <c r="C488" t="str">
        <f ca="1">IFERROR(IF(AND($B488,INDEX(Data!$O$2:$O$1000,$A488)=C$1),VLOOKUP($A488+1, INDIRECT("'" &amp; C$1 &amp;"'!E7:Q200"),13,FALSE),""),"")</f>
        <v/>
      </c>
      <c r="D488" t="str">
        <f ca="1">IFERROR(IF(AND($B488,INDEX(Data!$O$2:$O$1000,$A488)=D$1),VLOOKUP($A488+1, INDIRECT("'" &amp; D$1 &amp;"'!E7:Q200"),13,FALSE),""),"")</f>
        <v/>
      </c>
      <c r="E488" t="str">
        <f ca="1">IFERROR(IF(AND($B488,INDEX(Data!$O$2:$O$1000,$A488)=E$1),VLOOKUP($A488+1, INDIRECT("'" &amp; E$1 &amp;"'!E7:Q200"),13,FALSE),""),"")</f>
        <v/>
      </c>
      <c r="F488" t="str">
        <f ca="1">IFERROR(IF(AND($B488,INDEX(Data!$O$2:$O$1000,$A488)=F$1),VLOOKUP($A488+1, INDIRECT("'" &amp; F$1 &amp;"'!E7:Q200"),13,FALSE),""),"")</f>
        <v/>
      </c>
      <c r="G488" t="str">
        <f ca="1">IFERROR(IF(AND($B488,INDEX(Data!$O$2:$O$1000,$A488)=G$1),VLOOKUP($A488+1, INDIRECT("'" &amp; G$1 &amp;"'!E7:Q200"),13,FALSE),""),"")</f>
        <v/>
      </c>
      <c r="H488" t="str">
        <f ca="1">IFERROR(IF(AND($B488,INDEX(Data!$O$2:$O$1000,$A488)=H$1),VLOOKUP($A488+1, INDIRECT("'" &amp; H$1 &amp;"'!E7:Q200"),13,FALSE),""),"")</f>
        <v/>
      </c>
      <c r="I488" t="str">
        <f ca="1">IFERROR(IF(AND($B488,INDEX(Data!$O$2:$O$1000,$A488)=I$1),VLOOKUP($A488+1, INDIRECT("'" &amp; I$1 &amp;"'!E7:Q200"),13,FALSE),""),"")</f>
        <v/>
      </c>
      <c r="J488" t="str">
        <f ca="1">IFERROR(IF(AND($B488,INDEX(Data!$O$2:$O$1000,$A488)=J$1),VLOOKUP($A488+1, INDIRECT("'" &amp; J$1 &amp;"'!E7:Q200"),13,FALSE),""),"")</f>
        <v/>
      </c>
    </row>
    <row r="489" spans="1:10" x14ac:dyDescent="0.3">
      <c r="A489" t="str">
        <f t="array" ref="A489">IFERROR(SMALL(IF(Data!$D$2:$D$1000="Done",ROW(Data!$D$2:$D$1000)-1),ROW(488:488)),"")</f>
        <v/>
      </c>
      <c r="B489" s="1" t="str">
        <f>IFERROR(IF(INDEX(Data!$T$2:$T$1000,$A489)/INDEX(Data!$J$2:$J$1000,$A489)&gt;$B$1,INDEX(Data!$V$2:$V$1000,$A489),""),"")</f>
        <v/>
      </c>
      <c r="C489" t="str">
        <f ca="1">IFERROR(IF(AND($B489,INDEX(Data!$O$2:$O$1000,$A489)=C$1),VLOOKUP($A489+1, INDIRECT("'" &amp; C$1 &amp;"'!E7:Q200"),13,FALSE),""),"")</f>
        <v/>
      </c>
      <c r="D489" t="str">
        <f ca="1">IFERROR(IF(AND($B489,INDEX(Data!$O$2:$O$1000,$A489)=D$1),VLOOKUP($A489+1, INDIRECT("'" &amp; D$1 &amp;"'!E7:Q200"),13,FALSE),""),"")</f>
        <v/>
      </c>
      <c r="E489" t="str">
        <f ca="1">IFERROR(IF(AND($B489,INDEX(Data!$O$2:$O$1000,$A489)=E$1),VLOOKUP($A489+1, INDIRECT("'" &amp; E$1 &amp;"'!E7:Q200"),13,FALSE),""),"")</f>
        <v/>
      </c>
      <c r="F489" t="str">
        <f ca="1">IFERROR(IF(AND($B489,INDEX(Data!$O$2:$O$1000,$A489)=F$1),VLOOKUP($A489+1, INDIRECT("'" &amp; F$1 &amp;"'!E7:Q200"),13,FALSE),""),"")</f>
        <v/>
      </c>
      <c r="G489" t="str">
        <f ca="1">IFERROR(IF(AND($B489,INDEX(Data!$O$2:$O$1000,$A489)=G$1),VLOOKUP($A489+1, INDIRECT("'" &amp; G$1 &amp;"'!E7:Q200"),13,FALSE),""),"")</f>
        <v/>
      </c>
      <c r="H489" t="str">
        <f ca="1">IFERROR(IF(AND($B489,INDEX(Data!$O$2:$O$1000,$A489)=H$1),VLOOKUP($A489+1, INDIRECT("'" &amp; H$1 &amp;"'!E7:Q200"),13,FALSE),""),"")</f>
        <v/>
      </c>
      <c r="I489" t="str">
        <f ca="1">IFERROR(IF(AND($B489,INDEX(Data!$O$2:$O$1000,$A489)=I$1),VLOOKUP($A489+1, INDIRECT("'" &amp; I$1 &amp;"'!E7:Q200"),13,FALSE),""),"")</f>
        <v/>
      </c>
      <c r="J489" t="str">
        <f ca="1">IFERROR(IF(AND($B489,INDEX(Data!$O$2:$O$1000,$A489)=J$1),VLOOKUP($A489+1, INDIRECT("'" &amp; J$1 &amp;"'!E7:Q200"),13,FALSE),""),"")</f>
        <v/>
      </c>
    </row>
    <row r="490" spans="1:10" x14ac:dyDescent="0.3">
      <c r="A490" t="str">
        <f t="array" ref="A490">IFERROR(SMALL(IF(Data!$D$2:$D$1000="Done",ROW(Data!$D$2:$D$1000)-1),ROW(489:489)),"")</f>
        <v/>
      </c>
      <c r="B490" s="1" t="str">
        <f>IFERROR(IF(INDEX(Data!$T$2:$T$1000,$A490)/INDEX(Data!$J$2:$J$1000,$A490)&gt;$B$1,INDEX(Data!$V$2:$V$1000,$A490),""),"")</f>
        <v/>
      </c>
      <c r="C490" t="str">
        <f ca="1">IFERROR(IF(AND($B490,INDEX(Data!$O$2:$O$1000,$A490)=C$1),VLOOKUP($A490+1, INDIRECT("'" &amp; C$1 &amp;"'!E7:Q200"),13,FALSE),""),"")</f>
        <v/>
      </c>
      <c r="D490" t="str">
        <f ca="1">IFERROR(IF(AND($B490,INDEX(Data!$O$2:$O$1000,$A490)=D$1),VLOOKUP($A490+1, INDIRECT("'" &amp; D$1 &amp;"'!E7:Q200"),13,FALSE),""),"")</f>
        <v/>
      </c>
      <c r="E490" t="str">
        <f ca="1">IFERROR(IF(AND($B490,INDEX(Data!$O$2:$O$1000,$A490)=E$1),VLOOKUP($A490+1, INDIRECT("'" &amp; E$1 &amp;"'!E7:Q200"),13,FALSE),""),"")</f>
        <v/>
      </c>
      <c r="F490" t="str">
        <f ca="1">IFERROR(IF(AND($B490,INDEX(Data!$O$2:$O$1000,$A490)=F$1),VLOOKUP($A490+1, INDIRECT("'" &amp; F$1 &amp;"'!E7:Q200"),13,FALSE),""),"")</f>
        <v/>
      </c>
      <c r="G490" t="str">
        <f ca="1">IFERROR(IF(AND($B490,INDEX(Data!$O$2:$O$1000,$A490)=G$1),VLOOKUP($A490+1, INDIRECT("'" &amp; G$1 &amp;"'!E7:Q200"),13,FALSE),""),"")</f>
        <v/>
      </c>
      <c r="H490" t="str">
        <f ca="1">IFERROR(IF(AND($B490,INDEX(Data!$O$2:$O$1000,$A490)=H$1),VLOOKUP($A490+1, INDIRECT("'" &amp; H$1 &amp;"'!E7:Q200"),13,FALSE),""),"")</f>
        <v/>
      </c>
      <c r="I490" t="str">
        <f ca="1">IFERROR(IF(AND($B490,INDEX(Data!$O$2:$O$1000,$A490)=I$1),VLOOKUP($A490+1, INDIRECT("'" &amp; I$1 &amp;"'!E7:Q200"),13,FALSE),""),"")</f>
        <v/>
      </c>
      <c r="J490" t="str">
        <f ca="1">IFERROR(IF(AND($B490,INDEX(Data!$O$2:$O$1000,$A490)=J$1),VLOOKUP($A490+1, INDIRECT("'" &amp; J$1 &amp;"'!E7:Q200"),13,FALSE),""),"")</f>
        <v/>
      </c>
    </row>
    <row r="491" spans="1:10" x14ac:dyDescent="0.3">
      <c r="A491" t="str">
        <f t="array" ref="A491">IFERROR(SMALL(IF(Data!$D$2:$D$1000="Done",ROW(Data!$D$2:$D$1000)-1),ROW(490:490)),"")</f>
        <v/>
      </c>
      <c r="B491" s="1" t="str">
        <f>IFERROR(IF(INDEX(Data!$T$2:$T$1000,$A491)/INDEX(Data!$J$2:$J$1000,$A491)&gt;$B$1,INDEX(Data!$V$2:$V$1000,$A491),""),"")</f>
        <v/>
      </c>
      <c r="C491" t="str">
        <f ca="1">IFERROR(IF(AND($B491,INDEX(Data!$O$2:$O$1000,$A491)=C$1),VLOOKUP($A491+1, INDIRECT("'" &amp; C$1 &amp;"'!E7:Q200"),13,FALSE),""),"")</f>
        <v/>
      </c>
      <c r="D491" t="str">
        <f ca="1">IFERROR(IF(AND($B491,INDEX(Data!$O$2:$O$1000,$A491)=D$1),VLOOKUP($A491+1, INDIRECT("'" &amp; D$1 &amp;"'!E7:Q200"),13,FALSE),""),"")</f>
        <v/>
      </c>
      <c r="E491" t="str">
        <f ca="1">IFERROR(IF(AND($B491,INDEX(Data!$O$2:$O$1000,$A491)=E$1),VLOOKUP($A491+1, INDIRECT("'" &amp; E$1 &amp;"'!E7:Q200"),13,FALSE),""),"")</f>
        <v/>
      </c>
      <c r="F491" t="str">
        <f ca="1">IFERROR(IF(AND($B491,INDEX(Data!$O$2:$O$1000,$A491)=F$1),VLOOKUP($A491+1, INDIRECT("'" &amp; F$1 &amp;"'!E7:Q200"),13,FALSE),""),"")</f>
        <v/>
      </c>
      <c r="G491" t="str">
        <f ca="1">IFERROR(IF(AND($B491,INDEX(Data!$O$2:$O$1000,$A491)=G$1),VLOOKUP($A491+1, INDIRECT("'" &amp; G$1 &amp;"'!E7:Q200"),13,FALSE),""),"")</f>
        <v/>
      </c>
      <c r="H491" t="str">
        <f ca="1">IFERROR(IF(AND($B491,INDEX(Data!$O$2:$O$1000,$A491)=H$1),VLOOKUP($A491+1, INDIRECT("'" &amp; H$1 &amp;"'!E7:Q200"),13,FALSE),""),"")</f>
        <v/>
      </c>
      <c r="I491" t="str">
        <f ca="1">IFERROR(IF(AND($B491,INDEX(Data!$O$2:$O$1000,$A491)=I$1),VLOOKUP($A491+1, INDIRECT("'" &amp; I$1 &amp;"'!E7:Q200"),13,FALSE),""),"")</f>
        <v/>
      </c>
      <c r="J491" t="str">
        <f ca="1">IFERROR(IF(AND($B491,INDEX(Data!$O$2:$O$1000,$A491)=J$1),VLOOKUP($A491+1, INDIRECT("'" &amp; J$1 &amp;"'!E7:Q200"),13,FALSE),""),"")</f>
        <v/>
      </c>
    </row>
    <row r="492" spans="1:10" x14ac:dyDescent="0.3">
      <c r="A492" t="str">
        <f t="array" ref="A492">IFERROR(SMALL(IF(Data!$D$2:$D$1000="Done",ROW(Data!$D$2:$D$1000)-1),ROW(491:491)),"")</f>
        <v/>
      </c>
      <c r="B492" s="1" t="str">
        <f>IFERROR(IF(INDEX(Data!$T$2:$T$1000,$A492)/INDEX(Data!$J$2:$J$1000,$A492)&gt;$B$1,INDEX(Data!$V$2:$V$1000,$A492),""),"")</f>
        <v/>
      </c>
      <c r="C492" t="str">
        <f ca="1">IFERROR(IF(AND($B492,INDEX(Data!$O$2:$O$1000,$A492)=C$1),VLOOKUP($A492+1, INDIRECT("'" &amp; C$1 &amp;"'!E7:Q200"),13,FALSE),""),"")</f>
        <v/>
      </c>
      <c r="D492" t="str">
        <f ca="1">IFERROR(IF(AND($B492,INDEX(Data!$O$2:$O$1000,$A492)=D$1),VLOOKUP($A492+1, INDIRECT("'" &amp; D$1 &amp;"'!E7:Q200"),13,FALSE),""),"")</f>
        <v/>
      </c>
      <c r="E492" t="str">
        <f ca="1">IFERROR(IF(AND($B492,INDEX(Data!$O$2:$O$1000,$A492)=E$1),VLOOKUP($A492+1, INDIRECT("'" &amp; E$1 &amp;"'!E7:Q200"),13,FALSE),""),"")</f>
        <v/>
      </c>
      <c r="F492" t="str">
        <f ca="1">IFERROR(IF(AND($B492,INDEX(Data!$O$2:$O$1000,$A492)=F$1),VLOOKUP($A492+1, INDIRECT("'" &amp; F$1 &amp;"'!E7:Q200"),13,FALSE),""),"")</f>
        <v/>
      </c>
      <c r="G492" t="str">
        <f ca="1">IFERROR(IF(AND($B492,INDEX(Data!$O$2:$O$1000,$A492)=G$1),VLOOKUP($A492+1, INDIRECT("'" &amp; G$1 &amp;"'!E7:Q200"),13,FALSE),""),"")</f>
        <v/>
      </c>
      <c r="H492" t="str">
        <f ca="1">IFERROR(IF(AND($B492,INDEX(Data!$O$2:$O$1000,$A492)=H$1),VLOOKUP($A492+1, INDIRECT("'" &amp; H$1 &amp;"'!E7:Q200"),13,FALSE),""),"")</f>
        <v/>
      </c>
      <c r="I492" t="str">
        <f ca="1">IFERROR(IF(AND($B492,INDEX(Data!$O$2:$O$1000,$A492)=I$1),VLOOKUP($A492+1, INDIRECT("'" &amp; I$1 &amp;"'!E7:Q200"),13,FALSE),""),"")</f>
        <v/>
      </c>
      <c r="J492" t="str">
        <f ca="1">IFERROR(IF(AND($B492,INDEX(Data!$O$2:$O$1000,$A492)=J$1),VLOOKUP($A492+1, INDIRECT("'" &amp; J$1 &amp;"'!E7:Q200"),13,FALSE),""),"")</f>
        <v/>
      </c>
    </row>
    <row r="493" spans="1:10" x14ac:dyDescent="0.3">
      <c r="A493" t="str">
        <f t="array" ref="A493">IFERROR(SMALL(IF(Data!$D$2:$D$1000="Done",ROW(Data!$D$2:$D$1000)-1),ROW(492:492)),"")</f>
        <v/>
      </c>
      <c r="B493" s="1" t="str">
        <f>IFERROR(IF(INDEX(Data!$T$2:$T$1000,$A493)/INDEX(Data!$J$2:$J$1000,$A493)&gt;$B$1,INDEX(Data!$V$2:$V$1000,$A493),""),"")</f>
        <v/>
      </c>
      <c r="C493" t="str">
        <f ca="1">IFERROR(IF(AND($B493,INDEX(Data!$O$2:$O$1000,$A493)=C$1),VLOOKUP($A493+1, INDIRECT("'" &amp; C$1 &amp;"'!E7:Q200"),13,FALSE),""),"")</f>
        <v/>
      </c>
      <c r="D493" t="str">
        <f ca="1">IFERROR(IF(AND($B493,INDEX(Data!$O$2:$O$1000,$A493)=D$1),VLOOKUP($A493+1, INDIRECT("'" &amp; D$1 &amp;"'!E7:Q200"),13,FALSE),""),"")</f>
        <v/>
      </c>
      <c r="E493" t="str">
        <f ca="1">IFERROR(IF(AND($B493,INDEX(Data!$O$2:$O$1000,$A493)=E$1),VLOOKUP($A493+1, INDIRECT("'" &amp; E$1 &amp;"'!E7:Q200"),13,FALSE),""),"")</f>
        <v/>
      </c>
      <c r="F493" t="str">
        <f ca="1">IFERROR(IF(AND($B493,INDEX(Data!$O$2:$O$1000,$A493)=F$1),VLOOKUP($A493+1, INDIRECT("'" &amp; F$1 &amp;"'!E7:Q200"),13,FALSE),""),"")</f>
        <v/>
      </c>
      <c r="G493" t="str">
        <f ca="1">IFERROR(IF(AND($B493,INDEX(Data!$O$2:$O$1000,$A493)=G$1),VLOOKUP($A493+1, INDIRECT("'" &amp; G$1 &amp;"'!E7:Q200"),13,FALSE),""),"")</f>
        <v/>
      </c>
      <c r="H493" t="str">
        <f ca="1">IFERROR(IF(AND($B493,INDEX(Data!$O$2:$O$1000,$A493)=H$1),VLOOKUP($A493+1, INDIRECT("'" &amp; H$1 &amp;"'!E7:Q200"),13,FALSE),""),"")</f>
        <v/>
      </c>
      <c r="I493" t="str">
        <f ca="1">IFERROR(IF(AND($B493,INDEX(Data!$O$2:$O$1000,$A493)=I$1),VLOOKUP($A493+1, INDIRECT("'" &amp; I$1 &amp;"'!E7:Q200"),13,FALSE),""),"")</f>
        <v/>
      </c>
      <c r="J493" t="str">
        <f ca="1">IFERROR(IF(AND($B493,INDEX(Data!$O$2:$O$1000,$A493)=J$1),VLOOKUP($A493+1, INDIRECT("'" &amp; J$1 &amp;"'!E7:Q200"),13,FALSE),""),"")</f>
        <v/>
      </c>
    </row>
    <row r="494" spans="1:10" x14ac:dyDescent="0.3">
      <c r="A494" t="str">
        <f t="array" ref="A494">IFERROR(SMALL(IF(Data!$D$2:$D$1000="Done",ROW(Data!$D$2:$D$1000)-1),ROW(493:493)),"")</f>
        <v/>
      </c>
      <c r="B494" s="1" t="str">
        <f>IFERROR(IF(INDEX(Data!$T$2:$T$1000,$A494)/INDEX(Data!$J$2:$J$1000,$A494)&gt;$B$1,INDEX(Data!$V$2:$V$1000,$A494),""),"")</f>
        <v/>
      </c>
      <c r="C494" t="str">
        <f ca="1">IFERROR(IF(AND($B494,INDEX(Data!$O$2:$O$1000,$A494)=C$1),VLOOKUP($A494+1, INDIRECT("'" &amp; C$1 &amp;"'!E7:Q200"),13,FALSE),""),"")</f>
        <v/>
      </c>
      <c r="D494" t="str">
        <f ca="1">IFERROR(IF(AND($B494,INDEX(Data!$O$2:$O$1000,$A494)=D$1),VLOOKUP($A494+1, INDIRECT("'" &amp; D$1 &amp;"'!E7:Q200"),13,FALSE),""),"")</f>
        <v/>
      </c>
      <c r="E494" t="str">
        <f ca="1">IFERROR(IF(AND($B494,INDEX(Data!$O$2:$O$1000,$A494)=E$1),VLOOKUP($A494+1, INDIRECT("'" &amp; E$1 &amp;"'!E7:Q200"),13,FALSE),""),"")</f>
        <v/>
      </c>
      <c r="F494" t="str">
        <f ca="1">IFERROR(IF(AND($B494,INDEX(Data!$O$2:$O$1000,$A494)=F$1),VLOOKUP($A494+1, INDIRECT("'" &amp; F$1 &amp;"'!E7:Q200"),13,FALSE),""),"")</f>
        <v/>
      </c>
      <c r="G494" t="str">
        <f ca="1">IFERROR(IF(AND($B494,INDEX(Data!$O$2:$O$1000,$A494)=G$1),VLOOKUP($A494+1, INDIRECT("'" &amp; G$1 &amp;"'!E7:Q200"),13,FALSE),""),"")</f>
        <v/>
      </c>
      <c r="H494" t="str">
        <f ca="1">IFERROR(IF(AND($B494,INDEX(Data!$O$2:$O$1000,$A494)=H$1),VLOOKUP($A494+1, INDIRECT("'" &amp; H$1 &amp;"'!E7:Q200"),13,FALSE),""),"")</f>
        <v/>
      </c>
      <c r="I494" t="str">
        <f ca="1">IFERROR(IF(AND($B494,INDEX(Data!$O$2:$O$1000,$A494)=I$1),VLOOKUP($A494+1, INDIRECT("'" &amp; I$1 &amp;"'!E7:Q200"),13,FALSE),""),"")</f>
        <v/>
      </c>
      <c r="J494" t="str">
        <f ca="1">IFERROR(IF(AND($B494,INDEX(Data!$O$2:$O$1000,$A494)=J$1),VLOOKUP($A494+1, INDIRECT("'" &amp; J$1 &amp;"'!E7:Q200"),13,FALSE),""),"")</f>
        <v/>
      </c>
    </row>
    <row r="495" spans="1:10" x14ac:dyDescent="0.3">
      <c r="A495" t="str">
        <f t="array" ref="A495">IFERROR(SMALL(IF(Data!$D$2:$D$1000="Done",ROW(Data!$D$2:$D$1000)-1),ROW(494:494)),"")</f>
        <v/>
      </c>
      <c r="B495" s="1" t="str">
        <f>IFERROR(IF(INDEX(Data!$T$2:$T$1000,$A495)/INDEX(Data!$J$2:$J$1000,$A495)&gt;$B$1,INDEX(Data!$V$2:$V$1000,$A495),""),"")</f>
        <v/>
      </c>
      <c r="C495" t="str">
        <f ca="1">IFERROR(IF(AND($B495,INDEX(Data!$O$2:$O$1000,$A495)=C$1),VLOOKUP($A495+1, INDIRECT("'" &amp; C$1 &amp;"'!E7:Q200"),13,FALSE),""),"")</f>
        <v/>
      </c>
      <c r="D495" t="str">
        <f ca="1">IFERROR(IF(AND($B495,INDEX(Data!$O$2:$O$1000,$A495)=D$1),VLOOKUP($A495+1, INDIRECT("'" &amp; D$1 &amp;"'!E7:Q200"),13,FALSE),""),"")</f>
        <v/>
      </c>
      <c r="E495" t="str">
        <f ca="1">IFERROR(IF(AND($B495,INDEX(Data!$O$2:$O$1000,$A495)=E$1),VLOOKUP($A495+1, INDIRECT("'" &amp; E$1 &amp;"'!E7:Q200"),13,FALSE),""),"")</f>
        <v/>
      </c>
      <c r="F495" t="str">
        <f ca="1">IFERROR(IF(AND($B495,INDEX(Data!$O$2:$O$1000,$A495)=F$1),VLOOKUP($A495+1, INDIRECT("'" &amp; F$1 &amp;"'!E7:Q200"),13,FALSE),""),"")</f>
        <v/>
      </c>
      <c r="G495" t="str">
        <f ca="1">IFERROR(IF(AND($B495,INDEX(Data!$O$2:$O$1000,$A495)=G$1),VLOOKUP($A495+1, INDIRECT("'" &amp; G$1 &amp;"'!E7:Q200"),13,FALSE),""),"")</f>
        <v/>
      </c>
      <c r="H495" t="str">
        <f ca="1">IFERROR(IF(AND($B495,INDEX(Data!$O$2:$O$1000,$A495)=H$1),VLOOKUP($A495+1, INDIRECT("'" &amp; H$1 &amp;"'!E7:Q200"),13,FALSE),""),"")</f>
        <v/>
      </c>
      <c r="I495" t="str">
        <f ca="1">IFERROR(IF(AND($B495,INDEX(Data!$O$2:$O$1000,$A495)=I$1),VLOOKUP($A495+1, INDIRECT("'" &amp; I$1 &amp;"'!E7:Q200"),13,FALSE),""),"")</f>
        <v/>
      </c>
      <c r="J495" t="str">
        <f ca="1">IFERROR(IF(AND($B495,INDEX(Data!$O$2:$O$1000,$A495)=J$1),VLOOKUP($A495+1, INDIRECT("'" &amp; J$1 &amp;"'!E7:Q200"),13,FALSE),""),"")</f>
        <v/>
      </c>
    </row>
    <row r="496" spans="1:10" x14ac:dyDescent="0.3">
      <c r="A496" t="str">
        <f t="array" ref="A496">IFERROR(SMALL(IF(Data!$D$2:$D$1000="Done",ROW(Data!$D$2:$D$1000)-1),ROW(495:495)),"")</f>
        <v/>
      </c>
      <c r="B496" s="1" t="str">
        <f>IFERROR(IF(INDEX(Data!$T$2:$T$1000,$A496)/INDEX(Data!$J$2:$J$1000,$A496)&gt;$B$1,INDEX(Data!$V$2:$V$1000,$A496),""),"")</f>
        <v/>
      </c>
      <c r="C496" t="str">
        <f ca="1">IFERROR(IF(AND($B496,INDEX(Data!$O$2:$O$1000,$A496)=C$1),VLOOKUP($A496+1, INDIRECT("'" &amp; C$1 &amp;"'!E7:Q200"),13,FALSE),""),"")</f>
        <v/>
      </c>
      <c r="D496" t="str">
        <f ca="1">IFERROR(IF(AND($B496,INDEX(Data!$O$2:$O$1000,$A496)=D$1),VLOOKUP($A496+1, INDIRECT("'" &amp; D$1 &amp;"'!E7:Q200"),13,FALSE),""),"")</f>
        <v/>
      </c>
      <c r="E496" t="str">
        <f ca="1">IFERROR(IF(AND($B496,INDEX(Data!$O$2:$O$1000,$A496)=E$1),VLOOKUP($A496+1, INDIRECT("'" &amp; E$1 &amp;"'!E7:Q200"),13,FALSE),""),"")</f>
        <v/>
      </c>
      <c r="F496" t="str">
        <f ca="1">IFERROR(IF(AND($B496,INDEX(Data!$O$2:$O$1000,$A496)=F$1),VLOOKUP($A496+1, INDIRECT("'" &amp; F$1 &amp;"'!E7:Q200"),13,FALSE),""),"")</f>
        <v/>
      </c>
      <c r="G496" t="str">
        <f ca="1">IFERROR(IF(AND($B496,INDEX(Data!$O$2:$O$1000,$A496)=G$1),VLOOKUP($A496+1, INDIRECT("'" &amp; G$1 &amp;"'!E7:Q200"),13,FALSE),""),"")</f>
        <v/>
      </c>
      <c r="H496" t="str">
        <f ca="1">IFERROR(IF(AND($B496,INDEX(Data!$O$2:$O$1000,$A496)=H$1),VLOOKUP($A496+1, INDIRECT("'" &amp; H$1 &amp;"'!E7:Q200"),13,FALSE),""),"")</f>
        <v/>
      </c>
      <c r="I496" t="str">
        <f ca="1">IFERROR(IF(AND($B496,INDEX(Data!$O$2:$O$1000,$A496)=I$1),VLOOKUP($A496+1, INDIRECT("'" &amp; I$1 &amp;"'!E7:Q200"),13,FALSE),""),"")</f>
        <v/>
      </c>
      <c r="J496" t="str">
        <f ca="1">IFERROR(IF(AND($B496,INDEX(Data!$O$2:$O$1000,$A496)=J$1),VLOOKUP($A496+1, INDIRECT("'" &amp; J$1 &amp;"'!E7:Q200"),13,FALSE),""),"")</f>
        <v/>
      </c>
    </row>
    <row r="497" spans="1:10" x14ac:dyDescent="0.3">
      <c r="A497" t="str">
        <f t="array" ref="A497">IFERROR(SMALL(IF(Data!$D$2:$D$1000="Done",ROW(Data!$D$2:$D$1000)-1),ROW(496:496)),"")</f>
        <v/>
      </c>
      <c r="B497" s="1" t="str">
        <f>IFERROR(IF(INDEX(Data!$T$2:$T$1000,$A497)/INDEX(Data!$J$2:$J$1000,$A497)&gt;$B$1,INDEX(Data!$V$2:$V$1000,$A497),""),"")</f>
        <v/>
      </c>
      <c r="C497" t="str">
        <f ca="1">IFERROR(IF(AND($B497,INDEX(Data!$O$2:$O$1000,$A497)=C$1),VLOOKUP($A497+1, INDIRECT("'" &amp; C$1 &amp;"'!E7:Q200"),13,FALSE),""),"")</f>
        <v/>
      </c>
      <c r="D497" t="str">
        <f ca="1">IFERROR(IF(AND($B497,INDEX(Data!$O$2:$O$1000,$A497)=D$1),VLOOKUP($A497+1, INDIRECT("'" &amp; D$1 &amp;"'!E7:Q200"),13,FALSE),""),"")</f>
        <v/>
      </c>
      <c r="E497" t="str">
        <f ca="1">IFERROR(IF(AND($B497,INDEX(Data!$O$2:$O$1000,$A497)=E$1),VLOOKUP($A497+1, INDIRECT("'" &amp; E$1 &amp;"'!E7:Q200"),13,FALSE),""),"")</f>
        <v/>
      </c>
      <c r="F497" t="str">
        <f ca="1">IFERROR(IF(AND($B497,INDEX(Data!$O$2:$O$1000,$A497)=F$1),VLOOKUP($A497+1, INDIRECT("'" &amp; F$1 &amp;"'!E7:Q200"),13,FALSE),""),"")</f>
        <v/>
      </c>
      <c r="G497" t="str">
        <f ca="1">IFERROR(IF(AND($B497,INDEX(Data!$O$2:$O$1000,$A497)=G$1),VLOOKUP($A497+1, INDIRECT("'" &amp; G$1 &amp;"'!E7:Q200"),13,FALSE),""),"")</f>
        <v/>
      </c>
      <c r="H497" t="str">
        <f ca="1">IFERROR(IF(AND($B497,INDEX(Data!$O$2:$O$1000,$A497)=H$1),VLOOKUP($A497+1, INDIRECT("'" &amp; H$1 &amp;"'!E7:Q200"),13,FALSE),""),"")</f>
        <v/>
      </c>
      <c r="I497" t="str">
        <f ca="1">IFERROR(IF(AND($B497,INDEX(Data!$O$2:$O$1000,$A497)=I$1),VLOOKUP($A497+1, INDIRECT("'" &amp; I$1 &amp;"'!E7:Q200"),13,FALSE),""),"")</f>
        <v/>
      </c>
      <c r="J497" t="str">
        <f ca="1">IFERROR(IF(AND($B497,INDEX(Data!$O$2:$O$1000,$A497)=J$1),VLOOKUP($A497+1, INDIRECT("'" &amp; J$1 &amp;"'!E7:Q200"),13,FALSE),""),"")</f>
        <v/>
      </c>
    </row>
    <row r="498" spans="1:10" x14ac:dyDescent="0.3">
      <c r="A498" t="str">
        <f t="array" ref="A498">IFERROR(SMALL(IF(Data!$D$2:$D$1000="Done",ROW(Data!$D$2:$D$1000)-1),ROW(497:497)),"")</f>
        <v/>
      </c>
      <c r="B498" s="1" t="str">
        <f>IFERROR(IF(INDEX(Data!$T$2:$T$1000,$A498)/INDEX(Data!$J$2:$J$1000,$A498)&gt;$B$1,INDEX(Data!$V$2:$V$1000,$A498),""),"")</f>
        <v/>
      </c>
      <c r="C498" t="str">
        <f ca="1">IFERROR(IF(AND($B498,INDEX(Data!$O$2:$O$1000,$A498)=C$1),VLOOKUP($A498+1, INDIRECT("'" &amp; C$1 &amp;"'!E7:Q200"),13,FALSE),""),"")</f>
        <v/>
      </c>
      <c r="D498" t="str">
        <f ca="1">IFERROR(IF(AND($B498,INDEX(Data!$O$2:$O$1000,$A498)=D$1),VLOOKUP($A498+1, INDIRECT("'" &amp; D$1 &amp;"'!E7:Q200"),13,FALSE),""),"")</f>
        <v/>
      </c>
      <c r="E498" t="str">
        <f ca="1">IFERROR(IF(AND($B498,INDEX(Data!$O$2:$O$1000,$A498)=E$1),VLOOKUP($A498+1, INDIRECT("'" &amp; E$1 &amp;"'!E7:Q200"),13,FALSE),""),"")</f>
        <v/>
      </c>
      <c r="F498" t="str">
        <f ca="1">IFERROR(IF(AND($B498,INDEX(Data!$O$2:$O$1000,$A498)=F$1),VLOOKUP($A498+1, INDIRECT("'" &amp; F$1 &amp;"'!E7:Q200"),13,FALSE),""),"")</f>
        <v/>
      </c>
      <c r="G498" t="str">
        <f ca="1">IFERROR(IF(AND($B498,INDEX(Data!$O$2:$O$1000,$A498)=G$1),VLOOKUP($A498+1, INDIRECT("'" &amp; G$1 &amp;"'!E7:Q200"),13,FALSE),""),"")</f>
        <v/>
      </c>
      <c r="H498" t="str">
        <f ca="1">IFERROR(IF(AND($B498,INDEX(Data!$O$2:$O$1000,$A498)=H$1),VLOOKUP($A498+1, INDIRECT("'" &amp; H$1 &amp;"'!E7:Q200"),13,FALSE),""),"")</f>
        <v/>
      </c>
      <c r="I498" t="str">
        <f ca="1">IFERROR(IF(AND($B498,INDEX(Data!$O$2:$O$1000,$A498)=I$1),VLOOKUP($A498+1, INDIRECT("'" &amp; I$1 &amp;"'!E7:Q200"),13,FALSE),""),"")</f>
        <v/>
      </c>
      <c r="J498" t="str">
        <f ca="1">IFERROR(IF(AND($B498,INDEX(Data!$O$2:$O$1000,$A498)=J$1),VLOOKUP($A498+1, INDIRECT("'" &amp; J$1 &amp;"'!E7:Q200"),13,FALSE),""),"")</f>
        <v/>
      </c>
    </row>
    <row r="499" spans="1:10" x14ac:dyDescent="0.3">
      <c r="A499" t="str">
        <f t="array" ref="A499">IFERROR(SMALL(IF(Data!$D$2:$D$1000="Done",ROW(Data!$D$2:$D$1000)-1),ROW(498:498)),"")</f>
        <v/>
      </c>
      <c r="B499" s="1" t="str">
        <f>IFERROR(IF(INDEX(Data!$T$2:$T$1000,$A499)/INDEX(Data!$J$2:$J$1000,$A499)&gt;$B$1,INDEX(Data!$V$2:$V$1000,$A499),""),"")</f>
        <v/>
      </c>
      <c r="C499" t="str">
        <f ca="1">IFERROR(IF(AND($B499,INDEX(Data!$O$2:$O$1000,$A499)=C$1),VLOOKUP($A499+1, INDIRECT("'" &amp; C$1 &amp;"'!E7:Q200"),13,FALSE),""),"")</f>
        <v/>
      </c>
      <c r="D499" t="str">
        <f ca="1">IFERROR(IF(AND($B499,INDEX(Data!$O$2:$O$1000,$A499)=D$1),VLOOKUP($A499+1, INDIRECT("'" &amp; D$1 &amp;"'!E7:Q200"),13,FALSE),""),"")</f>
        <v/>
      </c>
      <c r="E499" t="str">
        <f ca="1">IFERROR(IF(AND($B499,INDEX(Data!$O$2:$O$1000,$A499)=E$1),VLOOKUP($A499+1, INDIRECT("'" &amp; E$1 &amp;"'!E7:Q200"),13,FALSE),""),"")</f>
        <v/>
      </c>
      <c r="F499" t="str">
        <f ca="1">IFERROR(IF(AND($B499,INDEX(Data!$O$2:$O$1000,$A499)=F$1),VLOOKUP($A499+1, INDIRECT("'" &amp; F$1 &amp;"'!E7:Q200"),13,FALSE),""),"")</f>
        <v/>
      </c>
      <c r="G499" t="str">
        <f ca="1">IFERROR(IF(AND($B499,INDEX(Data!$O$2:$O$1000,$A499)=G$1),VLOOKUP($A499+1, INDIRECT("'" &amp; G$1 &amp;"'!E7:Q200"),13,FALSE),""),"")</f>
        <v/>
      </c>
      <c r="H499" t="str">
        <f ca="1">IFERROR(IF(AND($B499,INDEX(Data!$O$2:$O$1000,$A499)=H$1),VLOOKUP($A499+1, INDIRECT("'" &amp; H$1 &amp;"'!E7:Q200"),13,FALSE),""),"")</f>
        <v/>
      </c>
      <c r="I499" t="str">
        <f ca="1">IFERROR(IF(AND($B499,INDEX(Data!$O$2:$O$1000,$A499)=I$1),VLOOKUP($A499+1, INDIRECT("'" &amp; I$1 &amp;"'!E7:Q200"),13,FALSE),""),"")</f>
        <v/>
      </c>
      <c r="J499" t="str">
        <f ca="1">IFERROR(IF(AND($B499,INDEX(Data!$O$2:$O$1000,$A499)=J$1),VLOOKUP($A499+1, INDIRECT("'" &amp; J$1 &amp;"'!E7:Q200"),13,FALSE),""),"")</f>
        <v/>
      </c>
    </row>
    <row r="500" spans="1:10" x14ac:dyDescent="0.3">
      <c r="A500" t="str">
        <f t="array" ref="A500">IFERROR(SMALL(IF(Data!$D$2:$D$1000="Done",ROW(Data!$D$2:$D$1000)-1),ROW(499:499)),"")</f>
        <v/>
      </c>
      <c r="B500" s="1" t="str">
        <f>IFERROR(IF(INDEX(Data!$T$2:$T$1000,$A500)/INDEX(Data!$J$2:$J$1000,$A500)&gt;$B$1,INDEX(Data!$V$2:$V$1000,$A500),""),"")</f>
        <v/>
      </c>
      <c r="C500" t="str">
        <f ca="1">IFERROR(IF(AND($B500,INDEX(Data!$O$2:$O$1000,$A500)=C$1),VLOOKUP($A500+1, INDIRECT("'" &amp; C$1 &amp;"'!E7:Q200"),13,FALSE),""),"")</f>
        <v/>
      </c>
      <c r="D500" t="str">
        <f ca="1">IFERROR(IF(AND($B500,INDEX(Data!$O$2:$O$1000,$A500)=D$1),VLOOKUP($A500+1, INDIRECT("'" &amp; D$1 &amp;"'!E7:Q200"),13,FALSE),""),"")</f>
        <v/>
      </c>
      <c r="E500" t="str">
        <f ca="1">IFERROR(IF(AND($B500,INDEX(Data!$O$2:$O$1000,$A500)=E$1),VLOOKUP($A500+1, INDIRECT("'" &amp; E$1 &amp;"'!E7:Q200"),13,FALSE),""),"")</f>
        <v/>
      </c>
      <c r="F500" t="str">
        <f ca="1">IFERROR(IF(AND($B500,INDEX(Data!$O$2:$O$1000,$A500)=F$1),VLOOKUP($A500+1, INDIRECT("'" &amp; F$1 &amp;"'!E7:Q200"),13,FALSE),""),"")</f>
        <v/>
      </c>
      <c r="G500" t="str">
        <f ca="1">IFERROR(IF(AND($B500,INDEX(Data!$O$2:$O$1000,$A500)=G$1),VLOOKUP($A500+1, INDIRECT("'" &amp; G$1 &amp;"'!E7:Q200"),13,FALSE),""),"")</f>
        <v/>
      </c>
      <c r="H500" t="str">
        <f ca="1">IFERROR(IF(AND($B500,INDEX(Data!$O$2:$O$1000,$A500)=H$1),VLOOKUP($A500+1, INDIRECT("'" &amp; H$1 &amp;"'!E7:Q200"),13,FALSE),""),"")</f>
        <v/>
      </c>
      <c r="I500" t="str">
        <f ca="1">IFERROR(IF(AND($B500,INDEX(Data!$O$2:$O$1000,$A500)=I$1),VLOOKUP($A500+1, INDIRECT("'" &amp; I$1 &amp;"'!E7:Q200"),13,FALSE),""),"")</f>
        <v/>
      </c>
      <c r="J500" t="str">
        <f ca="1">IFERROR(IF(AND($B500,INDEX(Data!$O$2:$O$1000,$A500)=J$1),VLOOKUP($A500+1, INDIRECT("'" &amp; J$1 &amp;"'!E7:Q200"),13,FALSE),""),"")</f>
        <v/>
      </c>
    </row>
    <row r="501" spans="1:10" x14ac:dyDescent="0.3">
      <c r="A501" t="str">
        <f t="array" ref="A501">IFERROR(SMALL(IF(Data!$D$2:$D$1000="Done",ROW(Data!$D$2:$D$1000)-1),ROW(500:500)),"")</f>
        <v/>
      </c>
      <c r="B501" s="1" t="str">
        <f>IFERROR(IF(INDEX(Data!$T$2:$T$1000,$A501)/INDEX(Data!$J$2:$J$1000,$A501)&gt;$B$1,INDEX(Data!$V$2:$V$1000,$A501),""),"")</f>
        <v/>
      </c>
      <c r="C501" t="str">
        <f ca="1">IFERROR(IF(AND($B501,INDEX(Data!$O$2:$O$1000,$A501)=C$1),VLOOKUP($A501+1, INDIRECT("'" &amp; C$1 &amp;"'!E7:Q200"),13,FALSE),""),"")</f>
        <v/>
      </c>
      <c r="D501" t="str">
        <f ca="1">IFERROR(IF(AND($B501,INDEX(Data!$O$2:$O$1000,$A501)=D$1),VLOOKUP($A501+1, INDIRECT("'" &amp; D$1 &amp;"'!E7:Q200"),13,FALSE),""),"")</f>
        <v/>
      </c>
      <c r="E501" t="str">
        <f ca="1">IFERROR(IF(AND($B501,INDEX(Data!$O$2:$O$1000,$A501)=E$1),VLOOKUP($A501+1, INDIRECT("'" &amp; E$1 &amp;"'!E7:Q200"),13,FALSE),""),"")</f>
        <v/>
      </c>
      <c r="F501" t="str">
        <f ca="1">IFERROR(IF(AND($B501,INDEX(Data!$O$2:$O$1000,$A501)=F$1),VLOOKUP($A501+1, INDIRECT("'" &amp; F$1 &amp;"'!E7:Q200"),13,FALSE),""),"")</f>
        <v/>
      </c>
      <c r="G501" t="str">
        <f ca="1">IFERROR(IF(AND($B501,INDEX(Data!$O$2:$O$1000,$A501)=G$1),VLOOKUP($A501+1, INDIRECT("'" &amp; G$1 &amp;"'!E7:Q200"),13,FALSE),""),"")</f>
        <v/>
      </c>
      <c r="H501" t="str">
        <f ca="1">IFERROR(IF(AND($B501,INDEX(Data!$O$2:$O$1000,$A501)=H$1),VLOOKUP($A501+1, INDIRECT("'" &amp; H$1 &amp;"'!E7:Q200"),13,FALSE),""),"")</f>
        <v/>
      </c>
      <c r="I501" t="str">
        <f ca="1">IFERROR(IF(AND($B501,INDEX(Data!$O$2:$O$1000,$A501)=I$1),VLOOKUP($A501+1, INDIRECT("'" &amp; I$1 &amp;"'!E7:Q200"),13,FALSE),""),"")</f>
        <v/>
      </c>
      <c r="J501" t="str">
        <f ca="1">IFERROR(IF(AND($B501,INDEX(Data!$O$2:$O$1000,$A501)=J$1),VLOOKUP($A501+1, INDIRECT("'" &amp; J$1 &amp;"'!E7:Q200"),13,FALSE),""),"")</f>
        <v/>
      </c>
    </row>
    <row r="502" spans="1:10" x14ac:dyDescent="0.3">
      <c r="A502" t="str">
        <f t="array" ref="A502">IFERROR(SMALL(IF(Data!$D$2:$D$1000="Done",ROW(Data!$D$2:$D$1000)-1),ROW(501:501)),"")</f>
        <v/>
      </c>
      <c r="B502" s="1" t="str">
        <f>IFERROR(IF(INDEX(Data!$T$2:$T$1000,$A502)/INDEX(Data!$J$2:$J$1000,$A502)&gt;$B$1,INDEX(Data!$V$2:$V$1000,$A502),""),"")</f>
        <v/>
      </c>
      <c r="C502" t="str">
        <f ca="1">IFERROR(IF(AND($B502,INDEX(Data!$O$2:$O$1000,$A502)=C$1),VLOOKUP($A502+1, INDIRECT("'" &amp; C$1 &amp;"'!E7:Q200"),13,FALSE),""),"")</f>
        <v/>
      </c>
      <c r="D502" t="str">
        <f ca="1">IFERROR(IF(AND($B502,INDEX(Data!$O$2:$O$1000,$A502)=D$1),VLOOKUP($A502+1, INDIRECT("'" &amp; D$1 &amp;"'!E7:Q200"),13,FALSE),""),"")</f>
        <v/>
      </c>
      <c r="E502" t="str">
        <f ca="1">IFERROR(IF(AND($B502,INDEX(Data!$O$2:$O$1000,$A502)=E$1),VLOOKUP($A502+1, INDIRECT("'" &amp; E$1 &amp;"'!E7:Q200"),13,FALSE),""),"")</f>
        <v/>
      </c>
      <c r="F502" t="str">
        <f ca="1">IFERROR(IF(AND($B502,INDEX(Data!$O$2:$O$1000,$A502)=F$1),VLOOKUP($A502+1, INDIRECT("'" &amp; F$1 &amp;"'!E7:Q200"),13,FALSE),""),"")</f>
        <v/>
      </c>
      <c r="G502" t="str">
        <f ca="1">IFERROR(IF(AND($B502,INDEX(Data!$O$2:$O$1000,$A502)=G$1),VLOOKUP($A502+1, INDIRECT("'" &amp; G$1 &amp;"'!E7:Q200"),13,FALSE),""),"")</f>
        <v/>
      </c>
      <c r="H502" t="str">
        <f ca="1">IFERROR(IF(AND($B502,INDEX(Data!$O$2:$O$1000,$A502)=H$1),VLOOKUP($A502+1, INDIRECT("'" &amp; H$1 &amp;"'!E7:Q200"),13,FALSE),""),"")</f>
        <v/>
      </c>
      <c r="I502" t="str">
        <f ca="1">IFERROR(IF(AND($B502,INDEX(Data!$O$2:$O$1000,$A502)=I$1),VLOOKUP($A502+1, INDIRECT("'" &amp; I$1 &amp;"'!E7:Q200"),13,FALSE),""),"")</f>
        <v/>
      </c>
      <c r="J502" t="str">
        <f ca="1">IFERROR(IF(AND($B502,INDEX(Data!$O$2:$O$1000,$A502)=J$1),VLOOKUP($A502+1, INDIRECT("'" &amp; J$1 &amp;"'!E7:Q200"),13,FALSE),""),"")</f>
        <v/>
      </c>
    </row>
    <row r="503" spans="1:10" x14ac:dyDescent="0.3">
      <c r="A503" t="str">
        <f t="array" ref="A503">IFERROR(SMALL(IF(Data!$D$2:$D$1000="Done",ROW(Data!$D$2:$D$1000)-1),ROW(502:502)),"")</f>
        <v/>
      </c>
      <c r="B503" s="1" t="str">
        <f>IFERROR(IF(INDEX(Data!$T$2:$T$1000,$A503)/INDEX(Data!$J$2:$J$1000,$A503)&gt;$B$1,INDEX(Data!$V$2:$V$1000,$A503),""),"")</f>
        <v/>
      </c>
      <c r="C503" t="str">
        <f ca="1">IFERROR(IF(AND($B503,INDEX(Data!$O$2:$O$1000,$A503)=C$1),VLOOKUP($A503+1, INDIRECT("'" &amp; C$1 &amp;"'!E7:Q200"),13,FALSE),""),"")</f>
        <v/>
      </c>
      <c r="D503" t="str">
        <f ca="1">IFERROR(IF(AND($B503,INDEX(Data!$O$2:$O$1000,$A503)=D$1),VLOOKUP($A503+1, INDIRECT("'" &amp; D$1 &amp;"'!E7:Q200"),13,FALSE),""),"")</f>
        <v/>
      </c>
      <c r="E503" t="str">
        <f ca="1">IFERROR(IF(AND($B503,INDEX(Data!$O$2:$O$1000,$A503)=E$1),VLOOKUP($A503+1, INDIRECT("'" &amp; E$1 &amp;"'!E7:Q200"),13,FALSE),""),"")</f>
        <v/>
      </c>
      <c r="F503" t="str">
        <f ca="1">IFERROR(IF(AND($B503,INDEX(Data!$O$2:$O$1000,$A503)=F$1),VLOOKUP($A503+1, INDIRECT("'" &amp; F$1 &amp;"'!E7:Q200"),13,FALSE),""),"")</f>
        <v/>
      </c>
      <c r="G503" t="str">
        <f ca="1">IFERROR(IF(AND($B503,INDEX(Data!$O$2:$O$1000,$A503)=G$1),VLOOKUP($A503+1, INDIRECT("'" &amp; G$1 &amp;"'!E7:Q200"),13,FALSE),""),"")</f>
        <v/>
      </c>
      <c r="H503" t="str">
        <f ca="1">IFERROR(IF(AND($B503,INDEX(Data!$O$2:$O$1000,$A503)=H$1),VLOOKUP($A503+1, INDIRECT("'" &amp; H$1 &amp;"'!E7:Q200"),13,FALSE),""),"")</f>
        <v/>
      </c>
      <c r="I503" t="str">
        <f ca="1">IFERROR(IF(AND($B503,INDEX(Data!$O$2:$O$1000,$A503)=I$1),VLOOKUP($A503+1, INDIRECT("'" &amp; I$1 &amp;"'!E7:Q200"),13,FALSE),""),"")</f>
        <v/>
      </c>
      <c r="J503" t="str">
        <f ca="1">IFERROR(IF(AND($B503,INDEX(Data!$O$2:$O$1000,$A503)=J$1),VLOOKUP($A503+1, INDIRECT("'" &amp; J$1 &amp;"'!E7:Q200"),13,FALSE),""),"")</f>
        <v/>
      </c>
    </row>
    <row r="504" spans="1:10" x14ac:dyDescent="0.3">
      <c r="A504" t="str">
        <f t="array" ref="A504">IFERROR(SMALL(IF(Data!$D$2:$D$1000="Done",ROW(Data!$D$2:$D$1000)-1),ROW(503:503)),"")</f>
        <v/>
      </c>
      <c r="B504" s="1" t="str">
        <f>IFERROR(IF(INDEX(Data!$T$2:$T$1000,$A504)/INDEX(Data!$J$2:$J$1000,$A504)&gt;$B$1,INDEX(Data!$V$2:$V$1000,$A504),""),"")</f>
        <v/>
      </c>
      <c r="C504" t="str">
        <f ca="1">IFERROR(IF(AND($B504,INDEX(Data!$O$2:$O$1000,$A504)=C$1),VLOOKUP($A504+1, INDIRECT("'" &amp; C$1 &amp;"'!E7:Q200"),13,FALSE),""),"")</f>
        <v/>
      </c>
      <c r="D504" t="str">
        <f ca="1">IFERROR(IF(AND($B504,INDEX(Data!$O$2:$O$1000,$A504)=D$1),VLOOKUP($A504+1, INDIRECT("'" &amp; D$1 &amp;"'!E7:Q200"),13,FALSE),""),"")</f>
        <v/>
      </c>
      <c r="E504" t="str">
        <f ca="1">IFERROR(IF(AND($B504,INDEX(Data!$O$2:$O$1000,$A504)=E$1),VLOOKUP($A504+1, INDIRECT("'" &amp; E$1 &amp;"'!E7:Q200"),13,FALSE),""),"")</f>
        <v/>
      </c>
      <c r="F504" t="str">
        <f ca="1">IFERROR(IF(AND($B504,INDEX(Data!$O$2:$O$1000,$A504)=F$1),VLOOKUP($A504+1, INDIRECT("'" &amp; F$1 &amp;"'!E7:Q200"),13,FALSE),""),"")</f>
        <v/>
      </c>
      <c r="G504" t="str">
        <f ca="1">IFERROR(IF(AND($B504,INDEX(Data!$O$2:$O$1000,$A504)=G$1),VLOOKUP($A504+1, INDIRECT("'" &amp; G$1 &amp;"'!E7:Q200"),13,FALSE),""),"")</f>
        <v/>
      </c>
      <c r="H504" t="str">
        <f ca="1">IFERROR(IF(AND($B504,INDEX(Data!$O$2:$O$1000,$A504)=H$1),VLOOKUP($A504+1, INDIRECT("'" &amp; H$1 &amp;"'!E7:Q200"),13,FALSE),""),"")</f>
        <v/>
      </c>
      <c r="I504" t="str">
        <f ca="1">IFERROR(IF(AND($B504,INDEX(Data!$O$2:$O$1000,$A504)=I$1),VLOOKUP($A504+1, INDIRECT("'" &amp; I$1 &amp;"'!E7:Q200"),13,FALSE),""),"")</f>
        <v/>
      </c>
      <c r="J504" t="str">
        <f ca="1">IFERROR(IF(AND($B504,INDEX(Data!$O$2:$O$1000,$A504)=J$1),VLOOKUP($A504+1, INDIRECT("'" &amp; J$1 &amp;"'!E7:Q200"),13,FALSE),""),"")</f>
        <v/>
      </c>
    </row>
    <row r="505" spans="1:10" x14ac:dyDescent="0.3">
      <c r="A505" t="str">
        <f t="array" ref="A505">IFERROR(SMALL(IF(Data!$D$2:$D$1000="Done",ROW(Data!$D$2:$D$1000)-1),ROW(504:504)),"")</f>
        <v/>
      </c>
      <c r="B505" s="1" t="str">
        <f>IFERROR(IF(INDEX(Data!$T$2:$T$1000,$A505)/INDEX(Data!$J$2:$J$1000,$A505)&gt;$B$1,INDEX(Data!$V$2:$V$1000,$A505),""),"")</f>
        <v/>
      </c>
      <c r="C505" t="str">
        <f ca="1">IFERROR(IF(AND($B505,INDEX(Data!$O$2:$O$1000,$A505)=C$1),VLOOKUP($A505+1, INDIRECT("'" &amp; C$1 &amp;"'!E7:Q200"),13,FALSE),""),"")</f>
        <v/>
      </c>
      <c r="D505" t="str">
        <f ca="1">IFERROR(IF(AND($B505,INDEX(Data!$O$2:$O$1000,$A505)=D$1),VLOOKUP($A505+1, INDIRECT("'" &amp; D$1 &amp;"'!E7:Q200"),13,FALSE),""),"")</f>
        <v/>
      </c>
      <c r="E505" t="str">
        <f ca="1">IFERROR(IF(AND($B505,INDEX(Data!$O$2:$O$1000,$A505)=E$1),VLOOKUP($A505+1, INDIRECT("'" &amp; E$1 &amp;"'!E7:Q200"),13,FALSE),""),"")</f>
        <v/>
      </c>
      <c r="F505" t="str">
        <f ca="1">IFERROR(IF(AND($B505,INDEX(Data!$O$2:$O$1000,$A505)=F$1),VLOOKUP($A505+1, INDIRECT("'" &amp; F$1 &amp;"'!E7:Q200"),13,FALSE),""),"")</f>
        <v/>
      </c>
      <c r="G505" t="str">
        <f ca="1">IFERROR(IF(AND($B505,INDEX(Data!$O$2:$O$1000,$A505)=G$1),VLOOKUP($A505+1, INDIRECT("'" &amp; G$1 &amp;"'!E7:Q200"),13,FALSE),""),"")</f>
        <v/>
      </c>
      <c r="H505" t="str">
        <f ca="1">IFERROR(IF(AND($B505,INDEX(Data!$O$2:$O$1000,$A505)=H$1),VLOOKUP($A505+1, INDIRECT("'" &amp; H$1 &amp;"'!E7:Q200"),13,FALSE),""),"")</f>
        <v/>
      </c>
      <c r="I505" t="str">
        <f ca="1">IFERROR(IF(AND($B505,INDEX(Data!$O$2:$O$1000,$A505)=I$1),VLOOKUP($A505+1, INDIRECT("'" &amp; I$1 &amp;"'!E7:Q200"),13,FALSE),""),"")</f>
        <v/>
      </c>
      <c r="J505" t="str">
        <f ca="1">IFERROR(IF(AND($B505,INDEX(Data!$O$2:$O$1000,$A505)=J$1),VLOOKUP($A505+1, INDIRECT("'" &amp; J$1 &amp;"'!E7:Q200"),13,FALSE),""),"")</f>
        <v/>
      </c>
    </row>
    <row r="506" spans="1:10" x14ac:dyDescent="0.3">
      <c r="A506" t="str">
        <f t="array" ref="A506">IFERROR(SMALL(IF(Data!$D$2:$D$1000="Done",ROW(Data!$D$2:$D$1000)-1),ROW(505:505)),"")</f>
        <v/>
      </c>
      <c r="B506" s="1" t="str">
        <f>IFERROR(IF(INDEX(Data!$T$2:$T$1000,$A506)/INDEX(Data!$J$2:$J$1000,$A506)&gt;$B$1,INDEX(Data!$V$2:$V$1000,$A506),""),"")</f>
        <v/>
      </c>
      <c r="C506" t="str">
        <f ca="1">IFERROR(IF(AND($B506,INDEX(Data!$O$2:$O$1000,$A506)=C$1),VLOOKUP($A506+1, INDIRECT("'" &amp; C$1 &amp;"'!E7:Q200"),13,FALSE),""),"")</f>
        <v/>
      </c>
      <c r="D506" t="str">
        <f ca="1">IFERROR(IF(AND($B506,INDEX(Data!$O$2:$O$1000,$A506)=D$1),VLOOKUP($A506+1, INDIRECT("'" &amp; D$1 &amp;"'!E7:Q200"),13,FALSE),""),"")</f>
        <v/>
      </c>
      <c r="E506" t="str">
        <f ca="1">IFERROR(IF(AND($B506,INDEX(Data!$O$2:$O$1000,$A506)=E$1),VLOOKUP($A506+1, INDIRECT("'" &amp; E$1 &amp;"'!E7:Q200"),13,FALSE),""),"")</f>
        <v/>
      </c>
      <c r="F506" t="str">
        <f ca="1">IFERROR(IF(AND($B506,INDEX(Data!$O$2:$O$1000,$A506)=F$1),VLOOKUP($A506+1, INDIRECT("'" &amp; F$1 &amp;"'!E7:Q200"),13,FALSE),""),"")</f>
        <v/>
      </c>
      <c r="G506" t="str">
        <f ca="1">IFERROR(IF(AND($B506,INDEX(Data!$O$2:$O$1000,$A506)=G$1),VLOOKUP($A506+1, INDIRECT("'" &amp; G$1 &amp;"'!E7:Q200"),13,FALSE),""),"")</f>
        <v/>
      </c>
      <c r="H506" t="str">
        <f ca="1">IFERROR(IF(AND($B506,INDEX(Data!$O$2:$O$1000,$A506)=H$1),VLOOKUP($A506+1, INDIRECT("'" &amp; H$1 &amp;"'!E7:Q200"),13,FALSE),""),"")</f>
        <v/>
      </c>
      <c r="I506" t="str">
        <f ca="1">IFERROR(IF(AND($B506,INDEX(Data!$O$2:$O$1000,$A506)=I$1),VLOOKUP($A506+1, INDIRECT("'" &amp; I$1 &amp;"'!E7:Q200"),13,FALSE),""),"")</f>
        <v/>
      </c>
      <c r="J506" t="str">
        <f ca="1">IFERROR(IF(AND($B506,INDEX(Data!$O$2:$O$1000,$A506)=J$1),VLOOKUP($A506+1, INDIRECT("'" &amp; J$1 &amp;"'!E7:Q200"),13,FALSE),""),"")</f>
        <v/>
      </c>
    </row>
    <row r="507" spans="1:10" x14ac:dyDescent="0.3">
      <c r="A507" t="str">
        <f t="array" ref="A507">IFERROR(SMALL(IF(Data!$D$2:$D$1000="Done",ROW(Data!$D$2:$D$1000)-1),ROW(506:506)),"")</f>
        <v/>
      </c>
      <c r="B507" s="1" t="str">
        <f>IFERROR(IF(INDEX(Data!$T$2:$T$1000,$A507)/INDEX(Data!$J$2:$J$1000,$A507)&gt;$B$1,INDEX(Data!$V$2:$V$1000,$A507),""),"")</f>
        <v/>
      </c>
      <c r="C507" t="str">
        <f ca="1">IFERROR(IF(AND($B507,INDEX(Data!$O$2:$O$1000,$A507)=C$1),VLOOKUP($A507+1, INDIRECT("'" &amp; C$1 &amp;"'!E7:Q200"),13,FALSE),""),"")</f>
        <v/>
      </c>
      <c r="D507" t="str">
        <f ca="1">IFERROR(IF(AND($B507,INDEX(Data!$O$2:$O$1000,$A507)=D$1),VLOOKUP($A507+1, INDIRECT("'" &amp; D$1 &amp;"'!E7:Q200"),13,FALSE),""),"")</f>
        <v/>
      </c>
      <c r="E507" t="str">
        <f ca="1">IFERROR(IF(AND($B507,INDEX(Data!$O$2:$O$1000,$A507)=E$1),VLOOKUP($A507+1, INDIRECT("'" &amp; E$1 &amp;"'!E7:Q200"),13,FALSE),""),"")</f>
        <v/>
      </c>
      <c r="F507" t="str">
        <f ca="1">IFERROR(IF(AND($B507,INDEX(Data!$O$2:$O$1000,$A507)=F$1),VLOOKUP($A507+1, INDIRECT("'" &amp; F$1 &amp;"'!E7:Q200"),13,FALSE),""),"")</f>
        <v/>
      </c>
      <c r="G507" t="str">
        <f ca="1">IFERROR(IF(AND($B507,INDEX(Data!$O$2:$O$1000,$A507)=G$1),VLOOKUP($A507+1, INDIRECT("'" &amp; G$1 &amp;"'!E7:Q200"),13,FALSE),""),"")</f>
        <v/>
      </c>
      <c r="H507" t="str">
        <f ca="1">IFERROR(IF(AND($B507,INDEX(Data!$O$2:$O$1000,$A507)=H$1),VLOOKUP($A507+1, INDIRECT("'" &amp; H$1 &amp;"'!E7:Q200"),13,FALSE),""),"")</f>
        <v/>
      </c>
      <c r="I507" t="str">
        <f ca="1">IFERROR(IF(AND($B507,INDEX(Data!$O$2:$O$1000,$A507)=I$1),VLOOKUP($A507+1, INDIRECT("'" &amp; I$1 &amp;"'!E7:Q200"),13,FALSE),""),"")</f>
        <v/>
      </c>
      <c r="J507" t="str">
        <f ca="1">IFERROR(IF(AND($B507,INDEX(Data!$O$2:$O$1000,$A507)=J$1),VLOOKUP($A507+1, INDIRECT("'" &amp; J$1 &amp;"'!E7:Q200"),13,FALSE),""),"")</f>
        <v/>
      </c>
    </row>
    <row r="508" spans="1:10" x14ac:dyDescent="0.3">
      <c r="A508" t="str">
        <f t="array" ref="A508">IFERROR(SMALL(IF(Data!$D$2:$D$1000="Done",ROW(Data!$D$2:$D$1000)-1),ROW(507:507)),"")</f>
        <v/>
      </c>
      <c r="B508" s="1" t="str">
        <f>IFERROR(IF(INDEX(Data!$T$2:$T$1000,$A508)/INDEX(Data!$J$2:$J$1000,$A508)&gt;$B$1,INDEX(Data!$V$2:$V$1000,$A508),""),"")</f>
        <v/>
      </c>
      <c r="C508" t="str">
        <f ca="1">IFERROR(IF(AND($B508,INDEX(Data!$O$2:$O$1000,$A508)=C$1),VLOOKUP($A508+1, INDIRECT("'" &amp; C$1 &amp;"'!E7:Q200"),13,FALSE),""),"")</f>
        <v/>
      </c>
      <c r="D508" t="str">
        <f ca="1">IFERROR(IF(AND($B508,INDEX(Data!$O$2:$O$1000,$A508)=D$1),VLOOKUP($A508+1, INDIRECT("'" &amp; D$1 &amp;"'!E7:Q200"),13,FALSE),""),"")</f>
        <v/>
      </c>
      <c r="E508" t="str">
        <f ca="1">IFERROR(IF(AND($B508,INDEX(Data!$O$2:$O$1000,$A508)=E$1),VLOOKUP($A508+1, INDIRECT("'" &amp; E$1 &amp;"'!E7:Q200"),13,FALSE),""),"")</f>
        <v/>
      </c>
      <c r="F508" t="str">
        <f ca="1">IFERROR(IF(AND($B508,INDEX(Data!$O$2:$O$1000,$A508)=F$1),VLOOKUP($A508+1, INDIRECT("'" &amp; F$1 &amp;"'!E7:Q200"),13,FALSE),""),"")</f>
        <v/>
      </c>
      <c r="G508" t="str">
        <f ca="1">IFERROR(IF(AND($B508,INDEX(Data!$O$2:$O$1000,$A508)=G$1),VLOOKUP($A508+1, INDIRECT("'" &amp; G$1 &amp;"'!E7:Q200"),13,FALSE),""),"")</f>
        <v/>
      </c>
      <c r="H508" t="str">
        <f ca="1">IFERROR(IF(AND($B508,INDEX(Data!$O$2:$O$1000,$A508)=H$1),VLOOKUP($A508+1, INDIRECT("'" &amp; H$1 &amp;"'!E7:Q200"),13,FALSE),""),"")</f>
        <v/>
      </c>
      <c r="I508" t="str">
        <f ca="1">IFERROR(IF(AND($B508,INDEX(Data!$O$2:$O$1000,$A508)=I$1),VLOOKUP($A508+1, INDIRECT("'" &amp; I$1 &amp;"'!E7:Q200"),13,FALSE),""),"")</f>
        <v/>
      </c>
      <c r="J508" t="str">
        <f ca="1">IFERROR(IF(AND($B508,INDEX(Data!$O$2:$O$1000,$A508)=J$1),VLOOKUP($A508+1, INDIRECT("'" &amp; J$1 &amp;"'!E7:Q200"),13,FALSE),""),"")</f>
        <v/>
      </c>
    </row>
    <row r="509" spans="1:10" x14ac:dyDescent="0.3">
      <c r="A509" t="str">
        <f t="array" ref="A509">IFERROR(SMALL(IF(Data!$D$2:$D$1000="Done",ROW(Data!$D$2:$D$1000)-1),ROW(508:508)),"")</f>
        <v/>
      </c>
      <c r="B509" s="1" t="str">
        <f>IFERROR(IF(INDEX(Data!$T$2:$T$1000,$A509)/INDEX(Data!$J$2:$J$1000,$A509)&gt;$B$1,INDEX(Data!$V$2:$V$1000,$A509),""),"")</f>
        <v/>
      </c>
      <c r="C509" t="str">
        <f ca="1">IFERROR(IF(AND($B509,INDEX(Data!$O$2:$O$1000,$A509)=C$1),VLOOKUP($A509+1, INDIRECT("'" &amp; C$1 &amp;"'!E7:Q200"),13,FALSE),""),"")</f>
        <v/>
      </c>
      <c r="D509" t="str">
        <f ca="1">IFERROR(IF(AND($B509,INDEX(Data!$O$2:$O$1000,$A509)=D$1),VLOOKUP($A509+1, INDIRECT("'" &amp; D$1 &amp;"'!E7:Q200"),13,FALSE),""),"")</f>
        <v/>
      </c>
      <c r="E509" t="str">
        <f ca="1">IFERROR(IF(AND($B509,INDEX(Data!$O$2:$O$1000,$A509)=E$1),VLOOKUP($A509+1, INDIRECT("'" &amp; E$1 &amp;"'!E7:Q200"),13,FALSE),""),"")</f>
        <v/>
      </c>
      <c r="F509" t="str">
        <f ca="1">IFERROR(IF(AND($B509,INDEX(Data!$O$2:$O$1000,$A509)=F$1),VLOOKUP($A509+1, INDIRECT("'" &amp; F$1 &amp;"'!E7:Q200"),13,FALSE),""),"")</f>
        <v/>
      </c>
      <c r="G509" t="str">
        <f ca="1">IFERROR(IF(AND($B509,INDEX(Data!$O$2:$O$1000,$A509)=G$1),VLOOKUP($A509+1, INDIRECT("'" &amp; G$1 &amp;"'!E7:Q200"),13,FALSE),""),"")</f>
        <v/>
      </c>
      <c r="H509" t="str">
        <f ca="1">IFERROR(IF(AND($B509,INDEX(Data!$O$2:$O$1000,$A509)=H$1),VLOOKUP($A509+1, INDIRECT("'" &amp; H$1 &amp;"'!E7:Q200"),13,FALSE),""),"")</f>
        <v/>
      </c>
      <c r="I509" t="str">
        <f ca="1">IFERROR(IF(AND($B509,INDEX(Data!$O$2:$O$1000,$A509)=I$1),VLOOKUP($A509+1, INDIRECT("'" &amp; I$1 &amp;"'!E7:Q200"),13,FALSE),""),"")</f>
        <v/>
      </c>
      <c r="J509" t="str">
        <f ca="1">IFERROR(IF(AND($B509,INDEX(Data!$O$2:$O$1000,$A509)=J$1),VLOOKUP($A509+1, INDIRECT("'" &amp; J$1 &amp;"'!E7:Q200"),13,FALSE),""),"")</f>
        <v/>
      </c>
    </row>
    <row r="510" spans="1:10" x14ac:dyDescent="0.3">
      <c r="A510" t="str">
        <f t="array" ref="A510">IFERROR(SMALL(IF(Data!$D$2:$D$1000="Done",ROW(Data!$D$2:$D$1000)-1),ROW(509:509)),"")</f>
        <v/>
      </c>
      <c r="B510" s="1" t="str">
        <f>IFERROR(IF(INDEX(Data!$T$2:$T$1000,$A510)/INDEX(Data!$J$2:$J$1000,$A510)&gt;$B$1,INDEX(Data!$V$2:$V$1000,$A510),""),"")</f>
        <v/>
      </c>
      <c r="C510" t="str">
        <f ca="1">IFERROR(IF(AND($B510,INDEX(Data!$O$2:$O$1000,$A510)=C$1),VLOOKUP($A510+1, INDIRECT("'" &amp; C$1 &amp;"'!E7:Q200"),13,FALSE),""),"")</f>
        <v/>
      </c>
      <c r="D510" t="str">
        <f ca="1">IFERROR(IF(AND($B510,INDEX(Data!$O$2:$O$1000,$A510)=D$1),VLOOKUP($A510+1, INDIRECT("'" &amp; D$1 &amp;"'!E7:Q200"),13,FALSE),""),"")</f>
        <v/>
      </c>
      <c r="E510" t="str">
        <f ca="1">IFERROR(IF(AND($B510,INDEX(Data!$O$2:$O$1000,$A510)=E$1),VLOOKUP($A510+1, INDIRECT("'" &amp; E$1 &amp;"'!E7:Q200"),13,FALSE),""),"")</f>
        <v/>
      </c>
      <c r="F510" t="str">
        <f ca="1">IFERROR(IF(AND($B510,INDEX(Data!$O$2:$O$1000,$A510)=F$1),VLOOKUP($A510+1, INDIRECT("'" &amp; F$1 &amp;"'!E7:Q200"),13,FALSE),""),"")</f>
        <v/>
      </c>
      <c r="G510" t="str">
        <f ca="1">IFERROR(IF(AND($B510,INDEX(Data!$O$2:$O$1000,$A510)=G$1),VLOOKUP($A510+1, INDIRECT("'" &amp; G$1 &amp;"'!E7:Q200"),13,FALSE),""),"")</f>
        <v/>
      </c>
      <c r="H510" t="str">
        <f ca="1">IFERROR(IF(AND($B510,INDEX(Data!$O$2:$O$1000,$A510)=H$1),VLOOKUP($A510+1, INDIRECT("'" &amp; H$1 &amp;"'!E7:Q200"),13,FALSE),""),"")</f>
        <v/>
      </c>
      <c r="I510" t="str">
        <f ca="1">IFERROR(IF(AND($B510,INDEX(Data!$O$2:$O$1000,$A510)=I$1),VLOOKUP($A510+1, INDIRECT("'" &amp; I$1 &amp;"'!E7:Q200"),13,FALSE),""),"")</f>
        <v/>
      </c>
      <c r="J510" t="str">
        <f ca="1">IFERROR(IF(AND($B510,INDEX(Data!$O$2:$O$1000,$A510)=J$1),VLOOKUP($A510+1, INDIRECT("'" &amp; J$1 &amp;"'!E7:Q200"),13,FALSE),""),"")</f>
        <v/>
      </c>
    </row>
    <row r="511" spans="1:10" x14ac:dyDescent="0.3">
      <c r="A511" t="str">
        <f t="array" ref="A511">IFERROR(SMALL(IF(Data!$D$2:$D$1000="Done",ROW(Data!$D$2:$D$1000)-1),ROW(510:510)),"")</f>
        <v/>
      </c>
      <c r="B511" s="1" t="str">
        <f>IFERROR(IF(INDEX(Data!$T$2:$T$1000,$A511)/INDEX(Data!$J$2:$J$1000,$A511)&gt;$B$1,INDEX(Data!$V$2:$V$1000,$A511),""),"")</f>
        <v/>
      </c>
      <c r="C511" t="str">
        <f ca="1">IFERROR(IF(AND($B511,INDEX(Data!$O$2:$O$1000,$A511)=C$1),VLOOKUP($A511+1, INDIRECT("'" &amp; C$1 &amp;"'!E7:Q200"),13,FALSE),""),"")</f>
        <v/>
      </c>
      <c r="D511" t="str">
        <f ca="1">IFERROR(IF(AND($B511,INDEX(Data!$O$2:$O$1000,$A511)=D$1),VLOOKUP($A511+1, INDIRECT("'" &amp; D$1 &amp;"'!E7:Q200"),13,FALSE),""),"")</f>
        <v/>
      </c>
      <c r="E511" t="str">
        <f ca="1">IFERROR(IF(AND($B511,INDEX(Data!$O$2:$O$1000,$A511)=E$1),VLOOKUP($A511+1, INDIRECT("'" &amp; E$1 &amp;"'!E7:Q200"),13,FALSE),""),"")</f>
        <v/>
      </c>
      <c r="F511" t="str">
        <f ca="1">IFERROR(IF(AND($B511,INDEX(Data!$O$2:$O$1000,$A511)=F$1),VLOOKUP($A511+1, INDIRECT("'" &amp; F$1 &amp;"'!E7:Q200"),13,FALSE),""),"")</f>
        <v/>
      </c>
      <c r="G511" t="str">
        <f ca="1">IFERROR(IF(AND($B511,INDEX(Data!$O$2:$O$1000,$A511)=G$1),VLOOKUP($A511+1, INDIRECT("'" &amp; G$1 &amp;"'!E7:Q200"),13,FALSE),""),"")</f>
        <v/>
      </c>
      <c r="H511" t="str">
        <f ca="1">IFERROR(IF(AND($B511,INDEX(Data!$O$2:$O$1000,$A511)=H$1),VLOOKUP($A511+1, INDIRECT("'" &amp; H$1 &amp;"'!E7:Q200"),13,FALSE),""),"")</f>
        <v/>
      </c>
      <c r="I511" t="str">
        <f ca="1">IFERROR(IF(AND($B511,INDEX(Data!$O$2:$O$1000,$A511)=I$1),VLOOKUP($A511+1, INDIRECT("'" &amp; I$1 &amp;"'!E7:Q200"),13,FALSE),""),"")</f>
        <v/>
      </c>
      <c r="J511" t="str">
        <f ca="1">IFERROR(IF(AND($B511,INDEX(Data!$O$2:$O$1000,$A511)=J$1),VLOOKUP($A511+1, INDIRECT("'" &amp; J$1 &amp;"'!E7:Q200"),13,FALSE),""),"")</f>
        <v/>
      </c>
    </row>
    <row r="512" spans="1:10" x14ac:dyDescent="0.3">
      <c r="A512" t="str">
        <f t="array" ref="A512">IFERROR(SMALL(IF(Data!$D$2:$D$1000="Done",ROW(Data!$D$2:$D$1000)-1),ROW(511:511)),"")</f>
        <v/>
      </c>
      <c r="B512" s="1" t="str">
        <f>IFERROR(IF(INDEX(Data!$T$2:$T$1000,$A512)/INDEX(Data!$J$2:$J$1000,$A512)&gt;$B$1,INDEX(Data!$V$2:$V$1000,$A512),""),"")</f>
        <v/>
      </c>
      <c r="C512" t="str">
        <f ca="1">IFERROR(IF(AND($B512,INDEX(Data!$O$2:$O$1000,$A512)=C$1),VLOOKUP($A512+1, INDIRECT("'" &amp; C$1 &amp;"'!E7:Q200"),13,FALSE),""),"")</f>
        <v/>
      </c>
      <c r="D512" t="str">
        <f ca="1">IFERROR(IF(AND($B512,INDEX(Data!$O$2:$O$1000,$A512)=D$1),VLOOKUP($A512+1, INDIRECT("'" &amp; D$1 &amp;"'!E7:Q200"),13,FALSE),""),"")</f>
        <v/>
      </c>
      <c r="E512" t="str">
        <f ca="1">IFERROR(IF(AND($B512,INDEX(Data!$O$2:$O$1000,$A512)=E$1),VLOOKUP($A512+1, INDIRECT("'" &amp; E$1 &amp;"'!E7:Q200"),13,FALSE),""),"")</f>
        <v/>
      </c>
      <c r="F512" t="str">
        <f ca="1">IFERROR(IF(AND($B512,INDEX(Data!$O$2:$O$1000,$A512)=F$1),VLOOKUP($A512+1, INDIRECT("'" &amp; F$1 &amp;"'!E7:Q200"),13,FALSE),""),"")</f>
        <v/>
      </c>
      <c r="G512" t="str">
        <f ca="1">IFERROR(IF(AND($B512,INDEX(Data!$O$2:$O$1000,$A512)=G$1),VLOOKUP($A512+1, INDIRECT("'" &amp; G$1 &amp;"'!E7:Q200"),13,FALSE),""),"")</f>
        <v/>
      </c>
      <c r="H512" t="str">
        <f ca="1">IFERROR(IF(AND($B512,INDEX(Data!$O$2:$O$1000,$A512)=H$1),VLOOKUP($A512+1, INDIRECT("'" &amp; H$1 &amp;"'!E7:Q200"),13,FALSE),""),"")</f>
        <v/>
      </c>
      <c r="I512" t="str">
        <f ca="1">IFERROR(IF(AND($B512,INDEX(Data!$O$2:$O$1000,$A512)=I$1),VLOOKUP($A512+1, INDIRECT("'" &amp; I$1 &amp;"'!E7:Q200"),13,FALSE),""),"")</f>
        <v/>
      </c>
      <c r="J512" t="str">
        <f ca="1">IFERROR(IF(AND($B512,INDEX(Data!$O$2:$O$1000,$A512)=J$1),VLOOKUP($A512+1, INDIRECT("'" &amp; J$1 &amp;"'!E7:Q200"),13,FALSE),""),"")</f>
        <v/>
      </c>
    </row>
    <row r="513" spans="1:10" x14ac:dyDescent="0.3">
      <c r="A513" t="str">
        <f t="array" ref="A513">IFERROR(SMALL(IF(Data!$D$2:$D$1000="Done",ROW(Data!$D$2:$D$1000)-1),ROW(512:512)),"")</f>
        <v/>
      </c>
      <c r="B513" s="1" t="str">
        <f>IFERROR(IF(INDEX(Data!$T$2:$T$1000,$A513)/INDEX(Data!$J$2:$J$1000,$A513)&gt;$B$1,INDEX(Data!$V$2:$V$1000,$A513),""),"")</f>
        <v/>
      </c>
      <c r="C513" t="str">
        <f ca="1">IFERROR(IF(AND($B513,INDEX(Data!$O$2:$O$1000,$A513)=C$1),VLOOKUP($A513+1, INDIRECT("'" &amp; C$1 &amp;"'!E7:Q200"),13,FALSE),""),"")</f>
        <v/>
      </c>
      <c r="D513" t="str">
        <f ca="1">IFERROR(IF(AND($B513,INDEX(Data!$O$2:$O$1000,$A513)=D$1),VLOOKUP($A513+1, INDIRECT("'" &amp; D$1 &amp;"'!E7:Q200"),13,FALSE),""),"")</f>
        <v/>
      </c>
      <c r="E513" t="str">
        <f ca="1">IFERROR(IF(AND($B513,INDEX(Data!$O$2:$O$1000,$A513)=E$1),VLOOKUP($A513+1, INDIRECT("'" &amp; E$1 &amp;"'!E7:Q200"),13,FALSE),""),"")</f>
        <v/>
      </c>
      <c r="F513" t="str">
        <f ca="1">IFERROR(IF(AND($B513,INDEX(Data!$O$2:$O$1000,$A513)=F$1),VLOOKUP($A513+1, INDIRECT("'" &amp; F$1 &amp;"'!E7:Q200"),13,FALSE),""),"")</f>
        <v/>
      </c>
      <c r="G513" t="str">
        <f ca="1">IFERROR(IF(AND($B513,INDEX(Data!$O$2:$O$1000,$A513)=G$1),VLOOKUP($A513+1, INDIRECT("'" &amp; G$1 &amp;"'!E7:Q200"),13,FALSE),""),"")</f>
        <v/>
      </c>
      <c r="H513" t="str">
        <f ca="1">IFERROR(IF(AND($B513,INDEX(Data!$O$2:$O$1000,$A513)=H$1),VLOOKUP($A513+1, INDIRECT("'" &amp; H$1 &amp;"'!E7:Q200"),13,FALSE),""),"")</f>
        <v/>
      </c>
      <c r="I513" t="str">
        <f ca="1">IFERROR(IF(AND($B513,INDEX(Data!$O$2:$O$1000,$A513)=I$1),VLOOKUP($A513+1, INDIRECT("'" &amp; I$1 &amp;"'!E7:Q200"),13,FALSE),""),"")</f>
        <v/>
      </c>
      <c r="J513" t="str">
        <f ca="1">IFERROR(IF(AND($B513,INDEX(Data!$O$2:$O$1000,$A513)=J$1),VLOOKUP($A513+1, INDIRECT("'" &amp; J$1 &amp;"'!E7:Q200"),13,FALSE),""),"")</f>
        <v/>
      </c>
    </row>
    <row r="514" spans="1:10" x14ac:dyDescent="0.3">
      <c r="A514" t="str">
        <f t="array" ref="A514">IFERROR(SMALL(IF(Data!$D$2:$D$1000="Done",ROW(Data!$D$2:$D$1000)-1),ROW(513:513)),"")</f>
        <v/>
      </c>
      <c r="B514" s="1" t="str">
        <f>IFERROR(IF(INDEX(Data!$T$2:$T$1000,$A514)/INDEX(Data!$J$2:$J$1000,$A514)&gt;$B$1,INDEX(Data!$V$2:$V$1000,$A514),""),"")</f>
        <v/>
      </c>
      <c r="C514" t="str">
        <f ca="1">IFERROR(IF(AND($B514,INDEX(Data!$O$2:$O$1000,$A514)=C$1),VLOOKUP($A514+1, INDIRECT("'" &amp; C$1 &amp;"'!E7:Q200"),13,FALSE),""),"")</f>
        <v/>
      </c>
      <c r="D514" t="str">
        <f ca="1">IFERROR(IF(AND($B514,INDEX(Data!$O$2:$O$1000,$A514)=D$1),VLOOKUP($A514+1, INDIRECT("'" &amp; D$1 &amp;"'!E7:Q200"),13,FALSE),""),"")</f>
        <v/>
      </c>
      <c r="E514" t="str">
        <f ca="1">IFERROR(IF(AND($B514,INDEX(Data!$O$2:$O$1000,$A514)=E$1),VLOOKUP($A514+1, INDIRECT("'" &amp; E$1 &amp;"'!E7:Q200"),13,FALSE),""),"")</f>
        <v/>
      </c>
      <c r="F514" t="str">
        <f ca="1">IFERROR(IF(AND($B514,INDEX(Data!$O$2:$O$1000,$A514)=F$1),VLOOKUP($A514+1, INDIRECT("'" &amp; F$1 &amp;"'!E7:Q200"),13,FALSE),""),"")</f>
        <v/>
      </c>
      <c r="G514" t="str">
        <f ca="1">IFERROR(IF(AND($B514,INDEX(Data!$O$2:$O$1000,$A514)=G$1),VLOOKUP($A514+1, INDIRECT("'" &amp; G$1 &amp;"'!E7:Q200"),13,FALSE),""),"")</f>
        <v/>
      </c>
      <c r="H514" t="str">
        <f ca="1">IFERROR(IF(AND($B514,INDEX(Data!$O$2:$O$1000,$A514)=H$1),VLOOKUP($A514+1, INDIRECT("'" &amp; H$1 &amp;"'!E7:Q200"),13,FALSE),""),"")</f>
        <v/>
      </c>
      <c r="I514" t="str">
        <f ca="1">IFERROR(IF(AND($B514,INDEX(Data!$O$2:$O$1000,$A514)=I$1),VLOOKUP($A514+1, INDIRECT("'" &amp; I$1 &amp;"'!E7:Q200"),13,FALSE),""),"")</f>
        <v/>
      </c>
      <c r="J514" t="str">
        <f ca="1">IFERROR(IF(AND($B514,INDEX(Data!$O$2:$O$1000,$A514)=J$1),VLOOKUP($A514+1, INDIRECT("'" &amp; J$1 &amp;"'!E7:Q200"),13,FALSE),""),"")</f>
        <v/>
      </c>
    </row>
    <row r="515" spans="1:10" x14ac:dyDescent="0.3">
      <c r="A515" t="str">
        <f t="array" ref="A515">IFERROR(SMALL(IF(Data!$D$2:$D$1000="Done",ROW(Data!$D$2:$D$1000)-1),ROW(514:514)),"")</f>
        <v/>
      </c>
      <c r="B515" s="1" t="str">
        <f>IFERROR(IF(INDEX(Data!$T$2:$T$1000,$A515)/INDEX(Data!$J$2:$J$1000,$A515)&gt;$B$1,INDEX(Data!$V$2:$V$1000,$A515),""),"")</f>
        <v/>
      </c>
      <c r="C515" t="str">
        <f ca="1">IFERROR(IF(AND($B515,INDEX(Data!$O$2:$O$1000,$A515)=C$1),VLOOKUP($A515+1, INDIRECT("'" &amp; C$1 &amp;"'!E7:Q200"),13,FALSE),""),"")</f>
        <v/>
      </c>
      <c r="D515" t="str">
        <f ca="1">IFERROR(IF(AND($B515,INDEX(Data!$O$2:$O$1000,$A515)=D$1),VLOOKUP($A515+1, INDIRECT("'" &amp; D$1 &amp;"'!E7:Q200"),13,FALSE),""),"")</f>
        <v/>
      </c>
      <c r="E515" t="str">
        <f ca="1">IFERROR(IF(AND($B515,INDEX(Data!$O$2:$O$1000,$A515)=E$1),VLOOKUP($A515+1, INDIRECT("'" &amp; E$1 &amp;"'!E7:Q200"),13,FALSE),""),"")</f>
        <v/>
      </c>
      <c r="F515" t="str">
        <f ca="1">IFERROR(IF(AND($B515,INDEX(Data!$O$2:$O$1000,$A515)=F$1),VLOOKUP($A515+1, INDIRECT("'" &amp; F$1 &amp;"'!E7:Q200"),13,FALSE),""),"")</f>
        <v/>
      </c>
      <c r="G515" t="str">
        <f ca="1">IFERROR(IF(AND($B515,INDEX(Data!$O$2:$O$1000,$A515)=G$1),VLOOKUP($A515+1, INDIRECT("'" &amp; G$1 &amp;"'!E7:Q200"),13,FALSE),""),"")</f>
        <v/>
      </c>
      <c r="H515" t="str">
        <f ca="1">IFERROR(IF(AND($B515,INDEX(Data!$O$2:$O$1000,$A515)=H$1),VLOOKUP($A515+1, INDIRECT("'" &amp; H$1 &amp;"'!E7:Q200"),13,FALSE),""),"")</f>
        <v/>
      </c>
      <c r="I515" t="str">
        <f ca="1">IFERROR(IF(AND($B515,INDEX(Data!$O$2:$O$1000,$A515)=I$1),VLOOKUP($A515+1, INDIRECT("'" &amp; I$1 &amp;"'!E7:Q200"),13,FALSE),""),"")</f>
        <v/>
      </c>
      <c r="J515" t="str">
        <f ca="1">IFERROR(IF(AND($B515,INDEX(Data!$O$2:$O$1000,$A515)=J$1),VLOOKUP($A515+1, INDIRECT("'" &amp; J$1 &amp;"'!E7:Q200"),13,FALSE),""),"")</f>
        <v/>
      </c>
    </row>
    <row r="516" spans="1:10" x14ac:dyDescent="0.3">
      <c r="A516" t="str">
        <f t="array" ref="A516">IFERROR(SMALL(IF(Data!$D$2:$D$1000="Done",ROW(Data!$D$2:$D$1000)-1),ROW(515:515)),"")</f>
        <v/>
      </c>
      <c r="B516" s="1" t="str">
        <f>IFERROR(IF(INDEX(Data!$T$2:$T$1000,$A516)/INDEX(Data!$J$2:$J$1000,$A516)&gt;$B$1,INDEX(Data!$V$2:$V$1000,$A516),""),"")</f>
        <v/>
      </c>
      <c r="C516" t="str">
        <f ca="1">IFERROR(IF(AND($B516,INDEX(Data!$O$2:$O$1000,$A516)=C$1),VLOOKUP($A516+1, INDIRECT("'" &amp; C$1 &amp;"'!E7:Q200"),13,FALSE),""),"")</f>
        <v/>
      </c>
      <c r="D516" t="str">
        <f ca="1">IFERROR(IF(AND($B516,INDEX(Data!$O$2:$O$1000,$A516)=D$1),VLOOKUP($A516+1, INDIRECT("'" &amp; D$1 &amp;"'!E7:Q200"),13,FALSE),""),"")</f>
        <v/>
      </c>
      <c r="E516" t="str">
        <f ca="1">IFERROR(IF(AND($B516,INDEX(Data!$O$2:$O$1000,$A516)=E$1),VLOOKUP($A516+1, INDIRECT("'" &amp; E$1 &amp;"'!E7:Q200"),13,FALSE),""),"")</f>
        <v/>
      </c>
      <c r="F516" t="str">
        <f ca="1">IFERROR(IF(AND($B516,INDEX(Data!$O$2:$O$1000,$A516)=F$1),VLOOKUP($A516+1, INDIRECT("'" &amp; F$1 &amp;"'!E7:Q200"),13,FALSE),""),"")</f>
        <v/>
      </c>
      <c r="G516" t="str">
        <f ca="1">IFERROR(IF(AND($B516,INDEX(Data!$O$2:$O$1000,$A516)=G$1),VLOOKUP($A516+1, INDIRECT("'" &amp; G$1 &amp;"'!E7:Q200"),13,FALSE),""),"")</f>
        <v/>
      </c>
      <c r="H516" t="str">
        <f ca="1">IFERROR(IF(AND($B516,INDEX(Data!$O$2:$O$1000,$A516)=H$1),VLOOKUP($A516+1, INDIRECT("'" &amp; H$1 &amp;"'!E7:Q200"),13,FALSE),""),"")</f>
        <v/>
      </c>
      <c r="I516" t="str">
        <f ca="1">IFERROR(IF(AND($B516,INDEX(Data!$O$2:$O$1000,$A516)=I$1),VLOOKUP($A516+1, INDIRECT("'" &amp; I$1 &amp;"'!E7:Q200"),13,FALSE),""),"")</f>
        <v/>
      </c>
      <c r="J516" t="str">
        <f ca="1">IFERROR(IF(AND($B516,INDEX(Data!$O$2:$O$1000,$A516)=J$1),VLOOKUP($A516+1, INDIRECT("'" &amp; J$1 &amp;"'!E7:Q200"),13,FALSE),""),"")</f>
        <v/>
      </c>
    </row>
    <row r="517" spans="1:10" x14ac:dyDescent="0.3">
      <c r="A517" t="str">
        <f t="array" ref="A517">IFERROR(SMALL(IF(Data!$D$2:$D$1000="Done",ROW(Data!$D$2:$D$1000)-1),ROW(516:516)),"")</f>
        <v/>
      </c>
      <c r="B517" s="1" t="str">
        <f>IFERROR(IF(INDEX(Data!$T$2:$T$1000,$A517)/INDEX(Data!$J$2:$J$1000,$A517)&gt;$B$1,INDEX(Data!$V$2:$V$1000,$A517),""),"")</f>
        <v/>
      </c>
      <c r="C517" t="str">
        <f ca="1">IFERROR(IF(AND($B517,INDEX(Data!$O$2:$O$1000,$A517)=C$1),VLOOKUP($A517+1, INDIRECT("'" &amp; C$1 &amp;"'!E7:Q200"),13,FALSE),""),"")</f>
        <v/>
      </c>
      <c r="D517" t="str">
        <f ca="1">IFERROR(IF(AND($B517,INDEX(Data!$O$2:$O$1000,$A517)=D$1),VLOOKUP($A517+1, INDIRECT("'" &amp; D$1 &amp;"'!E7:Q200"),13,FALSE),""),"")</f>
        <v/>
      </c>
      <c r="E517" t="str">
        <f ca="1">IFERROR(IF(AND($B517,INDEX(Data!$O$2:$O$1000,$A517)=E$1),VLOOKUP($A517+1, INDIRECT("'" &amp; E$1 &amp;"'!E7:Q200"),13,FALSE),""),"")</f>
        <v/>
      </c>
      <c r="F517" t="str">
        <f ca="1">IFERROR(IF(AND($B517,INDEX(Data!$O$2:$O$1000,$A517)=F$1),VLOOKUP($A517+1, INDIRECT("'" &amp; F$1 &amp;"'!E7:Q200"),13,FALSE),""),"")</f>
        <v/>
      </c>
      <c r="G517" t="str">
        <f ca="1">IFERROR(IF(AND($B517,INDEX(Data!$O$2:$O$1000,$A517)=G$1),VLOOKUP($A517+1, INDIRECT("'" &amp; G$1 &amp;"'!E7:Q200"),13,FALSE),""),"")</f>
        <v/>
      </c>
      <c r="H517" t="str">
        <f ca="1">IFERROR(IF(AND($B517,INDEX(Data!$O$2:$O$1000,$A517)=H$1),VLOOKUP($A517+1, INDIRECT("'" &amp; H$1 &amp;"'!E7:Q200"),13,FALSE),""),"")</f>
        <v/>
      </c>
      <c r="I517" t="str">
        <f ca="1">IFERROR(IF(AND($B517,INDEX(Data!$O$2:$O$1000,$A517)=I$1),VLOOKUP($A517+1, INDIRECT("'" &amp; I$1 &amp;"'!E7:Q200"),13,FALSE),""),"")</f>
        <v/>
      </c>
      <c r="J517" t="str">
        <f ca="1">IFERROR(IF(AND($B517,INDEX(Data!$O$2:$O$1000,$A517)=J$1),VLOOKUP($A517+1, INDIRECT("'" &amp; J$1 &amp;"'!E7:Q200"),13,FALSE),""),"")</f>
        <v/>
      </c>
    </row>
    <row r="518" spans="1:10" x14ac:dyDescent="0.3">
      <c r="A518" t="str">
        <f t="array" ref="A518">IFERROR(SMALL(IF(Data!$D$2:$D$1000="Done",ROW(Data!$D$2:$D$1000)-1),ROW(517:517)),"")</f>
        <v/>
      </c>
      <c r="B518" s="1" t="str">
        <f>IFERROR(IF(INDEX(Data!$T$2:$T$1000,$A518)/INDEX(Data!$J$2:$J$1000,$A518)&gt;$B$1,INDEX(Data!$V$2:$V$1000,$A518),""),"")</f>
        <v/>
      </c>
      <c r="C518" t="str">
        <f ca="1">IFERROR(IF(AND($B518,INDEX(Data!$O$2:$O$1000,$A518)=C$1),VLOOKUP($A518+1, INDIRECT("'" &amp; C$1 &amp;"'!E7:Q200"),13,FALSE),""),"")</f>
        <v/>
      </c>
      <c r="D518" t="str">
        <f ca="1">IFERROR(IF(AND($B518,INDEX(Data!$O$2:$O$1000,$A518)=D$1),VLOOKUP($A518+1, INDIRECT("'" &amp; D$1 &amp;"'!E7:Q200"),13,FALSE),""),"")</f>
        <v/>
      </c>
      <c r="E518" t="str">
        <f ca="1">IFERROR(IF(AND($B518,INDEX(Data!$O$2:$O$1000,$A518)=E$1),VLOOKUP($A518+1, INDIRECT("'" &amp; E$1 &amp;"'!E7:Q200"),13,FALSE),""),"")</f>
        <v/>
      </c>
      <c r="F518" t="str">
        <f ca="1">IFERROR(IF(AND($B518,INDEX(Data!$O$2:$O$1000,$A518)=F$1),VLOOKUP($A518+1, INDIRECT("'" &amp; F$1 &amp;"'!E7:Q200"),13,FALSE),""),"")</f>
        <v/>
      </c>
      <c r="G518" t="str">
        <f ca="1">IFERROR(IF(AND($B518,INDEX(Data!$O$2:$O$1000,$A518)=G$1),VLOOKUP($A518+1, INDIRECT("'" &amp; G$1 &amp;"'!E7:Q200"),13,FALSE),""),"")</f>
        <v/>
      </c>
      <c r="H518" t="str">
        <f ca="1">IFERROR(IF(AND($B518,INDEX(Data!$O$2:$O$1000,$A518)=H$1),VLOOKUP($A518+1, INDIRECT("'" &amp; H$1 &amp;"'!E7:Q200"),13,FALSE),""),"")</f>
        <v/>
      </c>
      <c r="I518" t="str">
        <f ca="1">IFERROR(IF(AND($B518,INDEX(Data!$O$2:$O$1000,$A518)=I$1),VLOOKUP($A518+1, INDIRECT("'" &amp; I$1 &amp;"'!E7:Q200"),13,FALSE),""),"")</f>
        <v/>
      </c>
      <c r="J518" t="str">
        <f ca="1">IFERROR(IF(AND($B518,INDEX(Data!$O$2:$O$1000,$A518)=J$1),VLOOKUP($A518+1, INDIRECT("'" &amp; J$1 &amp;"'!E7:Q200"),13,FALSE),""),"")</f>
        <v/>
      </c>
    </row>
    <row r="519" spans="1:10" x14ac:dyDescent="0.3">
      <c r="A519" t="str">
        <f t="array" ref="A519">IFERROR(SMALL(IF(Data!$D$2:$D$1000="Done",ROW(Data!$D$2:$D$1000)-1),ROW(518:518)),"")</f>
        <v/>
      </c>
      <c r="B519" s="1" t="str">
        <f>IFERROR(IF(INDEX(Data!$T$2:$T$1000,$A519)/INDEX(Data!$J$2:$J$1000,$A519)&gt;$B$1,INDEX(Data!$V$2:$V$1000,$A519),""),"")</f>
        <v/>
      </c>
      <c r="C519" t="str">
        <f ca="1">IFERROR(IF(AND($B519,INDEX(Data!$O$2:$O$1000,$A519)=C$1),VLOOKUP($A519+1, INDIRECT("'" &amp; C$1 &amp;"'!E7:Q200"),13,FALSE),""),"")</f>
        <v/>
      </c>
      <c r="D519" t="str">
        <f ca="1">IFERROR(IF(AND($B519,INDEX(Data!$O$2:$O$1000,$A519)=D$1),VLOOKUP($A519+1, INDIRECT("'" &amp; D$1 &amp;"'!E7:Q200"),13,FALSE),""),"")</f>
        <v/>
      </c>
      <c r="E519" t="str">
        <f ca="1">IFERROR(IF(AND($B519,INDEX(Data!$O$2:$O$1000,$A519)=E$1),VLOOKUP($A519+1, INDIRECT("'" &amp; E$1 &amp;"'!E7:Q200"),13,FALSE),""),"")</f>
        <v/>
      </c>
      <c r="F519" t="str">
        <f ca="1">IFERROR(IF(AND($B519,INDEX(Data!$O$2:$O$1000,$A519)=F$1),VLOOKUP($A519+1, INDIRECT("'" &amp; F$1 &amp;"'!E7:Q200"),13,FALSE),""),"")</f>
        <v/>
      </c>
      <c r="G519" t="str">
        <f ca="1">IFERROR(IF(AND($B519,INDEX(Data!$O$2:$O$1000,$A519)=G$1),VLOOKUP($A519+1, INDIRECT("'" &amp; G$1 &amp;"'!E7:Q200"),13,FALSE),""),"")</f>
        <v/>
      </c>
      <c r="H519" t="str">
        <f ca="1">IFERROR(IF(AND($B519,INDEX(Data!$O$2:$O$1000,$A519)=H$1),VLOOKUP($A519+1, INDIRECT("'" &amp; H$1 &amp;"'!E7:Q200"),13,FALSE),""),"")</f>
        <v/>
      </c>
      <c r="I519" t="str">
        <f ca="1">IFERROR(IF(AND($B519,INDEX(Data!$O$2:$O$1000,$A519)=I$1),VLOOKUP($A519+1, INDIRECT("'" &amp; I$1 &amp;"'!E7:Q200"),13,FALSE),""),"")</f>
        <v/>
      </c>
      <c r="J519" t="str">
        <f ca="1">IFERROR(IF(AND($B519,INDEX(Data!$O$2:$O$1000,$A519)=J$1),VLOOKUP($A519+1, INDIRECT("'" &amp; J$1 &amp;"'!E7:Q200"),13,FALSE),""),"")</f>
        <v/>
      </c>
    </row>
    <row r="520" spans="1:10" x14ac:dyDescent="0.3">
      <c r="A520" t="str">
        <f t="array" ref="A520">IFERROR(SMALL(IF(Data!$D$2:$D$1000="Done",ROW(Data!$D$2:$D$1000)-1),ROW(519:519)),"")</f>
        <v/>
      </c>
      <c r="B520" s="1" t="str">
        <f>IFERROR(IF(INDEX(Data!$T$2:$T$1000,$A520)/INDEX(Data!$J$2:$J$1000,$A520)&gt;$B$1,INDEX(Data!$V$2:$V$1000,$A520),""),"")</f>
        <v/>
      </c>
      <c r="C520" t="str">
        <f ca="1">IFERROR(IF(AND($B520,INDEX(Data!$O$2:$O$1000,$A520)=C$1),VLOOKUP($A520+1, INDIRECT("'" &amp; C$1 &amp;"'!E7:Q200"),13,FALSE),""),"")</f>
        <v/>
      </c>
      <c r="D520" t="str">
        <f ca="1">IFERROR(IF(AND($B520,INDEX(Data!$O$2:$O$1000,$A520)=D$1),VLOOKUP($A520+1, INDIRECT("'" &amp; D$1 &amp;"'!E7:Q200"),13,FALSE),""),"")</f>
        <v/>
      </c>
      <c r="E520" t="str">
        <f ca="1">IFERROR(IF(AND($B520,INDEX(Data!$O$2:$O$1000,$A520)=E$1),VLOOKUP($A520+1, INDIRECT("'" &amp; E$1 &amp;"'!E7:Q200"),13,FALSE),""),"")</f>
        <v/>
      </c>
      <c r="F520" t="str">
        <f ca="1">IFERROR(IF(AND($B520,INDEX(Data!$O$2:$O$1000,$A520)=F$1),VLOOKUP($A520+1, INDIRECT("'" &amp; F$1 &amp;"'!E7:Q200"),13,FALSE),""),"")</f>
        <v/>
      </c>
      <c r="G520" t="str">
        <f ca="1">IFERROR(IF(AND($B520,INDEX(Data!$O$2:$O$1000,$A520)=G$1),VLOOKUP($A520+1, INDIRECT("'" &amp; G$1 &amp;"'!E7:Q200"),13,FALSE),""),"")</f>
        <v/>
      </c>
      <c r="H520" t="str">
        <f ca="1">IFERROR(IF(AND($B520,INDEX(Data!$O$2:$O$1000,$A520)=H$1),VLOOKUP($A520+1, INDIRECT("'" &amp; H$1 &amp;"'!E7:Q200"),13,FALSE),""),"")</f>
        <v/>
      </c>
      <c r="I520" t="str">
        <f ca="1">IFERROR(IF(AND($B520,INDEX(Data!$O$2:$O$1000,$A520)=I$1),VLOOKUP($A520+1, INDIRECT("'" &amp; I$1 &amp;"'!E7:Q200"),13,FALSE),""),"")</f>
        <v/>
      </c>
      <c r="J520" t="str">
        <f ca="1">IFERROR(IF(AND($B520,INDEX(Data!$O$2:$O$1000,$A520)=J$1),VLOOKUP($A520+1, INDIRECT("'" &amp; J$1 &amp;"'!E7:Q200"),13,FALSE),""),"")</f>
        <v/>
      </c>
    </row>
    <row r="521" spans="1:10" x14ac:dyDescent="0.3">
      <c r="A521" t="str">
        <f t="array" ref="A521">IFERROR(SMALL(IF(Data!$D$2:$D$1000="Done",ROW(Data!$D$2:$D$1000)-1),ROW(520:520)),"")</f>
        <v/>
      </c>
      <c r="B521" s="1" t="str">
        <f>IFERROR(IF(INDEX(Data!$T$2:$T$1000,$A521)/INDEX(Data!$J$2:$J$1000,$A521)&gt;$B$1,INDEX(Data!$V$2:$V$1000,$A521),""),"")</f>
        <v/>
      </c>
      <c r="C521" t="str">
        <f ca="1">IFERROR(IF(AND($B521,INDEX(Data!$O$2:$O$1000,$A521)=C$1),VLOOKUP($A521+1, INDIRECT("'" &amp; C$1 &amp;"'!E7:Q200"),13,FALSE),""),"")</f>
        <v/>
      </c>
      <c r="D521" t="str">
        <f ca="1">IFERROR(IF(AND($B521,INDEX(Data!$O$2:$O$1000,$A521)=D$1),VLOOKUP($A521+1, INDIRECT("'" &amp; D$1 &amp;"'!E7:Q200"),13,FALSE),""),"")</f>
        <v/>
      </c>
      <c r="E521" t="str">
        <f ca="1">IFERROR(IF(AND($B521,INDEX(Data!$O$2:$O$1000,$A521)=E$1),VLOOKUP($A521+1, INDIRECT("'" &amp; E$1 &amp;"'!E7:Q200"),13,FALSE),""),"")</f>
        <v/>
      </c>
      <c r="F521" t="str">
        <f ca="1">IFERROR(IF(AND($B521,INDEX(Data!$O$2:$O$1000,$A521)=F$1),VLOOKUP($A521+1, INDIRECT("'" &amp; F$1 &amp;"'!E7:Q200"),13,FALSE),""),"")</f>
        <v/>
      </c>
      <c r="G521" t="str">
        <f ca="1">IFERROR(IF(AND($B521,INDEX(Data!$O$2:$O$1000,$A521)=G$1),VLOOKUP($A521+1, INDIRECT("'" &amp; G$1 &amp;"'!E7:Q200"),13,FALSE),""),"")</f>
        <v/>
      </c>
      <c r="H521" t="str">
        <f ca="1">IFERROR(IF(AND($B521,INDEX(Data!$O$2:$O$1000,$A521)=H$1),VLOOKUP($A521+1, INDIRECT("'" &amp; H$1 &amp;"'!E7:Q200"),13,FALSE),""),"")</f>
        <v/>
      </c>
      <c r="I521" t="str">
        <f ca="1">IFERROR(IF(AND($B521,INDEX(Data!$O$2:$O$1000,$A521)=I$1),VLOOKUP($A521+1, INDIRECT("'" &amp; I$1 &amp;"'!E7:Q200"),13,FALSE),""),"")</f>
        <v/>
      </c>
      <c r="J521" t="str">
        <f ca="1">IFERROR(IF(AND($B521,INDEX(Data!$O$2:$O$1000,$A521)=J$1),VLOOKUP($A521+1, INDIRECT("'" &amp; J$1 &amp;"'!E7:Q200"),13,FALSE),""),"")</f>
        <v/>
      </c>
    </row>
    <row r="522" spans="1:10" x14ac:dyDescent="0.3">
      <c r="A522" t="str">
        <f t="array" ref="A522">IFERROR(SMALL(IF(Data!$D$2:$D$1000="Done",ROW(Data!$D$2:$D$1000)-1),ROW(521:521)),"")</f>
        <v/>
      </c>
      <c r="B522" s="1" t="str">
        <f>IFERROR(IF(INDEX(Data!$T$2:$T$1000,$A522)/INDEX(Data!$J$2:$J$1000,$A522)&gt;$B$1,INDEX(Data!$V$2:$V$1000,$A522),""),"")</f>
        <v/>
      </c>
      <c r="C522" t="str">
        <f ca="1">IFERROR(IF(AND($B522,INDEX(Data!$O$2:$O$1000,$A522)=C$1),VLOOKUP($A522+1, INDIRECT("'" &amp; C$1 &amp;"'!E7:Q200"),13,FALSE),""),"")</f>
        <v/>
      </c>
      <c r="D522" t="str">
        <f ca="1">IFERROR(IF(AND($B522,INDEX(Data!$O$2:$O$1000,$A522)=D$1),VLOOKUP($A522+1, INDIRECT("'" &amp; D$1 &amp;"'!E7:Q200"),13,FALSE),""),"")</f>
        <v/>
      </c>
      <c r="E522" t="str">
        <f ca="1">IFERROR(IF(AND($B522,INDEX(Data!$O$2:$O$1000,$A522)=E$1),VLOOKUP($A522+1, INDIRECT("'" &amp; E$1 &amp;"'!E7:Q200"),13,FALSE),""),"")</f>
        <v/>
      </c>
      <c r="F522" t="str">
        <f ca="1">IFERROR(IF(AND($B522,INDEX(Data!$O$2:$O$1000,$A522)=F$1),VLOOKUP($A522+1, INDIRECT("'" &amp; F$1 &amp;"'!E7:Q200"),13,FALSE),""),"")</f>
        <v/>
      </c>
      <c r="G522" t="str">
        <f ca="1">IFERROR(IF(AND($B522,INDEX(Data!$O$2:$O$1000,$A522)=G$1),VLOOKUP($A522+1, INDIRECT("'" &amp; G$1 &amp;"'!E7:Q200"),13,FALSE),""),"")</f>
        <v/>
      </c>
      <c r="H522" t="str">
        <f ca="1">IFERROR(IF(AND($B522,INDEX(Data!$O$2:$O$1000,$A522)=H$1),VLOOKUP($A522+1, INDIRECT("'" &amp; H$1 &amp;"'!E7:Q200"),13,FALSE),""),"")</f>
        <v/>
      </c>
      <c r="I522" t="str">
        <f ca="1">IFERROR(IF(AND($B522,INDEX(Data!$O$2:$O$1000,$A522)=I$1),VLOOKUP($A522+1, INDIRECT("'" &amp; I$1 &amp;"'!E7:Q200"),13,FALSE),""),"")</f>
        <v/>
      </c>
      <c r="J522" t="str">
        <f ca="1">IFERROR(IF(AND($B522,INDEX(Data!$O$2:$O$1000,$A522)=J$1),VLOOKUP($A522+1, INDIRECT("'" &amp; J$1 &amp;"'!E7:Q200"),13,FALSE),""),"")</f>
        <v/>
      </c>
    </row>
    <row r="523" spans="1:10" x14ac:dyDescent="0.3">
      <c r="A523" t="str">
        <f t="array" ref="A523">IFERROR(SMALL(IF(Data!$D$2:$D$1000="Done",ROW(Data!$D$2:$D$1000)-1),ROW(522:522)),"")</f>
        <v/>
      </c>
      <c r="B523" s="1" t="str">
        <f>IFERROR(IF(INDEX(Data!$T$2:$T$1000,$A523)/INDEX(Data!$J$2:$J$1000,$A523)&gt;$B$1,INDEX(Data!$V$2:$V$1000,$A523),""),"")</f>
        <v/>
      </c>
      <c r="C523" t="str">
        <f ca="1">IFERROR(IF(AND($B523,INDEX(Data!$O$2:$O$1000,$A523)=C$1),VLOOKUP($A523+1, INDIRECT("'" &amp; C$1 &amp;"'!E7:Q200"),13,FALSE),""),"")</f>
        <v/>
      </c>
      <c r="D523" t="str">
        <f ca="1">IFERROR(IF(AND($B523,INDEX(Data!$O$2:$O$1000,$A523)=D$1),VLOOKUP($A523+1, INDIRECT("'" &amp; D$1 &amp;"'!E7:Q200"),13,FALSE),""),"")</f>
        <v/>
      </c>
      <c r="E523" t="str">
        <f ca="1">IFERROR(IF(AND($B523,INDEX(Data!$O$2:$O$1000,$A523)=E$1),VLOOKUP($A523+1, INDIRECT("'" &amp; E$1 &amp;"'!E7:Q200"),13,FALSE),""),"")</f>
        <v/>
      </c>
      <c r="F523" t="str">
        <f ca="1">IFERROR(IF(AND($B523,INDEX(Data!$O$2:$O$1000,$A523)=F$1),VLOOKUP($A523+1, INDIRECT("'" &amp; F$1 &amp;"'!E7:Q200"),13,FALSE),""),"")</f>
        <v/>
      </c>
      <c r="G523" t="str">
        <f ca="1">IFERROR(IF(AND($B523,INDEX(Data!$O$2:$O$1000,$A523)=G$1),VLOOKUP($A523+1, INDIRECT("'" &amp; G$1 &amp;"'!E7:Q200"),13,FALSE),""),"")</f>
        <v/>
      </c>
      <c r="H523" t="str">
        <f ca="1">IFERROR(IF(AND($B523,INDEX(Data!$O$2:$O$1000,$A523)=H$1),VLOOKUP($A523+1, INDIRECT("'" &amp; H$1 &amp;"'!E7:Q200"),13,FALSE),""),"")</f>
        <v/>
      </c>
      <c r="I523" t="str">
        <f ca="1">IFERROR(IF(AND($B523,INDEX(Data!$O$2:$O$1000,$A523)=I$1),VLOOKUP($A523+1, INDIRECT("'" &amp; I$1 &amp;"'!E7:Q200"),13,FALSE),""),"")</f>
        <v/>
      </c>
      <c r="J523" t="str">
        <f ca="1">IFERROR(IF(AND($B523,INDEX(Data!$O$2:$O$1000,$A523)=J$1),VLOOKUP($A523+1, INDIRECT("'" &amp; J$1 &amp;"'!E7:Q200"),13,FALSE),""),"")</f>
        <v/>
      </c>
    </row>
    <row r="524" spans="1:10" x14ac:dyDescent="0.3">
      <c r="A524" t="str">
        <f t="array" ref="A524">IFERROR(SMALL(IF(Data!$D$2:$D$1000="Done",ROW(Data!$D$2:$D$1000)-1),ROW(523:523)),"")</f>
        <v/>
      </c>
      <c r="B524" s="1" t="str">
        <f>IFERROR(IF(INDEX(Data!$T$2:$T$1000,$A524)/INDEX(Data!$J$2:$J$1000,$A524)&gt;$B$1,INDEX(Data!$V$2:$V$1000,$A524),""),"")</f>
        <v/>
      </c>
      <c r="C524" t="str">
        <f ca="1">IFERROR(IF(AND($B524,INDEX(Data!$O$2:$O$1000,$A524)=C$1),VLOOKUP($A524+1, INDIRECT("'" &amp; C$1 &amp;"'!E7:Q200"),13,FALSE),""),"")</f>
        <v/>
      </c>
      <c r="D524" t="str">
        <f ca="1">IFERROR(IF(AND($B524,INDEX(Data!$O$2:$O$1000,$A524)=D$1),VLOOKUP($A524+1, INDIRECT("'" &amp; D$1 &amp;"'!E7:Q200"),13,FALSE),""),"")</f>
        <v/>
      </c>
      <c r="E524" t="str">
        <f ca="1">IFERROR(IF(AND($B524,INDEX(Data!$O$2:$O$1000,$A524)=E$1),VLOOKUP($A524+1, INDIRECT("'" &amp; E$1 &amp;"'!E7:Q200"),13,FALSE),""),"")</f>
        <v/>
      </c>
      <c r="F524" t="str">
        <f ca="1">IFERROR(IF(AND($B524,INDEX(Data!$O$2:$O$1000,$A524)=F$1),VLOOKUP($A524+1, INDIRECT("'" &amp; F$1 &amp;"'!E7:Q200"),13,FALSE),""),"")</f>
        <v/>
      </c>
      <c r="G524" t="str">
        <f ca="1">IFERROR(IF(AND($B524,INDEX(Data!$O$2:$O$1000,$A524)=G$1),VLOOKUP($A524+1, INDIRECT("'" &amp; G$1 &amp;"'!E7:Q200"),13,FALSE),""),"")</f>
        <v/>
      </c>
      <c r="H524" t="str">
        <f ca="1">IFERROR(IF(AND($B524,INDEX(Data!$O$2:$O$1000,$A524)=H$1),VLOOKUP($A524+1, INDIRECT("'" &amp; H$1 &amp;"'!E7:Q200"),13,FALSE),""),"")</f>
        <v/>
      </c>
      <c r="I524" t="str">
        <f ca="1">IFERROR(IF(AND($B524,INDEX(Data!$O$2:$O$1000,$A524)=I$1),VLOOKUP($A524+1, INDIRECT("'" &amp; I$1 &amp;"'!E7:Q200"),13,FALSE),""),"")</f>
        <v/>
      </c>
      <c r="J524" t="str">
        <f ca="1">IFERROR(IF(AND($B524,INDEX(Data!$O$2:$O$1000,$A524)=J$1),VLOOKUP($A524+1, INDIRECT("'" &amp; J$1 &amp;"'!E7:Q200"),13,FALSE),""),"")</f>
        <v/>
      </c>
    </row>
    <row r="525" spans="1:10" x14ac:dyDescent="0.3">
      <c r="A525" t="str">
        <f t="array" ref="A525">IFERROR(SMALL(IF(Data!$D$2:$D$1000="Done",ROW(Data!$D$2:$D$1000)-1),ROW(524:524)),"")</f>
        <v/>
      </c>
      <c r="B525" s="1" t="str">
        <f>IFERROR(IF(INDEX(Data!$T$2:$T$1000,$A525)/INDEX(Data!$J$2:$J$1000,$A525)&gt;$B$1,INDEX(Data!$V$2:$V$1000,$A525),""),"")</f>
        <v/>
      </c>
      <c r="C525" t="str">
        <f ca="1">IFERROR(IF(AND($B525,INDEX(Data!$O$2:$O$1000,$A525)=C$1),VLOOKUP($A525+1, INDIRECT("'" &amp; C$1 &amp;"'!E7:Q200"),13,FALSE),""),"")</f>
        <v/>
      </c>
      <c r="D525" t="str">
        <f ca="1">IFERROR(IF(AND($B525,INDEX(Data!$O$2:$O$1000,$A525)=D$1),VLOOKUP($A525+1, INDIRECT("'" &amp; D$1 &amp;"'!E7:Q200"),13,FALSE),""),"")</f>
        <v/>
      </c>
      <c r="E525" t="str">
        <f ca="1">IFERROR(IF(AND($B525,INDEX(Data!$O$2:$O$1000,$A525)=E$1),VLOOKUP($A525+1, INDIRECT("'" &amp; E$1 &amp;"'!E7:Q200"),13,FALSE),""),"")</f>
        <v/>
      </c>
      <c r="F525" t="str">
        <f ca="1">IFERROR(IF(AND($B525,INDEX(Data!$O$2:$O$1000,$A525)=F$1),VLOOKUP($A525+1, INDIRECT("'" &amp; F$1 &amp;"'!E7:Q200"),13,FALSE),""),"")</f>
        <v/>
      </c>
      <c r="G525" t="str">
        <f ca="1">IFERROR(IF(AND($B525,INDEX(Data!$O$2:$O$1000,$A525)=G$1),VLOOKUP($A525+1, INDIRECT("'" &amp; G$1 &amp;"'!E7:Q200"),13,FALSE),""),"")</f>
        <v/>
      </c>
      <c r="H525" t="str">
        <f ca="1">IFERROR(IF(AND($B525,INDEX(Data!$O$2:$O$1000,$A525)=H$1),VLOOKUP($A525+1, INDIRECT("'" &amp; H$1 &amp;"'!E7:Q200"),13,FALSE),""),"")</f>
        <v/>
      </c>
      <c r="I525" t="str">
        <f ca="1">IFERROR(IF(AND($B525,INDEX(Data!$O$2:$O$1000,$A525)=I$1),VLOOKUP($A525+1, INDIRECT("'" &amp; I$1 &amp;"'!E7:Q200"),13,FALSE),""),"")</f>
        <v/>
      </c>
      <c r="J525" t="str">
        <f ca="1">IFERROR(IF(AND($B525,INDEX(Data!$O$2:$O$1000,$A525)=J$1),VLOOKUP($A525+1, INDIRECT("'" &amp; J$1 &amp;"'!E7:Q200"),13,FALSE),""),"")</f>
        <v/>
      </c>
    </row>
    <row r="526" spans="1:10" x14ac:dyDescent="0.3">
      <c r="A526" t="str">
        <f t="array" ref="A526">IFERROR(SMALL(IF(Data!$D$2:$D$1000="Done",ROW(Data!$D$2:$D$1000)-1),ROW(525:525)),"")</f>
        <v/>
      </c>
      <c r="B526" s="1" t="str">
        <f>IFERROR(IF(INDEX(Data!$T$2:$T$1000,$A526)/INDEX(Data!$J$2:$J$1000,$A526)&gt;$B$1,INDEX(Data!$V$2:$V$1000,$A526),""),"")</f>
        <v/>
      </c>
      <c r="C526" t="str">
        <f ca="1">IFERROR(IF(AND($B526,INDEX(Data!$O$2:$O$1000,$A526)=C$1),VLOOKUP($A526+1, INDIRECT("'" &amp; C$1 &amp;"'!E7:Q200"),13,FALSE),""),"")</f>
        <v/>
      </c>
      <c r="D526" t="str">
        <f ca="1">IFERROR(IF(AND($B526,INDEX(Data!$O$2:$O$1000,$A526)=D$1),VLOOKUP($A526+1, INDIRECT("'" &amp; D$1 &amp;"'!E7:Q200"),13,FALSE),""),"")</f>
        <v/>
      </c>
      <c r="E526" t="str">
        <f ca="1">IFERROR(IF(AND($B526,INDEX(Data!$O$2:$O$1000,$A526)=E$1),VLOOKUP($A526+1, INDIRECT("'" &amp; E$1 &amp;"'!E7:Q200"),13,FALSE),""),"")</f>
        <v/>
      </c>
      <c r="F526" t="str">
        <f ca="1">IFERROR(IF(AND($B526,INDEX(Data!$O$2:$O$1000,$A526)=F$1),VLOOKUP($A526+1, INDIRECT("'" &amp; F$1 &amp;"'!E7:Q200"),13,FALSE),""),"")</f>
        <v/>
      </c>
      <c r="G526" t="str">
        <f ca="1">IFERROR(IF(AND($B526,INDEX(Data!$O$2:$O$1000,$A526)=G$1),VLOOKUP($A526+1, INDIRECT("'" &amp; G$1 &amp;"'!E7:Q200"),13,FALSE),""),"")</f>
        <v/>
      </c>
      <c r="H526" t="str">
        <f ca="1">IFERROR(IF(AND($B526,INDEX(Data!$O$2:$O$1000,$A526)=H$1),VLOOKUP($A526+1, INDIRECT("'" &amp; H$1 &amp;"'!E7:Q200"),13,FALSE),""),"")</f>
        <v/>
      </c>
      <c r="I526" t="str">
        <f ca="1">IFERROR(IF(AND($B526,INDEX(Data!$O$2:$O$1000,$A526)=I$1),VLOOKUP($A526+1, INDIRECT("'" &amp; I$1 &amp;"'!E7:Q200"),13,FALSE),""),"")</f>
        <v/>
      </c>
      <c r="J526" t="str">
        <f ca="1">IFERROR(IF(AND($B526,INDEX(Data!$O$2:$O$1000,$A526)=J$1),VLOOKUP($A526+1, INDIRECT("'" &amp; J$1 &amp;"'!E7:Q200"),13,FALSE),""),"")</f>
        <v/>
      </c>
    </row>
    <row r="527" spans="1:10" x14ac:dyDescent="0.3">
      <c r="A527" t="str">
        <f t="array" ref="A527">IFERROR(SMALL(IF(Data!$D$2:$D$1000="Done",ROW(Data!$D$2:$D$1000)-1),ROW(526:526)),"")</f>
        <v/>
      </c>
      <c r="B527" s="1" t="str">
        <f>IFERROR(IF(INDEX(Data!$T$2:$T$1000,$A527)/INDEX(Data!$J$2:$J$1000,$A527)&gt;$B$1,INDEX(Data!$V$2:$V$1000,$A527),""),"")</f>
        <v/>
      </c>
      <c r="C527" t="str">
        <f ca="1">IFERROR(IF(AND($B527,INDEX(Data!$O$2:$O$1000,$A527)=C$1),VLOOKUP($A527+1, INDIRECT("'" &amp; C$1 &amp;"'!E7:Q200"),13,FALSE),""),"")</f>
        <v/>
      </c>
      <c r="D527" t="str">
        <f ca="1">IFERROR(IF(AND($B527,INDEX(Data!$O$2:$O$1000,$A527)=D$1),VLOOKUP($A527+1, INDIRECT("'" &amp; D$1 &amp;"'!E7:Q200"),13,FALSE),""),"")</f>
        <v/>
      </c>
      <c r="E527" t="str">
        <f ca="1">IFERROR(IF(AND($B527,INDEX(Data!$O$2:$O$1000,$A527)=E$1),VLOOKUP($A527+1, INDIRECT("'" &amp; E$1 &amp;"'!E7:Q200"),13,FALSE),""),"")</f>
        <v/>
      </c>
      <c r="F527" t="str">
        <f ca="1">IFERROR(IF(AND($B527,INDEX(Data!$O$2:$O$1000,$A527)=F$1),VLOOKUP($A527+1, INDIRECT("'" &amp; F$1 &amp;"'!E7:Q200"),13,FALSE),""),"")</f>
        <v/>
      </c>
      <c r="G527" t="str">
        <f ca="1">IFERROR(IF(AND($B527,INDEX(Data!$O$2:$O$1000,$A527)=G$1),VLOOKUP($A527+1, INDIRECT("'" &amp; G$1 &amp;"'!E7:Q200"),13,FALSE),""),"")</f>
        <v/>
      </c>
      <c r="H527" t="str">
        <f ca="1">IFERROR(IF(AND($B527,INDEX(Data!$O$2:$O$1000,$A527)=H$1),VLOOKUP($A527+1, INDIRECT("'" &amp; H$1 &amp;"'!E7:Q200"),13,FALSE),""),"")</f>
        <v/>
      </c>
      <c r="I527" t="str">
        <f ca="1">IFERROR(IF(AND($B527,INDEX(Data!$O$2:$O$1000,$A527)=I$1),VLOOKUP($A527+1, INDIRECT("'" &amp; I$1 &amp;"'!E7:Q200"),13,FALSE),""),"")</f>
        <v/>
      </c>
      <c r="J527" t="str">
        <f ca="1">IFERROR(IF(AND($B527,INDEX(Data!$O$2:$O$1000,$A527)=J$1),VLOOKUP($A527+1, INDIRECT("'" &amp; J$1 &amp;"'!E7:Q200"),13,FALSE),""),"")</f>
        <v/>
      </c>
    </row>
    <row r="528" spans="1:10" x14ac:dyDescent="0.3">
      <c r="A528" t="str">
        <f t="array" ref="A528">IFERROR(SMALL(IF(Data!$D$2:$D$1000="Done",ROW(Data!$D$2:$D$1000)-1),ROW(527:527)),"")</f>
        <v/>
      </c>
      <c r="B528" s="1" t="str">
        <f>IFERROR(IF(INDEX(Data!$T$2:$T$1000,$A528)/INDEX(Data!$J$2:$J$1000,$A528)&gt;$B$1,INDEX(Data!$V$2:$V$1000,$A528),""),"")</f>
        <v/>
      </c>
      <c r="C528" t="str">
        <f ca="1">IFERROR(IF(AND($B528,INDEX(Data!$O$2:$O$1000,$A528)=C$1),VLOOKUP($A528+1, INDIRECT("'" &amp; C$1 &amp;"'!E7:Q200"),13,FALSE),""),"")</f>
        <v/>
      </c>
      <c r="D528" t="str">
        <f ca="1">IFERROR(IF(AND($B528,INDEX(Data!$O$2:$O$1000,$A528)=D$1),VLOOKUP($A528+1, INDIRECT("'" &amp; D$1 &amp;"'!E7:Q200"),13,FALSE),""),"")</f>
        <v/>
      </c>
      <c r="E528" t="str">
        <f ca="1">IFERROR(IF(AND($B528,INDEX(Data!$O$2:$O$1000,$A528)=E$1),VLOOKUP($A528+1, INDIRECT("'" &amp; E$1 &amp;"'!E7:Q200"),13,FALSE),""),"")</f>
        <v/>
      </c>
      <c r="F528" t="str">
        <f ca="1">IFERROR(IF(AND($B528,INDEX(Data!$O$2:$O$1000,$A528)=F$1),VLOOKUP($A528+1, INDIRECT("'" &amp; F$1 &amp;"'!E7:Q200"),13,FALSE),""),"")</f>
        <v/>
      </c>
      <c r="G528" t="str">
        <f ca="1">IFERROR(IF(AND($B528,INDEX(Data!$O$2:$O$1000,$A528)=G$1),VLOOKUP($A528+1, INDIRECT("'" &amp; G$1 &amp;"'!E7:Q200"),13,FALSE),""),"")</f>
        <v/>
      </c>
      <c r="H528" t="str">
        <f ca="1">IFERROR(IF(AND($B528,INDEX(Data!$O$2:$O$1000,$A528)=H$1),VLOOKUP($A528+1, INDIRECT("'" &amp; H$1 &amp;"'!E7:Q200"),13,FALSE),""),"")</f>
        <v/>
      </c>
      <c r="I528" t="str">
        <f ca="1">IFERROR(IF(AND($B528,INDEX(Data!$O$2:$O$1000,$A528)=I$1),VLOOKUP($A528+1, INDIRECT("'" &amp; I$1 &amp;"'!E7:Q200"),13,FALSE),""),"")</f>
        <v/>
      </c>
      <c r="J528" t="str">
        <f ca="1">IFERROR(IF(AND($B528,INDEX(Data!$O$2:$O$1000,$A528)=J$1),VLOOKUP($A528+1, INDIRECT("'" &amp; J$1 &amp;"'!E7:Q200"),13,FALSE),""),"")</f>
        <v/>
      </c>
    </row>
    <row r="529" spans="1:10" x14ac:dyDescent="0.3">
      <c r="A529" t="str">
        <f t="array" ref="A529">IFERROR(SMALL(IF(Data!$D$2:$D$1000="Done",ROW(Data!$D$2:$D$1000)-1),ROW(528:528)),"")</f>
        <v/>
      </c>
      <c r="B529" s="1" t="str">
        <f>IFERROR(IF(INDEX(Data!$T$2:$T$1000,$A529)/INDEX(Data!$J$2:$J$1000,$A529)&gt;$B$1,INDEX(Data!$V$2:$V$1000,$A529),""),"")</f>
        <v/>
      </c>
      <c r="C529" t="str">
        <f ca="1">IFERROR(IF(AND($B529,INDEX(Data!$O$2:$O$1000,$A529)=C$1),VLOOKUP($A529+1, INDIRECT("'" &amp; C$1 &amp;"'!E7:Q200"),13,FALSE),""),"")</f>
        <v/>
      </c>
      <c r="D529" t="str">
        <f ca="1">IFERROR(IF(AND($B529,INDEX(Data!$O$2:$O$1000,$A529)=D$1),VLOOKUP($A529+1, INDIRECT("'" &amp; D$1 &amp;"'!E7:Q200"),13,FALSE),""),"")</f>
        <v/>
      </c>
      <c r="E529" t="str">
        <f ca="1">IFERROR(IF(AND($B529,INDEX(Data!$O$2:$O$1000,$A529)=E$1),VLOOKUP($A529+1, INDIRECT("'" &amp; E$1 &amp;"'!E7:Q200"),13,FALSE),""),"")</f>
        <v/>
      </c>
      <c r="F529" t="str">
        <f ca="1">IFERROR(IF(AND($B529,INDEX(Data!$O$2:$O$1000,$A529)=F$1),VLOOKUP($A529+1, INDIRECT("'" &amp; F$1 &amp;"'!E7:Q200"),13,FALSE),""),"")</f>
        <v/>
      </c>
      <c r="G529" t="str">
        <f ca="1">IFERROR(IF(AND($B529,INDEX(Data!$O$2:$O$1000,$A529)=G$1),VLOOKUP($A529+1, INDIRECT("'" &amp; G$1 &amp;"'!E7:Q200"),13,FALSE),""),"")</f>
        <v/>
      </c>
      <c r="H529" t="str">
        <f ca="1">IFERROR(IF(AND($B529,INDEX(Data!$O$2:$O$1000,$A529)=H$1),VLOOKUP($A529+1, INDIRECT("'" &amp; H$1 &amp;"'!E7:Q200"),13,FALSE),""),"")</f>
        <v/>
      </c>
      <c r="I529" t="str">
        <f ca="1">IFERROR(IF(AND($B529,INDEX(Data!$O$2:$O$1000,$A529)=I$1),VLOOKUP($A529+1, INDIRECT("'" &amp; I$1 &amp;"'!E7:Q200"),13,FALSE),""),"")</f>
        <v/>
      </c>
      <c r="J529" t="str">
        <f ca="1">IFERROR(IF(AND($B529,INDEX(Data!$O$2:$O$1000,$A529)=J$1),VLOOKUP($A529+1, INDIRECT("'" &amp; J$1 &amp;"'!E7:Q200"),13,FALSE),""),"")</f>
        <v/>
      </c>
    </row>
    <row r="530" spans="1:10" x14ac:dyDescent="0.3">
      <c r="A530" t="str">
        <f t="array" ref="A530">IFERROR(SMALL(IF(Data!$D$2:$D$1000="Done",ROW(Data!$D$2:$D$1000)-1),ROW(529:529)),"")</f>
        <v/>
      </c>
      <c r="B530" s="1" t="str">
        <f>IFERROR(IF(INDEX(Data!$T$2:$T$1000,$A530)/INDEX(Data!$J$2:$J$1000,$A530)&gt;$B$1,INDEX(Data!$V$2:$V$1000,$A530),""),"")</f>
        <v/>
      </c>
      <c r="C530" t="str">
        <f ca="1">IFERROR(IF(AND($B530,INDEX(Data!$O$2:$O$1000,$A530)=C$1),VLOOKUP($A530+1, INDIRECT("'" &amp; C$1 &amp;"'!E7:Q200"),13,FALSE),""),"")</f>
        <v/>
      </c>
      <c r="D530" t="str">
        <f ca="1">IFERROR(IF(AND($B530,INDEX(Data!$O$2:$O$1000,$A530)=D$1),VLOOKUP($A530+1, INDIRECT("'" &amp; D$1 &amp;"'!E7:Q200"),13,FALSE),""),"")</f>
        <v/>
      </c>
      <c r="E530" t="str">
        <f ca="1">IFERROR(IF(AND($B530,INDEX(Data!$O$2:$O$1000,$A530)=E$1),VLOOKUP($A530+1, INDIRECT("'" &amp; E$1 &amp;"'!E7:Q200"),13,FALSE),""),"")</f>
        <v/>
      </c>
      <c r="F530" t="str">
        <f ca="1">IFERROR(IF(AND($B530,INDEX(Data!$O$2:$O$1000,$A530)=F$1),VLOOKUP($A530+1, INDIRECT("'" &amp; F$1 &amp;"'!E7:Q200"),13,FALSE),""),"")</f>
        <v/>
      </c>
      <c r="G530" t="str">
        <f ca="1">IFERROR(IF(AND($B530,INDEX(Data!$O$2:$O$1000,$A530)=G$1),VLOOKUP($A530+1, INDIRECT("'" &amp; G$1 &amp;"'!E7:Q200"),13,FALSE),""),"")</f>
        <v/>
      </c>
      <c r="H530" t="str">
        <f ca="1">IFERROR(IF(AND($B530,INDEX(Data!$O$2:$O$1000,$A530)=H$1),VLOOKUP($A530+1, INDIRECT("'" &amp; H$1 &amp;"'!E7:Q200"),13,FALSE),""),"")</f>
        <v/>
      </c>
      <c r="I530" t="str">
        <f ca="1">IFERROR(IF(AND($B530,INDEX(Data!$O$2:$O$1000,$A530)=I$1),VLOOKUP($A530+1, INDIRECT("'" &amp; I$1 &amp;"'!E7:Q200"),13,FALSE),""),"")</f>
        <v/>
      </c>
      <c r="J530" t="str">
        <f ca="1">IFERROR(IF(AND($B530,INDEX(Data!$O$2:$O$1000,$A530)=J$1),VLOOKUP($A530+1, INDIRECT("'" &amp; J$1 &amp;"'!E7:Q200"),13,FALSE),""),"")</f>
        <v/>
      </c>
    </row>
    <row r="531" spans="1:10" x14ac:dyDescent="0.3">
      <c r="A531" t="str">
        <f t="array" ref="A531">IFERROR(SMALL(IF(Data!$D$2:$D$1000="Done",ROW(Data!$D$2:$D$1000)-1),ROW(530:530)),"")</f>
        <v/>
      </c>
      <c r="B531" s="1" t="str">
        <f>IFERROR(IF(INDEX(Data!$T$2:$T$1000,$A531)/INDEX(Data!$J$2:$J$1000,$A531)&gt;$B$1,INDEX(Data!$V$2:$V$1000,$A531),""),"")</f>
        <v/>
      </c>
      <c r="C531" t="str">
        <f ca="1">IFERROR(IF(AND($B531,INDEX(Data!$O$2:$O$1000,$A531)=C$1),VLOOKUP($A531+1, INDIRECT("'" &amp; C$1 &amp;"'!E7:Q200"),13,FALSE),""),"")</f>
        <v/>
      </c>
      <c r="D531" t="str">
        <f ca="1">IFERROR(IF(AND($B531,INDEX(Data!$O$2:$O$1000,$A531)=D$1),VLOOKUP($A531+1, INDIRECT("'" &amp; D$1 &amp;"'!E7:Q200"),13,FALSE),""),"")</f>
        <v/>
      </c>
      <c r="E531" t="str">
        <f ca="1">IFERROR(IF(AND($B531,INDEX(Data!$O$2:$O$1000,$A531)=E$1),VLOOKUP($A531+1, INDIRECT("'" &amp; E$1 &amp;"'!E7:Q200"),13,FALSE),""),"")</f>
        <v/>
      </c>
      <c r="F531" t="str">
        <f ca="1">IFERROR(IF(AND($B531,INDEX(Data!$O$2:$O$1000,$A531)=F$1),VLOOKUP($A531+1, INDIRECT("'" &amp; F$1 &amp;"'!E7:Q200"),13,FALSE),""),"")</f>
        <v/>
      </c>
      <c r="G531" t="str">
        <f ca="1">IFERROR(IF(AND($B531,INDEX(Data!$O$2:$O$1000,$A531)=G$1),VLOOKUP($A531+1, INDIRECT("'" &amp; G$1 &amp;"'!E7:Q200"),13,FALSE),""),"")</f>
        <v/>
      </c>
      <c r="H531" t="str">
        <f ca="1">IFERROR(IF(AND($B531,INDEX(Data!$O$2:$O$1000,$A531)=H$1),VLOOKUP($A531+1, INDIRECT("'" &amp; H$1 &amp;"'!E7:Q200"),13,FALSE),""),"")</f>
        <v/>
      </c>
      <c r="I531" t="str">
        <f ca="1">IFERROR(IF(AND($B531,INDEX(Data!$O$2:$O$1000,$A531)=I$1),VLOOKUP($A531+1, INDIRECT("'" &amp; I$1 &amp;"'!E7:Q200"),13,FALSE),""),"")</f>
        <v/>
      </c>
      <c r="J531" t="str">
        <f ca="1">IFERROR(IF(AND($B531,INDEX(Data!$O$2:$O$1000,$A531)=J$1),VLOOKUP($A531+1, INDIRECT("'" &amp; J$1 &amp;"'!E7:Q200"),13,FALSE),""),"")</f>
        <v/>
      </c>
    </row>
    <row r="532" spans="1:10" x14ac:dyDescent="0.3">
      <c r="A532" t="str">
        <f t="array" ref="A532">IFERROR(SMALL(IF(Data!$D$2:$D$1000="Done",ROW(Data!$D$2:$D$1000)-1),ROW(531:531)),"")</f>
        <v/>
      </c>
      <c r="B532" s="1" t="str">
        <f>IFERROR(IF(INDEX(Data!$T$2:$T$1000,$A532)/INDEX(Data!$J$2:$J$1000,$A532)&gt;$B$1,INDEX(Data!$V$2:$V$1000,$A532),""),"")</f>
        <v/>
      </c>
      <c r="C532" t="str">
        <f ca="1">IFERROR(IF(AND($B532,INDEX(Data!$O$2:$O$1000,$A532)=C$1),VLOOKUP($A532+1, INDIRECT("'" &amp; C$1 &amp;"'!E7:Q200"),13,FALSE),""),"")</f>
        <v/>
      </c>
      <c r="D532" t="str">
        <f ca="1">IFERROR(IF(AND($B532,INDEX(Data!$O$2:$O$1000,$A532)=D$1),VLOOKUP($A532+1, INDIRECT("'" &amp; D$1 &amp;"'!E7:Q200"),13,FALSE),""),"")</f>
        <v/>
      </c>
      <c r="E532" t="str">
        <f ca="1">IFERROR(IF(AND($B532,INDEX(Data!$O$2:$O$1000,$A532)=E$1),VLOOKUP($A532+1, INDIRECT("'" &amp; E$1 &amp;"'!E7:Q200"),13,FALSE),""),"")</f>
        <v/>
      </c>
      <c r="F532" t="str">
        <f ca="1">IFERROR(IF(AND($B532,INDEX(Data!$O$2:$O$1000,$A532)=F$1),VLOOKUP($A532+1, INDIRECT("'" &amp; F$1 &amp;"'!E7:Q200"),13,FALSE),""),"")</f>
        <v/>
      </c>
      <c r="G532" t="str">
        <f ca="1">IFERROR(IF(AND($B532,INDEX(Data!$O$2:$O$1000,$A532)=G$1),VLOOKUP($A532+1, INDIRECT("'" &amp; G$1 &amp;"'!E7:Q200"),13,FALSE),""),"")</f>
        <v/>
      </c>
      <c r="H532" t="str">
        <f ca="1">IFERROR(IF(AND($B532,INDEX(Data!$O$2:$O$1000,$A532)=H$1),VLOOKUP($A532+1, INDIRECT("'" &amp; H$1 &amp;"'!E7:Q200"),13,FALSE),""),"")</f>
        <v/>
      </c>
      <c r="I532" t="str">
        <f ca="1">IFERROR(IF(AND($B532,INDEX(Data!$O$2:$O$1000,$A532)=I$1),VLOOKUP($A532+1, INDIRECT("'" &amp; I$1 &amp;"'!E7:Q200"),13,FALSE),""),"")</f>
        <v/>
      </c>
      <c r="J532" t="str">
        <f ca="1">IFERROR(IF(AND($B532,INDEX(Data!$O$2:$O$1000,$A532)=J$1),VLOOKUP($A532+1, INDIRECT("'" &amp; J$1 &amp;"'!E7:Q200"),13,FALSE),""),"")</f>
        <v/>
      </c>
    </row>
    <row r="533" spans="1:10" x14ac:dyDescent="0.3">
      <c r="A533" t="str">
        <f t="array" ref="A533">IFERROR(SMALL(IF(Data!$D$2:$D$1000="Done",ROW(Data!$D$2:$D$1000)-1),ROW(532:532)),"")</f>
        <v/>
      </c>
      <c r="B533" s="1" t="str">
        <f>IFERROR(IF(INDEX(Data!$T$2:$T$1000,$A533)/INDEX(Data!$J$2:$J$1000,$A533)&gt;$B$1,INDEX(Data!$V$2:$V$1000,$A533),""),"")</f>
        <v/>
      </c>
      <c r="C533" t="str">
        <f ca="1">IFERROR(IF(AND($B533,INDEX(Data!$O$2:$O$1000,$A533)=C$1),VLOOKUP($A533+1, INDIRECT("'" &amp; C$1 &amp;"'!E7:Q200"),13,FALSE),""),"")</f>
        <v/>
      </c>
      <c r="D533" t="str">
        <f ca="1">IFERROR(IF(AND($B533,INDEX(Data!$O$2:$O$1000,$A533)=D$1),VLOOKUP($A533+1, INDIRECT("'" &amp; D$1 &amp;"'!E7:Q200"),13,FALSE),""),"")</f>
        <v/>
      </c>
      <c r="E533" t="str">
        <f ca="1">IFERROR(IF(AND($B533,INDEX(Data!$O$2:$O$1000,$A533)=E$1),VLOOKUP($A533+1, INDIRECT("'" &amp; E$1 &amp;"'!E7:Q200"),13,FALSE),""),"")</f>
        <v/>
      </c>
      <c r="F533" t="str">
        <f ca="1">IFERROR(IF(AND($B533,INDEX(Data!$O$2:$O$1000,$A533)=F$1),VLOOKUP($A533+1, INDIRECT("'" &amp; F$1 &amp;"'!E7:Q200"),13,FALSE),""),"")</f>
        <v/>
      </c>
      <c r="G533" t="str">
        <f ca="1">IFERROR(IF(AND($B533,INDEX(Data!$O$2:$O$1000,$A533)=G$1),VLOOKUP($A533+1, INDIRECT("'" &amp; G$1 &amp;"'!E7:Q200"),13,FALSE),""),"")</f>
        <v/>
      </c>
      <c r="H533" t="str">
        <f ca="1">IFERROR(IF(AND($B533,INDEX(Data!$O$2:$O$1000,$A533)=H$1),VLOOKUP($A533+1, INDIRECT("'" &amp; H$1 &amp;"'!E7:Q200"),13,FALSE),""),"")</f>
        <v/>
      </c>
      <c r="I533" t="str">
        <f ca="1">IFERROR(IF(AND($B533,INDEX(Data!$O$2:$O$1000,$A533)=I$1),VLOOKUP($A533+1, INDIRECT("'" &amp; I$1 &amp;"'!E7:Q200"),13,FALSE),""),"")</f>
        <v/>
      </c>
      <c r="J533" t="str">
        <f ca="1">IFERROR(IF(AND($B533,INDEX(Data!$O$2:$O$1000,$A533)=J$1),VLOOKUP($A533+1, INDIRECT("'" &amp; J$1 &amp;"'!E7:Q200"),13,FALSE),""),"")</f>
        <v/>
      </c>
    </row>
    <row r="534" spans="1:10" x14ac:dyDescent="0.3">
      <c r="A534" t="str">
        <f t="array" ref="A534">IFERROR(SMALL(IF(Data!$D$2:$D$1000="Done",ROW(Data!$D$2:$D$1000)-1),ROW(533:533)),"")</f>
        <v/>
      </c>
      <c r="B534" s="1" t="str">
        <f>IFERROR(IF(INDEX(Data!$T$2:$T$1000,$A534)/INDEX(Data!$J$2:$J$1000,$A534)&gt;$B$1,INDEX(Data!$V$2:$V$1000,$A534),""),"")</f>
        <v/>
      </c>
      <c r="C534" t="str">
        <f ca="1">IFERROR(IF(AND($B534,INDEX(Data!$O$2:$O$1000,$A534)=C$1),VLOOKUP($A534+1, INDIRECT("'" &amp; C$1 &amp;"'!E7:Q200"),13,FALSE),""),"")</f>
        <v/>
      </c>
      <c r="D534" t="str">
        <f ca="1">IFERROR(IF(AND($B534,INDEX(Data!$O$2:$O$1000,$A534)=D$1),VLOOKUP($A534+1, INDIRECT("'" &amp; D$1 &amp;"'!E7:Q200"),13,FALSE),""),"")</f>
        <v/>
      </c>
      <c r="E534" t="str">
        <f ca="1">IFERROR(IF(AND($B534,INDEX(Data!$O$2:$O$1000,$A534)=E$1),VLOOKUP($A534+1, INDIRECT("'" &amp; E$1 &amp;"'!E7:Q200"),13,FALSE),""),"")</f>
        <v/>
      </c>
      <c r="F534" t="str">
        <f ca="1">IFERROR(IF(AND($B534,INDEX(Data!$O$2:$O$1000,$A534)=F$1),VLOOKUP($A534+1, INDIRECT("'" &amp; F$1 &amp;"'!E7:Q200"),13,FALSE),""),"")</f>
        <v/>
      </c>
      <c r="G534" t="str">
        <f ca="1">IFERROR(IF(AND($B534,INDEX(Data!$O$2:$O$1000,$A534)=G$1),VLOOKUP($A534+1, INDIRECT("'" &amp; G$1 &amp;"'!E7:Q200"),13,FALSE),""),"")</f>
        <v/>
      </c>
      <c r="H534" t="str">
        <f ca="1">IFERROR(IF(AND($B534,INDEX(Data!$O$2:$O$1000,$A534)=H$1),VLOOKUP($A534+1, INDIRECT("'" &amp; H$1 &amp;"'!E7:Q200"),13,FALSE),""),"")</f>
        <v/>
      </c>
      <c r="I534" t="str">
        <f ca="1">IFERROR(IF(AND($B534,INDEX(Data!$O$2:$O$1000,$A534)=I$1),VLOOKUP($A534+1, INDIRECT("'" &amp; I$1 &amp;"'!E7:Q200"),13,FALSE),""),"")</f>
        <v/>
      </c>
      <c r="J534" t="str">
        <f ca="1">IFERROR(IF(AND($B534,INDEX(Data!$O$2:$O$1000,$A534)=J$1),VLOOKUP($A534+1, INDIRECT("'" &amp; J$1 &amp;"'!E7:Q200"),13,FALSE),""),"")</f>
        <v/>
      </c>
    </row>
    <row r="535" spans="1:10" x14ac:dyDescent="0.3">
      <c r="A535" t="str">
        <f t="array" ref="A535">IFERROR(SMALL(IF(Data!$D$2:$D$1000="Done",ROW(Data!$D$2:$D$1000)-1),ROW(534:534)),"")</f>
        <v/>
      </c>
      <c r="B535" s="1" t="str">
        <f>IFERROR(IF(INDEX(Data!$T$2:$T$1000,$A535)/INDEX(Data!$J$2:$J$1000,$A535)&gt;$B$1,INDEX(Data!$V$2:$V$1000,$A535),""),"")</f>
        <v/>
      </c>
      <c r="C535" t="str">
        <f ca="1">IFERROR(IF(AND($B535,INDEX(Data!$O$2:$O$1000,$A535)=C$1),VLOOKUP($A535+1, INDIRECT("'" &amp; C$1 &amp;"'!E7:Q200"),13,FALSE),""),"")</f>
        <v/>
      </c>
      <c r="D535" t="str">
        <f ca="1">IFERROR(IF(AND($B535,INDEX(Data!$O$2:$O$1000,$A535)=D$1),VLOOKUP($A535+1, INDIRECT("'" &amp; D$1 &amp;"'!E7:Q200"),13,FALSE),""),"")</f>
        <v/>
      </c>
      <c r="E535" t="str">
        <f ca="1">IFERROR(IF(AND($B535,INDEX(Data!$O$2:$O$1000,$A535)=E$1),VLOOKUP($A535+1, INDIRECT("'" &amp; E$1 &amp;"'!E7:Q200"),13,FALSE),""),"")</f>
        <v/>
      </c>
      <c r="F535" t="str">
        <f ca="1">IFERROR(IF(AND($B535,INDEX(Data!$O$2:$O$1000,$A535)=F$1),VLOOKUP($A535+1, INDIRECT("'" &amp; F$1 &amp;"'!E7:Q200"),13,FALSE),""),"")</f>
        <v/>
      </c>
      <c r="G535" t="str">
        <f ca="1">IFERROR(IF(AND($B535,INDEX(Data!$O$2:$O$1000,$A535)=G$1),VLOOKUP($A535+1, INDIRECT("'" &amp; G$1 &amp;"'!E7:Q200"),13,FALSE),""),"")</f>
        <v/>
      </c>
      <c r="H535" t="str">
        <f ca="1">IFERROR(IF(AND($B535,INDEX(Data!$O$2:$O$1000,$A535)=H$1),VLOOKUP($A535+1, INDIRECT("'" &amp; H$1 &amp;"'!E7:Q200"),13,FALSE),""),"")</f>
        <v/>
      </c>
      <c r="I535" t="str">
        <f ca="1">IFERROR(IF(AND($B535,INDEX(Data!$O$2:$O$1000,$A535)=I$1),VLOOKUP($A535+1, INDIRECT("'" &amp; I$1 &amp;"'!E7:Q200"),13,FALSE),""),"")</f>
        <v/>
      </c>
      <c r="J535" t="str">
        <f ca="1">IFERROR(IF(AND($B535,INDEX(Data!$O$2:$O$1000,$A535)=J$1),VLOOKUP($A535+1, INDIRECT("'" &amp; J$1 &amp;"'!E7:Q200"),13,FALSE),""),"")</f>
        <v/>
      </c>
    </row>
    <row r="536" spans="1:10" x14ac:dyDescent="0.3">
      <c r="A536" t="str">
        <f t="array" ref="A536">IFERROR(SMALL(IF(Data!$D$2:$D$1000="Done",ROW(Data!$D$2:$D$1000)-1),ROW(535:535)),"")</f>
        <v/>
      </c>
      <c r="B536" s="1" t="str">
        <f>IFERROR(IF(INDEX(Data!$T$2:$T$1000,$A536)/INDEX(Data!$J$2:$J$1000,$A536)&gt;$B$1,INDEX(Data!$V$2:$V$1000,$A536),""),"")</f>
        <v/>
      </c>
      <c r="C536" t="str">
        <f ca="1">IFERROR(IF(AND($B536,INDEX(Data!$O$2:$O$1000,$A536)=C$1),VLOOKUP($A536+1, INDIRECT("'" &amp; C$1 &amp;"'!E7:Q200"),13,FALSE),""),"")</f>
        <v/>
      </c>
      <c r="D536" t="str">
        <f ca="1">IFERROR(IF(AND($B536,INDEX(Data!$O$2:$O$1000,$A536)=D$1),VLOOKUP($A536+1, INDIRECT("'" &amp; D$1 &amp;"'!E7:Q200"),13,FALSE),""),"")</f>
        <v/>
      </c>
      <c r="E536" t="str">
        <f ca="1">IFERROR(IF(AND($B536,INDEX(Data!$O$2:$O$1000,$A536)=E$1),VLOOKUP($A536+1, INDIRECT("'" &amp; E$1 &amp;"'!E7:Q200"),13,FALSE),""),"")</f>
        <v/>
      </c>
      <c r="F536" t="str">
        <f ca="1">IFERROR(IF(AND($B536,INDEX(Data!$O$2:$O$1000,$A536)=F$1),VLOOKUP($A536+1, INDIRECT("'" &amp; F$1 &amp;"'!E7:Q200"),13,FALSE),""),"")</f>
        <v/>
      </c>
      <c r="G536" t="str">
        <f ca="1">IFERROR(IF(AND($B536,INDEX(Data!$O$2:$O$1000,$A536)=G$1),VLOOKUP($A536+1, INDIRECT("'" &amp; G$1 &amp;"'!E7:Q200"),13,FALSE),""),"")</f>
        <v/>
      </c>
      <c r="H536" t="str">
        <f ca="1">IFERROR(IF(AND($B536,INDEX(Data!$O$2:$O$1000,$A536)=H$1),VLOOKUP($A536+1, INDIRECT("'" &amp; H$1 &amp;"'!E7:Q200"),13,FALSE),""),"")</f>
        <v/>
      </c>
      <c r="I536" t="str">
        <f ca="1">IFERROR(IF(AND($B536,INDEX(Data!$O$2:$O$1000,$A536)=I$1),VLOOKUP($A536+1, INDIRECT("'" &amp; I$1 &amp;"'!E7:Q200"),13,FALSE),""),"")</f>
        <v/>
      </c>
      <c r="J536" t="str">
        <f ca="1">IFERROR(IF(AND($B536,INDEX(Data!$O$2:$O$1000,$A536)=J$1),VLOOKUP($A536+1, INDIRECT("'" &amp; J$1 &amp;"'!E7:Q200"),13,FALSE),""),"")</f>
        <v/>
      </c>
    </row>
    <row r="537" spans="1:10" x14ac:dyDescent="0.3">
      <c r="A537" t="str">
        <f t="array" ref="A537">IFERROR(SMALL(IF(Data!$D$2:$D$1000="Done",ROW(Data!$D$2:$D$1000)-1),ROW(536:536)),"")</f>
        <v/>
      </c>
      <c r="B537" s="1" t="str">
        <f>IFERROR(IF(INDEX(Data!$T$2:$T$1000,$A537)/INDEX(Data!$J$2:$J$1000,$A537)&gt;$B$1,INDEX(Data!$V$2:$V$1000,$A537),""),"")</f>
        <v/>
      </c>
      <c r="C537" t="str">
        <f ca="1">IFERROR(IF(AND($B537,INDEX(Data!$O$2:$O$1000,$A537)=C$1),VLOOKUP($A537+1, INDIRECT("'" &amp; C$1 &amp;"'!E7:Q200"),13,FALSE),""),"")</f>
        <v/>
      </c>
      <c r="D537" t="str">
        <f ca="1">IFERROR(IF(AND($B537,INDEX(Data!$O$2:$O$1000,$A537)=D$1),VLOOKUP($A537+1, INDIRECT("'" &amp; D$1 &amp;"'!E7:Q200"),13,FALSE),""),"")</f>
        <v/>
      </c>
      <c r="E537" t="str">
        <f ca="1">IFERROR(IF(AND($B537,INDEX(Data!$O$2:$O$1000,$A537)=E$1),VLOOKUP($A537+1, INDIRECT("'" &amp; E$1 &amp;"'!E7:Q200"),13,FALSE),""),"")</f>
        <v/>
      </c>
      <c r="F537" t="str">
        <f ca="1">IFERROR(IF(AND($B537,INDEX(Data!$O$2:$O$1000,$A537)=F$1),VLOOKUP($A537+1, INDIRECT("'" &amp; F$1 &amp;"'!E7:Q200"),13,FALSE),""),"")</f>
        <v/>
      </c>
      <c r="G537" t="str">
        <f ca="1">IFERROR(IF(AND($B537,INDEX(Data!$O$2:$O$1000,$A537)=G$1),VLOOKUP($A537+1, INDIRECT("'" &amp; G$1 &amp;"'!E7:Q200"),13,FALSE),""),"")</f>
        <v/>
      </c>
      <c r="H537" t="str">
        <f ca="1">IFERROR(IF(AND($B537,INDEX(Data!$O$2:$O$1000,$A537)=H$1),VLOOKUP($A537+1, INDIRECT("'" &amp; H$1 &amp;"'!E7:Q200"),13,FALSE),""),"")</f>
        <v/>
      </c>
      <c r="I537" t="str">
        <f ca="1">IFERROR(IF(AND($B537,INDEX(Data!$O$2:$O$1000,$A537)=I$1),VLOOKUP($A537+1, INDIRECT("'" &amp; I$1 &amp;"'!E7:Q200"),13,FALSE),""),"")</f>
        <v/>
      </c>
      <c r="J537" t="str">
        <f ca="1">IFERROR(IF(AND($B537,INDEX(Data!$O$2:$O$1000,$A537)=J$1),VLOOKUP($A537+1, INDIRECT("'" &amp; J$1 &amp;"'!E7:Q200"),13,FALSE),""),"")</f>
        <v/>
      </c>
    </row>
    <row r="538" spans="1:10" x14ac:dyDescent="0.3">
      <c r="A538" t="str">
        <f t="array" ref="A538">IFERROR(SMALL(IF(Data!$D$2:$D$1000="Done",ROW(Data!$D$2:$D$1000)-1),ROW(537:537)),"")</f>
        <v/>
      </c>
      <c r="B538" s="1" t="str">
        <f>IFERROR(IF(INDEX(Data!$T$2:$T$1000,$A538)/INDEX(Data!$J$2:$J$1000,$A538)&gt;$B$1,INDEX(Data!$V$2:$V$1000,$A538),""),"")</f>
        <v/>
      </c>
      <c r="C538" t="str">
        <f ca="1">IFERROR(IF(AND($B538,INDEX(Data!$O$2:$O$1000,$A538)=C$1),VLOOKUP($A538+1, INDIRECT("'" &amp; C$1 &amp;"'!E7:Q200"),13,FALSE),""),"")</f>
        <v/>
      </c>
      <c r="D538" t="str">
        <f ca="1">IFERROR(IF(AND($B538,INDEX(Data!$O$2:$O$1000,$A538)=D$1),VLOOKUP($A538+1, INDIRECT("'" &amp; D$1 &amp;"'!E7:Q200"),13,FALSE),""),"")</f>
        <v/>
      </c>
      <c r="E538" t="str">
        <f ca="1">IFERROR(IF(AND($B538,INDEX(Data!$O$2:$O$1000,$A538)=E$1),VLOOKUP($A538+1, INDIRECT("'" &amp; E$1 &amp;"'!E7:Q200"),13,FALSE),""),"")</f>
        <v/>
      </c>
      <c r="F538" t="str">
        <f ca="1">IFERROR(IF(AND($B538,INDEX(Data!$O$2:$O$1000,$A538)=F$1),VLOOKUP($A538+1, INDIRECT("'" &amp; F$1 &amp;"'!E7:Q200"),13,FALSE),""),"")</f>
        <v/>
      </c>
      <c r="G538" t="str">
        <f ca="1">IFERROR(IF(AND($B538,INDEX(Data!$O$2:$O$1000,$A538)=G$1),VLOOKUP($A538+1, INDIRECT("'" &amp; G$1 &amp;"'!E7:Q200"),13,FALSE),""),"")</f>
        <v/>
      </c>
      <c r="H538" t="str">
        <f ca="1">IFERROR(IF(AND($B538,INDEX(Data!$O$2:$O$1000,$A538)=H$1),VLOOKUP($A538+1, INDIRECT("'" &amp; H$1 &amp;"'!E7:Q200"),13,FALSE),""),"")</f>
        <v/>
      </c>
      <c r="I538" t="str">
        <f ca="1">IFERROR(IF(AND($B538,INDEX(Data!$O$2:$O$1000,$A538)=I$1),VLOOKUP($A538+1, INDIRECT("'" &amp; I$1 &amp;"'!E7:Q200"),13,FALSE),""),"")</f>
        <v/>
      </c>
      <c r="J538" t="str">
        <f ca="1">IFERROR(IF(AND($B538,INDEX(Data!$O$2:$O$1000,$A538)=J$1),VLOOKUP($A538+1, INDIRECT("'" &amp; J$1 &amp;"'!E7:Q200"),13,FALSE),""),"")</f>
        <v/>
      </c>
    </row>
    <row r="539" spans="1:10" x14ac:dyDescent="0.3">
      <c r="A539" t="str">
        <f t="array" ref="A539">IFERROR(SMALL(IF(Data!$D$2:$D$1000="Done",ROW(Data!$D$2:$D$1000)-1),ROW(538:538)),"")</f>
        <v/>
      </c>
      <c r="B539" s="1" t="str">
        <f>IFERROR(IF(INDEX(Data!$T$2:$T$1000,$A539)/INDEX(Data!$J$2:$J$1000,$A539)&gt;$B$1,INDEX(Data!$V$2:$V$1000,$A539),""),"")</f>
        <v/>
      </c>
      <c r="C539" t="str">
        <f ca="1">IFERROR(IF(AND($B539,INDEX(Data!$O$2:$O$1000,$A539)=C$1),VLOOKUP($A539+1, INDIRECT("'" &amp; C$1 &amp;"'!E7:Q200"),13,FALSE),""),"")</f>
        <v/>
      </c>
      <c r="D539" t="str">
        <f ca="1">IFERROR(IF(AND($B539,INDEX(Data!$O$2:$O$1000,$A539)=D$1),VLOOKUP($A539+1, INDIRECT("'" &amp; D$1 &amp;"'!E7:Q200"),13,FALSE),""),"")</f>
        <v/>
      </c>
      <c r="E539" t="str">
        <f ca="1">IFERROR(IF(AND($B539,INDEX(Data!$O$2:$O$1000,$A539)=E$1),VLOOKUP($A539+1, INDIRECT("'" &amp; E$1 &amp;"'!E7:Q200"),13,FALSE),""),"")</f>
        <v/>
      </c>
      <c r="F539" t="str">
        <f ca="1">IFERROR(IF(AND($B539,INDEX(Data!$O$2:$O$1000,$A539)=F$1),VLOOKUP($A539+1, INDIRECT("'" &amp; F$1 &amp;"'!E7:Q200"),13,FALSE),""),"")</f>
        <v/>
      </c>
      <c r="G539" t="str">
        <f ca="1">IFERROR(IF(AND($B539,INDEX(Data!$O$2:$O$1000,$A539)=G$1),VLOOKUP($A539+1, INDIRECT("'" &amp; G$1 &amp;"'!E7:Q200"),13,FALSE),""),"")</f>
        <v/>
      </c>
      <c r="H539" t="str">
        <f ca="1">IFERROR(IF(AND($B539,INDEX(Data!$O$2:$O$1000,$A539)=H$1),VLOOKUP($A539+1, INDIRECT("'" &amp; H$1 &amp;"'!E7:Q200"),13,FALSE),""),"")</f>
        <v/>
      </c>
      <c r="I539" t="str">
        <f ca="1">IFERROR(IF(AND($B539,INDEX(Data!$O$2:$O$1000,$A539)=I$1),VLOOKUP($A539+1, INDIRECT("'" &amp; I$1 &amp;"'!E7:Q200"),13,FALSE),""),"")</f>
        <v/>
      </c>
      <c r="J539" t="str">
        <f ca="1">IFERROR(IF(AND($B539,INDEX(Data!$O$2:$O$1000,$A539)=J$1),VLOOKUP($A539+1, INDIRECT("'" &amp; J$1 &amp;"'!E7:Q200"),13,FALSE),""),"")</f>
        <v/>
      </c>
    </row>
    <row r="540" spans="1:10" x14ac:dyDescent="0.3">
      <c r="A540" t="str">
        <f t="array" ref="A540">IFERROR(SMALL(IF(Data!$D$2:$D$1000="Done",ROW(Data!$D$2:$D$1000)-1),ROW(539:539)),"")</f>
        <v/>
      </c>
      <c r="B540" s="1" t="str">
        <f>IFERROR(IF(INDEX(Data!$T$2:$T$1000,$A540)/INDEX(Data!$J$2:$J$1000,$A540)&gt;$B$1,INDEX(Data!$V$2:$V$1000,$A540),""),"")</f>
        <v/>
      </c>
      <c r="C540" t="str">
        <f ca="1">IFERROR(IF(AND($B540,INDEX(Data!$O$2:$O$1000,$A540)=C$1),VLOOKUP($A540+1, INDIRECT("'" &amp; C$1 &amp;"'!E7:Q200"),13,FALSE),""),"")</f>
        <v/>
      </c>
      <c r="D540" t="str">
        <f ca="1">IFERROR(IF(AND($B540,INDEX(Data!$O$2:$O$1000,$A540)=D$1),VLOOKUP($A540+1, INDIRECT("'" &amp; D$1 &amp;"'!E7:Q200"),13,FALSE),""),"")</f>
        <v/>
      </c>
      <c r="E540" t="str">
        <f ca="1">IFERROR(IF(AND($B540,INDEX(Data!$O$2:$O$1000,$A540)=E$1),VLOOKUP($A540+1, INDIRECT("'" &amp; E$1 &amp;"'!E7:Q200"),13,FALSE),""),"")</f>
        <v/>
      </c>
      <c r="F540" t="str">
        <f ca="1">IFERROR(IF(AND($B540,INDEX(Data!$O$2:$O$1000,$A540)=F$1),VLOOKUP($A540+1, INDIRECT("'" &amp; F$1 &amp;"'!E7:Q200"),13,FALSE),""),"")</f>
        <v/>
      </c>
      <c r="G540" t="str">
        <f ca="1">IFERROR(IF(AND($B540,INDEX(Data!$O$2:$O$1000,$A540)=G$1),VLOOKUP($A540+1, INDIRECT("'" &amp; G$1 &amp;"'!E7:Q200"),13,FALSE),""),"")</f>
        <v/>
      </c>
      <c r="H540" t="str">
        <f ca="1">IFERROR(IF(AND($B540,INDEX(Data!$O$2:$O$1000,$A540)=H$1),VLOOKUP($A540+1, INDIRECT("'" &amp; H$1 &amp;"'!E7:Q200"),13,FALSE),""),"")</f>
        <v/>
      </c>
      <c r="I540" t="str">
        <f ca="1">IFERROR(IF(AND($B540,INDEX(Data!$O$2:$O$1000,$A540)=I$1),VLOOKUP($A540+1, INDIRECT("'" &amp; I$1 &amp;"'!E7:Q200"),13,FALSE),""),"")</f>
        <v/>
      </c>
      <c r="J540" t="str">
        <f ca="1">IFERROR(IF(AND($B540,INDEX(Data!$O$2:$O$1000,$A540)=J$1),VLOOKUP($A540+1, INDIRECT("'" &amp; J$1 &amp;"'!E7:Q200"),13,FALSE),""),"")</f>
        <v/>
      </c>
    </row>
    <row r="541" spans="1:10" x14ac:dyDescent="0.3">
      <c r="A541" t="str">
        <f t="array" ref="A541">IFERROR(SMALL(IF(Data!$D$2:$D$1000="Done",ROW(Data!$D$2:$D$1000)-1),ROW(540:540)),"")</f>
        <v/>
      </c>
      <c r="B541" s="1" t="str">
        <f>IFERROR(IF(INDEX(Data!$T$2:$T$1000,$A541)/INDEX(Data!$J$2:$J$1000,$A541)&gt;$B$1,INDEX(Data!$V$2:$V$1000,$A541),""),"")</f>
        <v/>
      </c>
      <c r="C541" t="str">
        <f ca="1">IFERROR(IF(AND($B541,INDEX(Data!$O$2:$O$1000,$A541)=C$1),VLOOKUP($A541+1, INDIRECT("'" &amp; C$1 &amp;"'!E7:Q200"),13,FALSE),""),"")</f>
        <v/>
      </c>
      <c r="D541" t="str">
        <f ca="1">IFERROR(IF(AND($B541,INDEX(Data!$O$2:$O$1000,$A541)=D$1),VLOOKUP($A541+1, INDIRECT("'" &amp; D$1 &amp;"'!E7:Q200"),13,FALSE),""),"")</f>
        <v/>
      </c>
      <c r="E541" t="str">
        <f ca="1">IFERROR(IF(AND($B541,INDEX(Data!$O$2:$O$1000,$A541)=E$1),VLOOKUP($A541+1, INDIRECT("'" &amp; E$1 &amp;"'!E7:Q200"),13,FALSE),""),"")</f>
        <v/>
      </c>
      <c r="F541" t="str">
        <f ca="1">IFERROR(IF(AND($B541,INDEX(Data!$O$2:$O$1000,$A541)=F$1),VLOOKUP($A541+1, INDIRECT("'" &amp; F$1 &amp;"'!E7:Q200"),13,FALSE),""),"")</f>
        <v/>
      </c>
      <c r="G541" t="str">
        <f ca="1">IFERROR(IF(AND($B541,INDEX(Data!$O$2:$O$1000,$A541)=G$1),VLOOKUP($A541+1, INDIRECT("'" &amp; G$1 &amp;"'!E7:Q200"),13,FALSE),""),"")</f>
        <v/>
      </c>
      <c r="H541" t="str">
        <f ca="1">IFERROR(IF(AND($B541,INDEX(Data!$O$2:$O$1000,$A541)=H$1),VLOOKUP($A541+1, INDIRECT("'" &amp; H$1 &amp;"'!E7:Q200"),13,FALSE),""),"")</f>
        <v/>
      </c>
      <c r="I541" t="str">
        <f ca="1">IFERROR(IF(AND($B541,INDEX(Data!$O$2:$O$1000,$A541)=I$1),VLOOKUP($A541+1, INDIRECT("'" &amp; I$1 &amp;"'!E7:Q200"),13,FALSE),""),"")</f>
        <v/>
      </c>
      <c r="J541" t="str">
        <f ca="1">IFERROR(IF(AND($B541,INDEX(Data!$O$2:$O$1000,$A541)=J$1),VLOOKUP($A541+1, INDIRECT("'" &amp; J$1 &amp;"'!E7:Q200"),13,FALSE),""),"")</f>
        <v/>
      </c>
    </row>
    <row r="542" spans="1:10" x14ac:dyDescent="0.3">
      <c r="A542" t="str">
        <f t="array" ref="A542">IFERROR(SMALL(IF(Data!$D$2:$D$1000="Done",ROW(Data!$D$2:$D$1000)-1),ROW(541:541)),"")</f>
        <v/>
      </c>
      <c r="B542" s="1" t="str">
        <f>IFERROR(IF(INDEX(Data!$T$2:$T$1000,$A542)/INDEX(Data!$J$2:$J$1000,$A542)&gt;$B$1,INDEX(Data!$V$2:$V$1000,$A542),""),"")</f>
        <v/>
      </c>
      <c r="C542" t="str">
        <f ca="1">IFERROR(IF(AND($B542,INDEX(Data!$O$2:$O$1000,$A542)=C$1),VLOOKUP($A542+1, INDIRECT("'" &amp; C$1 &amp;"'!E7:Q200"),13,FALSE),""),"")</f>
        <v/>
      </c>
      <c r="D542" t="str">
        <f ca="1">IFERROR(IF(AND($B542,INDEX(Data!$O$2:$O$1000,$A542)=D$1),VLOOKUP($A542+1, INDIRECT("'" &amp; D$1 &amp;"'!E7:Q200"),13,FALSE),""),"")</f>
        <v/>
      </c>
      <c r="E542" t="str">
        <f ca="1">IFERROR(IF(AND($B542,INDEX(Data!$O$2:$O$1000,$A542)=E$1),VLOOKUP($A542+1, INDIRECT("'" &amp; E$1 &amp;"'!E7:Q200"),13,FALSE),""),"")</f>
        <v/>
      </c>
      <c r="F542" t="str">
        <f ca="1">IFERROR(IF(AND($B542,INDEX(Data!$O$2:$O$1000,$A542)=F$1),VLOOKUP($A542+1, INDIRECT("'" &amp; F$1 &amp;"'!E7:Q200"),13,FALSE),""),"")</f>
        <v/>
      </c>
      <c r="G542" t="str">
        <f ca="1">IFERROR(IF(AND($B542,INDEX(Data!$O$2:$O$1000,$A542)=G$1),VLOOKUP($A542+1, INDIRECT("'" &amp; G$1 &amp;"'!E7:Q200"),13,FALSE),""),"")</f>
        <v/>
      </c>
      <c r="H542" t="str">
        <f ca="1">IFERROR(IF(AND($B542,INDEX(Data!$O$2:$O$1000,$A542)=H$1),VLOOKUP($A542+1, INDIRECT("'" &amp; H$1 &amp;"'!E7:Q200"),13,FALSE),""),"")</f>
        <v/>
      </c>
      <c r="I542" t="str">
        <f ca="1">IFERROR(IF(AND($B542,INDEX(Data!$O$2:$O$1000,$A542)=I$1),VLOOKUP($A542+1, INDIRECT("'" &amp; I$1 &amp;"'!E7:Q200"),13,FALSE),""),"")</f>
        <v/>
      </c>
      <c r="J542" t="str">
        <f ca="1">IFERROR(IF(AND($B542,INDEX(Data!$O$2:$O$1000,$A542)=J$1),VLOOKUP($A542+1, INDIRECT("'" &amp; J$1 &amp;"'!E7:Q200"),13,FALSE),""),"")</f>
        <v/>
      </c>
    </row>
    <row r="543" spans="1:10" x14ac:dyDescent="0.3">
      <c r="A543" t="str">
        <f t="array" ref="A543">IFERROR(SMALL(IF(Data!$D$2:$D$1000="Done",ROW(Data!$D$2:$D$1000)-1),ROW(542:542)),"")</f>
        <v/>
      </c>
      <c r="B543" s="1" t="str">
        <f>IFERROR(IF(INDEX(Data!$T$2:$T$1000,$A543)/INDEX(Data!$J$2:$J$1000,$A543)&gt;$B$1,INDEX(Data!$V$2:$V$1000,$A543),""),"")</f>
        <v/>
      </c>
      <c r="C543" t="str">
        <f ca="1">IFERROR(IF(AND($B543,INDEX(Data!$O$2:$O$1000,$A543)=C$1),VLOOKUP($A543+1, INDIRECT("'" &amp; C$1 &amp;"'!E7:Q200"),13,FALSE),""),"")</f>
        <v/>
      </c>
      <c r="D543" t="str">
        <f ca="1">IFERROR(IF(AND($B543,INDEX(Data!$O$2:$O$1000,$A543)=D$1),VLOOKUP($A543+1, INDIRECT("'" &amp; D$1 &amp;"'!E7:Q200"),13,FALSE),""),"")</f>
        <v/>
      </c>
      <c r="E543" t="str">
        <f ca="1">IFERROR(IF(AND($B543,INDEX(Data!$O$2:$O$1000,$A543)=E$1),VLOOKUP($A543+1, INDIRECT("'" &amp; E$1 &amp;"'!E7:Q200"),13,FALSE),""),"")</f>
        <v/>
      </c>
      <c r="F543" t="str">
        <f ca="1">IFERROR(IF(AND($B543,INDEX(Data!$O$2:$O$1000,$A543)=F$1),VLOOKUP($A543+1, INDIRECT("'" &amp; F$1 &amp;"'!E7:Q200"),13,FALSE),""),"")</f>
        <v/>
      </c>
      <c r="G543" t="str">
        <f ca="1">IFERROR(IF(AND($B543,INDEX(Data!$O$2:$O$1000,$A543)=G$1),VLOOKUP($A543+1, INDIRECT("'" &amp; G$1 &amp;"'!E7:Q200"),13,FALSE),""),"")</f>
        <v/>
      </c>
      <c r="H543" t="str">
        <f ca="1">IFERROR(IF(AND($B543,INDEX(Data!$O$2:$O$1000,$A543)=H$1),VLOOKUP($A543+1, INDIRECT("'" &amp; H$1 &amp;"'!E7:Q200"),13,FALSE),""),"")</f>
        <v/>
      </c>
      <c r="I543" t="str">
        <f ca="1">IFERROR(IF(AND($B543,INDEX(Data!$O$2:$O$1000,$A543)=I$1),VLOOKUP($A543+1, INDIRECT("'" &amp; I$1 &amp;"'!E7:Q200"),13,FALSE),""),"")</f>
        <v/>
      </c>
      <c r="J543" t="str">
        <f ca="1">IFERROR(IF(AND($B543,INDEX(Data!$O$2:$O$1000,$A543)=J$1),VLOOKUP($A543+1, INDIRECT("'" &amp; J$1 &amp;"'!E7:Q200"),13,FALSE),""),"")</f>
        <v/>
      </c>
    </row>
    <row r="544" spans="1:10" x14ac:dyDescent="0.3">
      <c r="A544" t="str">
        <f t="array" ref="A544">IFERROR(SMALL(IF(Data!$D$2:$D$1000="Done",ROW(Data!$D$2:$D$1000)-1),ROW(543:543)),"")</f>
        <v/>
      </c>
      <c r="B544" s="1" t="str">
        <f>IFERROR(IF(INDEX(Data!$T$2:$T$1000,$A544)/INDEX(Data!$J$2:$J$1000,$A544)&gt;$B$1,INDEX(Data!$V$2:$V$1000,$A544),""),"")</f>
        <v/>
      </c>
      <c r="C544" t="str">
        <f ca="1">IFERROR(IF(AND($B544,INDEX(Data!$O$2:$O$1000,$A544)=C$1),VLOOKUP($A544+1, INDIRECT("'" &amp; C$1 &amp;"'!E7:Q200"),13,FALSE),""),"")</f>
        <v/>
      </c>
      <c r="D544" t="str">
        <f ca="1">IFERROR(IF(AND($B544,INDEX(Data!$O$2:$O$1000,$A544)=D$1),VLOOKUP($A544+1, INDIRECT("'" &amp; D$1 &amp;"'!E7:Q200"),13,FALSE),""),"")</f>
        <v/>
      </c>
      <c r="E544" t="str">
        <f ca="1">IFERROR(IF(AND($B544,INDEX(Data!$O$2:$O$1000,$A544)=E$1),VLOOKUP($A544+1, INDIRECT("'" &amp; E$1 &amp;"'!E7:Q200"),13,FALSE),""),"")</f>
        <v/>
      </c>
      <c r="F544" t="str">
        <f ca="1">IFERROR(IF(AND($B544,INDEX(Data!$O$2:$O$1000,$A544)=F$1),VLOOKUP($A544+1, INDIRECT("'" &amp; F$1 &amp;"'!E7:Q200"),13,FALSE),""),"")</f>
        <v/>
      </c>
      <c r="G544" t="str">
        <f ca="1">IFERROR(IF(AND($B544,INDEX(Data!$O$2:$O$1000,$A544)=G$1),VLOOKUP($A544+1, INDIRECT("'" &amp; G$1 &amp;"'!E7:Q200"),13,FALSE),""),"")</f>
        <v/>
      </c>
      <c r="H544" t="str">
        <f ca="1">IFERROR(IF(AND($B544,INDEX(Data!$O$2:$O$1000,$A544)=H$1),VLOOKUP($A544+1, INDIRECT("'" &amp; H$1 &amp;"'!E7:Q200"),13,FALSE),""),"")</f>
        <v/>
      </c>
      <c r="I544" t="str">
        <f ca="1">IFERROR(IF(AND($B544,INDEX(Data!$O$2:$O$1000,$A544)=I$1),VLOOKUP($A544+1, INDIRECT("'" &amp; I$1 &amp;"'!E7:Q200"),13,FALSE),""),"")</f>
        <v/>
      </c>
      <c r="J544" t="str">
        <f ca="1">IFERROR(IF(AND($B544,INDEX(Data!$O$2:$O$1000,$A544)=J$1),VLOOKUP($A544+1, INDIRECT("'" &amp; J$1 &amp;"'!E7:Q200"),13,FALSE),""),"")</f>
        <v/>
      </c>
    </row>
    <row r="545" spans="1:10" x14ac:dyDescent="0.3">
      <c r="A545" t="str">
        <f t="array" ref="A545">IFERROR(SMALL(IF(Data!$D$2:$D$1000="Done",ROW(Data!$D$2:$D$1000)-1),ROW(544:544)),"")</f>
        <v/>
      </c>
      <c r="B545" s="1" t="str">
        <f>IFERROR(IF(INDEX(Data!$T$2:$T$1000,$A545)/INDEX(Data!$J$2:$J$1000,$A545)&gt;$B$1,INDEX(Data!$V$2:$V$1000,$A545),""),"")</f>
        <v/>
      </c>
      <c r="C545" t="str">
        <f ca="1">IFERROR(IF(AND($B545,INDEX(Data!$O$2:$O$1000,$A545)=C$1),VLOOKUP($A545+1, INDIRECT("'" &amp; C$1 &amp;"'!E7:Q200"),13,FALSE),""),"")</f>
        <v/>
      </c>
      <c r="D545" t="str">
        <f ca="1">IFERROR(IF(AND($B545,INDEX(Data!$O$2:$O$1000,$A545)=D$1),VLOOKUP($A545+1, INDIRECT("'" &amp; D$1 &amp;"'!E7:Q200"),13,FALSE),""),"")</f>
        <v/>
      </c>
      <c r="E545" t="str">
        <f ca="1">IFERROR(IF(AND($B545,INDEX(Data!$O$2:$O$1000,$A545)=E$1),VLOOKUP($A545+1, INDIRECT("'" &amp; E$1 &amp;"'!E7:Q200"),13,FALSE),""),"")</f>
        <v/>
      </c>
      <c r="F545" t="str">
        <f ca="1">IFERROR(IF(AND($B545,INDEX(Data!$O$2:$O$1000,$A545)=F$1),VLOOKUP($A545+1, INDIRECT("'" &amp; F$1 &amp;"'!E7:Q200"),13,FALSE),""),"")</f>
        <v/>
      </c>
      <c r="G545" t="str">
        <f ca="1">IFERROR(IF(AND($B545,INDEX(Data!$O$2:$O$1000,$A545)=G$1),VLOOKUP($A545+1, INDIRECT("'" &amp; G$1 &amp;"'!E7:Q200"),13,FALSE),""),"")</f>
        <v/>
      </c>
      <c r="H545" t="str">
        <f ca="1">IFERROR(IF(AND($B545,INDEX(Data!$O$2:$O$1000,$A545)=H$1),VLOOKUP($A545+1, INDIRECT("'" &amp; H$1 &amp;"'!E7:Q200"),13,FALSE),""),"")</f>
        <v/>
      </c>
      <c r="I545" t="str">
        <f ca="1">IFERROR(IF(AND($B545,INDEX(Data!$O$2:$O$1000,$A545)=I$1),VLOOKUP($A545+1, INDIRECT("'" &amp; I$1 &amp;"'!E7:Q200"),13,FALSE),""),"")</f>
        <v/>
      </c>
      <c r="J545" t="str">
        <f ca="1">IFERROR(IF(AND($B545,INDEX(Data!$O$2:$O$1000,$A545)=J$1),VLOOKUP($A545+1, INDIRECT("'" &amp; J$1 &amp;"'!E7:Q200"),13,FALSE),""),"")</f>
        <v/>
      </c>
    </row>
    <row r="546" spans="1:10" x14ac:dyDescent="0.3">
      <c r="A546" t="str">
        <f t="array" ref="A546">IFERROR(SMALL(IF(Data!$D$2:$D$1000="Done",ROW(Data!$D$2:$D$1000)-1),ROW(545:545)),"")</f>
        <v/>
      </c>
      <c r="B546" s="1" t="str">
        <f>IFERROR(IF(INDEX(Data!$T$2:$T$1000,$A546)/INDEX(Data!$J$2:$J$1000,$A546)&gt;$B$1,INDEX(Data!$V$2:$V$1000,$A546),""),"")</f>
        <v/>
      </c>
      <c r="C546" t="str">
        <f ca="1">IFERROR(IF(AND($B546,INDEX(Data!$O$2:$O$1000,$A546)=C$1),VLOOKUP($A546+1, INDIRECT("'" &amp; C$1 &amp;"'!E7:Q200"),13,FALSE),""),"")</f>
        <v/>
      </c>
      <c r="D546" t="str">
        <f ca="1">IFERROR(IF(AND($B546,INDEX(Data!$O$2:$O$1000,$A546)=D$1),VLOOKUP($A546+1, INDIRECT("'" &amp; D$1 &amp;"'!E7:Q200"),13,FALSE),""),"")</f>
        <v/>
      </c>
      <c r="E546" t="str">
        <f ca="1">IFERROR(IF(AND($B546,INDEX(Data!$O$2:$O$1000,$A546)=E$1),VLOOKUP($A546+1, INDIRECT("'" &amp; E$1 &amp;"'!E7:Q200"),13,FALSE),""),"")</f>
        <v/>
      </c>
      <c r="F546" t="str">
        <f ca="1">IFERROR(IF(AND($B546,INDEX(Data!$O$2:$O$1000,$A546)=F$1),VLOOKUP($A546+1, INDIRECT("'" &amp; F$1 &amp;"'!E7:Q200"),13,FALSE),""),"")</f>
        <v/>
      </c>
      <c r="G546" t="str">
        <f ca="1">IFERROR(IF(AND($B546,INDEX(Data!$O$2:$O$1000,$A546)=G$1),VLOOKUP($A546+1, INDIRECT("'" &amp; G$1 &amp;"'!E7:Q200"),13,FALSE),""),"")</f>
        <v/>
      </c>
      <c r="H546" t="str">
        <f ca="1">IFERROR(IF(AND($B546,INDEX(Data!$O$2:$O$1000,$A546)=H$1),VLOOKUP($A546+1, INDIRECT("'" &amp; H$1 &amp;"'!E7:Q200"),13,FALSE),""),"")</f>
        <v/>
      </c>
      <c r="I546" t="str">
        <f ca="1">IFERROR(IF(AND($B546,INDEX(Data!$O$2:$O$1000,$A546)=I$1),VLOOKUP($A546+1, INDIRECT("'" &amp; I$1 &amp;"'!E7:Q200"),13,FALSE),""),"")</f>
        <v/>
      </c>
      <c r="J546" t="str">
        <f ca="1">IFERROR(IF(AND($B546,INDEX(Data!$O$2:$O$1000,$A546)=J$1),VLOOKUP($A546+1, INDIRECT("'" &amp; J$1 &amp;"'!E7:Q200"),13,FALSE),""),"")</f>
        <v/>
      </c>
    </row>
    <row r="547" spans="1:10" x14ac:dyDescent="0.3">
      <c r="A547" t="str">
        <f t="array" ref="A547">IFERROR(SMALL(IF(Data!$D$2:$D$1000="Done",ROW(Data!$D$2:$D$1000)-1),ROW(546:546)),"")</f>
        <v/>
      </c>
      <c r="B547" s="1" t="str">
        <f>IFERROR(IF(INDEX(Data!$T$2:$T$1000,$A547)/INDEX(Data!$J$2:$J$1000,$A547)&gt;$B$1,INDEX(Data!$V$2:$V$1000,$A547),""),"")</f>
        <v/>
      </c>
      <c r="C547" t="str">
        <f ca="1">IFERROR(IF(AND($B547,INDEX(Data!$O$2:$O$1000,$A547)=C$1),VLOOKUP($A547+1, INDIRECT("'" &amp; C$1 &amp;"'!E7:Q200"),13,FALSE),""),"")</f>
        <v/>
      </c>
      <c r="D547" t="str">
        <f ca="1">IFERROR(IF(AND($B547,INDEX(Data!$O$2:$O$1000,$A547)=D$1),VLOOKUP($A547+1, INDIRECT("'" &amp; D$1 &amp;"'!E7:Q200"),13,FALSE),""),"")</f>
        <v/>
      </c>
      <c r="E547" t="str">
        <f ca="1">IFERROR(IF(AND($B547,INDEX(Data!$O$2:$O$1000,$A547)=E$1),VLOOKUP($A547+1, INDIRECT("'" &amp; E$1 &amp;"'!E7:Q200"),13,FALSE),""),"")</f>
        <v/>
      </c>
      <c r="F547" t="str">
        <f ca="1">IFERROR(IF(AND($B547,INDEX(Data!$O$2:$O$1000,$A547)=F$1),VLOOKUP($A547+1, INDIRECT("'" &amp; F$1 &amp;"'!E7:Q200"),13,FALSE),""),"")</f>
        <v/>
      </c>
      <c r="G547" t="str">
        <f ca="1">IFERROR(IF(AND($B547,INDEX(Data!$O$2:$O$1000,$A547)=G$1),VLOOKUP($A547+1, INDIRECT("'" &amp; G$1 &amp;"'!E7:Q200"),13,FALSE),""),"")</f>
        <v/>
      </c>
      <c r="H547" t="str">
        <f ca="1">IFERROR(IF(AND($B547,INDEX(Data!$O$2:$O$1000,$A547)=H$1),VLOOKUP($A547+1, INDIRECT("'" &amp; H$1 &amp;"'!E7:Q200"),13,FALSE),""),"")</f>
        <v/>
      </c>
      <c r="I547" t="str">
        <f ca="1">IFERROR(IF(AND($B547,INDEX(Data!$O$2:$O$1000,$A547)=I$1),VLOOKUP($A547+1, INDIRECT("'" &amp; I$1 &amp;"'!E7:Q200"),13,FALSE),""),"")</f>
        <v/>
      </c>
      <c r="J547" t="str">
        <f ca="1">IFERROR(IF(AND($B547,INDEX(Data!$O$2:$O$1000,$A547)=J$1),VLOOKUP($A547+1, INDIRECT("'" &amp; J$1 &amp;"'!E7:Q200"),13,FALSE),""),"")</f>
        <v/>
      </c>
    </row>
    <row r="548" spans="1:10" x14ac:dyDescent="0.3">
      <c r="A548" t="str">
        <f t="array" ref="A548">IFERROR(SMALL(IF(Data!$D$2:$D$1000="Done",ROW(Data!$D$2:$D$1000)-1),ROW(547:547)),"")</f>
        <v/>
      </c>
      <c r="B548" s="1" t="str">
        <f>IFERROR(IF(INDEX(Data!$T$2:$T$1000,$A548)/INDEX(Data!$J$2:$J$1000,$A548)&gt;$B$1,INDEX(Data!$V$2:$V$1000,$A548),""),"")</f>
        <v/>
      </c>
      <c r="C548" t="str">
        <f ca="1">IFERROR(IF(AND($B548,INDEX(Data!$O$2:$O$1000,$A548)=C$1),VLOOKUP($A548+1, INDIRECT("'" &amp; C$1 &amp;"'!E7:Q200"),13,FALSE),""),"")</f>
        <v/>
      </c>
      <c r="D548" t="str">
        <f ca="1">IFERROR(IF(AND($B548,INDEX(Data!$O$2:$O$1000,$A548)=D$1),VLOOKUP($A548+1, INDIRECT("'" &amp; D$1 &amp;"'!E7:Q200"),13,FALSE),""),"")</f>
        <v/>
      </c>
      <c r="E548" t="str">
        <f ca="1">IFERROR(IF(AND($B548,INDEX(Data!$O$2:$O$1000,$A548)=E$1),VLOOKUP($A548+1, INDIRECT("'" &amp; E$1 &amp;"'!E7:Q200"),13,FALSE),""),"")</f>
        <v/>
      </c>
      <c r="F548" t="str">
        <f ca="1">IFERROR(IF(AND($B548,INDEX(Data!$O$2:$O$1000,$A548)=F$1),VLOOKUP($A548+1, INDIRECT("'" &amp; F$1 &amp;"'!E7:Q200"),13,FALSE),""),"")</f>
        <v/>
      </c>
      <c r="G548" t="str">
        <f ca="1">IFERROR(IF(AND($B548,INDEX(Data!$O$2:$O$1000,$A548)=G$1),VLOOKUP($A548+1, INDIRECT("'" &amp; G$1 &amp;"'!E7:Q200"),13,FALSE),""),"")</f>
        <v/>
      </c>
      <c r="H548" t="str">
        <f ca="1">IFERROR(IF(AND($B548,INDEX(Data!$O$2:$O$1000,$A548)=H$1),VLOOKUP($A548+1, INDIRECT("'" &amp; H$1 &amp;"'!E7:Q200"),13,FALSE),""),"")</f>
        <v/>
      </c>
      <c r="I548" t="str">
        <f ca="1">IFERROR(IF(AND($B548,INDEX(Data!$O$2:$O$1000,$A548)=I$1),VLOOKUP($A548+1, INDIRECT("'" &amp; I$1 &amp;"'!E7:Q200"),13,FALSE),""),"")</f>
        <v/>
      </c>
      <c r="J548" t="str">
        <f ca="1">IFERROR(IF(AND($B548,INDEX(Data!$O$2:$O$1000,$A548)=J$1),VLOOKUP($A548+1, INDIRECT("'" &amp; J$1 &amp;"'!E7:Q200"),13,FALSE),""),"")</f>
        <v/>
      </c>
    </row>
    <row r="549" spans="1:10" x14ac:dyDescent="0.3">
      <c r="A549" t="str">
        <f t="array" ref="A549">IFERROR(SMALL(IF(Data!$D$2:$D$1000="Done",ROW(Data!$D$2:$D$1000)-1),ROW(548:548)),"")</f>
        <v/>
      </c>
      <c r="B549" s="1" t="str">
        <f>IFERROR(IF(INDEX(Data!$T$2:$T$1000,$A549)/INDEX(Data!$J$2:$J$1000,$A549)&gt;$B$1,INDEX(Data!$V$2:$V$1000,$A549),""),"")</f>
        <v/>
      </c>
      <c r="C549" t="str">
        <f ca="1">IFERROR(IF(AND($B549,INDEX(Data!$O$2:$O$1000,$A549)=C$1),VLOOKUP($A549+1, INDIRECT("'" &amp; C$1 &amp;"'!E7:Q200"),13,FALSE),""),"")</f>
        <v/>
      </c>
      <c r="D549" t="str">
        <f ca="1">IFERROR(IF(AND($B549,INDEX(Data!$O$2:$O$1000,$A549)=D$1),VLOOKUP($A549+1, INDIRECT("'" &amp; D$1 &amp;"'!E7:Q200"),13,FALSE),""),"")</f>
        <v/>
      </c>
      <c r="E549" t="str">
        <f ca="1">IFERROR(IF(AND($B549,INDEX(Data!$O$2:$O$1000,$A549)=E$1),VLOOKUP($A549+1, INDIRECT("'" &amp; E$1 &amp;"'!E7:Q200"),13,FALSE),""),"")</f>
        <v/>
      </c>
      <c r="F549" t="str">
        <f ca="1">IFERROR(IF(AND($B549,INDEX(Data!$O$2:$O$1000,$A549)=F$1),VLOOKUP($A549+1, INDIRECT("'" &amp; F$1 &amp;"'!E7:Q200"),13,FALSE),""),"")</f>
        <v/>
      </c>
      <c r="G549" t="str">
        <f ca="1">IFERROR(IF(AND($B549,INDEX(Data!$O$2:$O$1000,$A549)=G$1),VLOOKUP($A549+1, INDIRECT("'" &amp; G$1 &amp;"'!E7:Q200"),13,FALSE),""),"")</f>
        <v/>
      </c>
      <c r="H549" t="str">
        <f ca="1">IFERROR(IF(AND($B549,INDEX(Data!$O$2:$O$1000,$A549)=H$1),VLOOKUP($A549+1, INDIRECT("'" &amp; H$1 &amp;"'!E7:Q200"),13,FALSE),""),"")</f>
        <v/>
      </c>
      <c r="I549" t="str">
        <f ca="1">IFERROR(IF(AND($B549,INDEX(Data!$O$2:$O$1000,$A549)=I$1),VLOOKUP($A549+1, INDIRECT("'" &amp; I$1 &amp;"'!E7:Q200"),13,FALSE),""),"")</f>
        <v/>
      </c>
      <c r="J549" t="str">
        <f ca="1">IFERROR(IF(AND($B549,INDEX(Data!$O$2:$O$1000,$A549)=J$1),VLOOKUP($A549+1, INDIRECT("'" &amp; J$1 &amp;"'!E7:Q200"),13,FALSE),""),"")</f>
        <v/>
      </c>
    </row>
    <row r="550" spans="1:10" x14ac:dyDescent="0.3">
      <c r="A550" t="str">
        <f t="array" ref="A550">IFERROR(SMALL(IF(Data!$D$2:$D$1000="Done",ROW(Data!$D$2:$D$1000)-1),ROW(549:549)),"")</f>
        <v/>
      </c>
      <c r="B550" s="1" t="str">
        <f>IFERROR(IF(INDEX(Data!$T$2:$T$1000,$A550)/INDEX(Data!$J$2:$J$1000,$A550)&gt;$B$1,INDEX(Data!$V$2:$V$1000,$A550),""),"")</f>
        <v/>
      </c>
      <c r="C550" t="str">
        <f ca="1">IFERROR(IF(AND($B550,INDEX(Data!$O$2:$O$1000,$A550)=C$1),VLOOKUP($A550+1, INDIRECT("'" &amp; C$1 &amp;"'!E7:Q200"),13,FALSE),""),"")</f>
        <v/>
      </c>
      <c r="D550" t="str">
        <f ca="1">IFERROR(IF(AND($B550,INDEX(Data!$O$2:$O$1000,$A550)=D$1),VLOOKUP($A550+1, INDIRECT("'" &amp; D$1 &amp;"'!E7:Q200"),13,FALSE),""),"")</f>
        <v/>
      </c>
      <c r="E550" t="str">
        <f ca="1">IFERROR(IF(AND($B550,INDEX(Data!$O$2:$O$1000,$A550)=E$1),VLOOKUP($A550+1, INDIRECT("'" &amp; E$1 &amp;"'!E7:Q200"),13,FALSE),""),"")</f>
        <v/>
      </c>
      <c r="F550" t="str">
        <f ca="1">IFERROR(IF(AND($B550,INDEX(Data!$O$2:$O$1000,$A550)=F$1),VLOOKUP($A550+1, INDIRECT("'" &amp; F$1 &amp;"'!E7:Q200"),13,FALSE),""),"")</f>
        <v/>
      </c>
      <c r="G550" t="str">
        <f ca="1">IFERROR(IF(AND($B550,INDEX(Data!$O$2:$O$1000,$A550)=G$1),VLOOKUP($A550+1, INDIRECT("'" &amp; G$1 &amp;"'!E7:Q200"),13,FALSE),""),"")</f>
        <v/>
      </c>
      <c r="H550" t="str">
        <f ca="1">IFERROR(IF(AND($B550,INDEX(Data!$O$2:$O$1000,$A550)=H$1),VLOOKUP($A550+1, INDIRECT("'" &amp; H$1 &amp;"'!E7:Q200"),13,FALSE),""),"")</f>
        <v/>
      </c>
      <c r="I550" t="str">
        <f ca="1">IFERROR(IF(AND($B550,INDEX(Data!$O$2:$O$1000,$A550)=I$1),VLOOKUP($A550+1, INDIRECT("'" &amp; I$1 &amp;"'!E7:Q200"),13,FALSE),""),"")</f>
        <v/>
      </c>
      <c r="J550" t="str">
        <f ca="1">IFERROR(IF(AND($B550,INDEX(Data!$O$2:$O$1000,$A550)=J$1),VLOOKUP($A550+1, INDIRECT("'" &amp; J$1 &amp;"'!E7:Q200"),13,FALSE),""),"")</f>
        <v/>
      </c>
    </row>
    <row r="551" spans="1:10" x14ac:dyDescent="0.3">
      <c r="A551" t="str">
        <f t="array" ref="A551">IFERROR(SMALL(IF(Data!$D$2:$D$1000="Done",ROW(Data!$D$2:$D$1000)-1),ROW(550:550)),"")</f>
        <v/>
      </c>
      <c r="B551" s="1" t="str">
        <f>IFERROR(IF(INDEX(Data!$T$2:$T$1000,$A551)/INDEX(Data!$J$2:$J$1000,$A551)&gt;$B$1,INDEX(Data!$V$2:$V$1000,$A551),""),"")</f>
        <v/>
      </c>
      <c r="C551" t="str">
        <f ca="1">IFERROR(IF(AND($B551,INDEX(Data!$O$2:$O$1000,$A551)=C$1),VLOOKUP($A551+1, INDIRECT("'" &amp; C$1 &amp;"'!E7:Q200"),13,FALSE),""),"")</f>
        <v/>
      </c>
      <c r="D551" t="str">
        <f ca="1">IFERROR(IF(AND($B551,INDEX(Data!$O$2:$O$1000,$A551)=D$1),VLOOKUP($A551+1, INDIRECT("'" &amp; D$1 &amp;"'!E7:Q200"),13,FALSE),""),"")</f>
        <v/>
      </c>
      <c r="E551" t="str">
        <f ca="1">IFERROR(IF(AND($B551,INDEX(Data!$O$2:$O$1000,$A551)=E$1),VLOOKUP($A551+1, INDIRECT("'" &amp; E$1 &amp;"'!E7:Q200"),13,FALSE),""),"")</f>
        <v/>
      </c>
      <c r="F551" t="str">
        <f ca="1">IFERROR(IF(AND($B551,INDEX(Data!$O$2:$O$1000,$A551)=F$1),VLOOKUP($A551+1, INDIRECT("'" &amp; F$1 &amp;"'!E7:Q200"),13,FALSE),""),"")</f>
        <v/>
      </c>
      <c r="G551" t="str">
        <f ca="1">IFERROR(IF(AND($B551,INDEX(Data!$O$2:$O$1000,$A551)=G$1),VLOOKUP($A551+1, INDIRECT("'" &amp; G$1 &amp;"'!E7:Q200"),13,FALSE),""),"")</f>
        <v/>
      </c>
      <c r="H551" t="str">
        <f ca="1">IFERROR(IF(AND($B551,INDEX(Data!$O$2:$O$1000,$A551)=H$1),VLOOKUP($A551+1, INDIRECT("'" &amp; H$1 &amp;"'!E7:Q200"),13,FALSE),""),"")</f>
        <v/>
      </c>
      <c r="I551" t="str">
        <f ca="1">IFERROR(IF(AND($B551,INDEX(Data!$O$2:$O$1000,$A551)=I$1),VLOOKUP($A551+1, INDIRECT("'" &amp; I$1 &amp;"'!E7:Q200"),13,FALSE),""),"")</f>
        <v/>
      </c>
      <c r="J551" t="str">
        <f ca="1">IFERROR(IF(AND($B551,INDEX(Data!$O$2:$O$1000,$A551)=J$1),VLOOKUP($A551+1, INDIRECT("'" &amp; J$1 &amp;"'!E7:Q200"),13,FALSE),""),"")</f>
        <v/>
      </c>
    </row>
    <row r="552" spans="1:10" x14ac:dyDescent="0.3">
      <c r="A552" t="str">
        <f t="array" ref="A552">IFERROR(SMALL(IF(Data!$D$2:$D$1000="Done",ROW(Data!$D$2:$D$1000)-1),ROW(551:551)),"")</f>
        <v/>
      </c>
      <c r="B552" s="1" t="str">
        <f>IFERROR(IF(INDEX(Data!$T$2:$T$1000,$A552)/INDEX(Data!$J$2:$J$1000,$A552)&gt;$B$1,INDEX(Data!$V$2:$V$1000,$A552),""),"")</f>
        <v/>
      </c>
      <c r="C552" t="str">
        <f ca="1">IFERROR(IF(AND($B552,INDEX(Data!$O$2:$O$1000,$A552)=C$1),VLOOKUP($A552+1, INDIRECT("'" &amp; C$1 &amp;"'!E7:Q200"),13,FALSE),""),"")</f>
        <v/>
      </c>
      <c r="D552" t="str">
        <f ca="1">IFERROR(IF(AND($B552,INDEX(Data!$O$2:$O$1000,$A552)=D$1),VLOOKUP($A552+1, INDIRECT("'" &amp; D$1 &amp;"'!E7:Q200"),13,FALSE),""),"")</f>
        <v/>
      </c>
      <c r="E552" t="str">
        <f ca="1">IFERROR(IF(AND($B552,INDEX(Data!$O$2:$O$1000,$A552)=E$1),VLOOKUP($A552+1, INDIRECT("'" &amp; E$1 &amp;"'!E7:Q200"),13,FALSE),""),"")</f>
        <v/>
      </c>
      <c r="F552" t="str">
        <f ca="1">IFERROR(IF(AND($B552,INDEX(Data!$O$2:$O$1000,$A552)=F$1),VLOOKUP($A552+1, INDIRECT("'" &amp; F$1 &amp;"'!E7:Q200"),13,FALSE),""),"")</f>
        <v/>
      </c>
      <c r="G552" t="str">
        <f ca="1">IFERROR(IF(AND($B552,INDEX(Data!$O$2:$O$1000,$A552)=G$1),VLOOKUP($A552+1, INDIRECT("'" &amp; G$1 &amp;"'!E7:Q200"),13,FALSE),""),"")</f>
        <v/>
      </c>
      <c r="H552" t="str">
        <f ca="1">IFERROR(IF(AND($B552,INDEX(Data!$O$2:$O$1000,$A552)=H$1),VLOOKUP($A552+1, INDIRECT("'" &amp; H$1 &amp;"'!E7:Q200"),13,FALSE),""),"")</f>
        <v/>
      </c>
      <c r="I552" t="str">
        <f ca="1">IFERROR(IF(AND($B552,INDEX(Data!$O$2:$O$1000,$A552)=I$1),VLOOKUP($A552+1, INDIRECT("'" &amp; I$1 &amp;"'!E7:Q200"),13,FALSE),""),"")</f>
        <v/>
      </c>
      <c r="J552" t="str">
        <f ca="1">IFERROR(IF(AND($B552,INDEX(Data!$O$2:$O$1000,$A552)=J$1),VLOOKUP($A552+1, INDIRECT("'" &amp; J$1 &amp;"'!E7:Q200"),13,FALSE),""),"")</f>
        <v/>
      </c>
    </row>
    <row r="553" spans="1:10" x14ac:dyDescent="0.3">
      <c r="A553" t="str">
        <f t="array" ref="A553">IFERROR(SMALL(IF(Data!$D$2:$D$1000="Done",ROW(Data!$D$2:$D$1000)-1),ROW(552:552)),"")</f>
        <v/>
      </c>
      <c r="B553" s="1" t="str">
        <f>IFERROR(IF(INDEX(Data!$T$2:$T$1000,$A553)/INDEX(Data!$J$2:$J$1000,$A553)&gt;$B$1,INDEX(Data!$V$2:$V$1000,$A553),""),"")</f>
        <v/>
      </c>
      <c r="C553" t="str">
        <f ca="1">IFERROR(IF(AND($B553,INDEX(Data!$O$2:$O$1000,$A553)=C$1),VLOOKUP($A553+1, INDIRECT("'" &amp; C$1 &amp;"'!E7:Q200"),13,FALSE),""),"")</f>
        <v/>
      </c>
      <c r="D553" t="str">
        <f ca="1">IFERROR(IF(AND($B553,INDEX(Data!$O$2:$O$1000,$A553)=D$1),VLOOKUP($A553+1, INDIRECT("'" &amp; D$1 &amp;"'!E7:Q200"),13,FALSE),""),"")</f>
        <v/>
      </c>
      <c r="E553" t="str">
        <f ca="1">IFERROR(IF(AND($B553,INDEX(Data!$O$2:$O$1000,$A553)=E$1),VLOOKUP($A553+1, INDIRECT("'" &amp; E$1 &amp;"'!E7:Q200"),13,FALSE),""),"")</f>
        <v/>
      </c>
      <c r="F553" t="str">
        <f ca="1">IFERROR(IF(AND($B553,INDEX(Data!$O$2:$O$1000,$A553)=F$1),VLOOKUP($A553+1, INDIRECT("'" &amp; F$1 &amp;"'!E7:Q200"),13,FALSE),""),"")</f>
        <v/>
      </c>
      <c r="G553" t="str">
        <f ca="1">IFERROR(IF(AND($B553,INDEX(Data!$O$2:$O$1000,$A553)=G$1),VLOOKUP($A553+1, INDIRECT("'" &amp; G$1 &amp;"'!E7:Q200"),13,FALSE),""),"")</f>
        <v/>
      </c>
      <c r="H553" t="str">
        <f ca="1">IFERROR(IF(AND($B553,INDEX(Data!$O$2:$O$1000,$A553)=H$1),VLOOKUP($A553+1, INDIRECT("'" &amp; H$1 &amp;"'!E7:Q200"),13,FALSE),""),"")</f>
        <v/>
      </c>
      <c r="I553" t="str">
        <f ca="1">IFERROR(IF(AND($B553,INDEX(Data!$O$2:$O$1000,$A553)=I$1),VLOOKUP($A553+1, INDIRECT("'" &amp; I$1 &amp;"'!E7:Q200"),13,FALSE),""),"")</f>
        <v/>
      </c>
      <c r="J553" t="str">
        <f ca="1">IFERROR(IF(AND($B553,INDEX(Data!$O$2:$O$1000,$A553)=J$1),VLOOKUP($A553+1, INDIRECT("'" &amp; J$1 &amp;"'!E7:Q200"),13,FALSE),""),"")</f>
        <v/>
      </c>
    </row>
    <row r="554" spans="1:10" x14ac:dyDescent="0.3">
      <c r="A554" t="str">
        <f t="array" ref="A554">IFERROR(SMALL(IF(Data!$D$2:$D$1000="Done",ROW(Data!$D$2:$D$1000)-1),ROW(553:553)),"")</f>
        <v/>
      </c>
      <c r="B554" s="1" t="str">
        <f>IFERROR(IF(INDEX(Data!$T$2:$T$1000,$A554)/INDEX(Data!$J$2:$J$1000,$A554)&gt;$B$1,INDEX(Data!$V$2:$V$1000,$A554),""),"")</f>
        <v/>
      </c>
      <c r="C554" t="str">
        <f ca="1">IFERROR(IF(AND($B554,INDEX(Data!$O$2:$O$1000,$A554)=C$1),VLOOKUP($A554+1, INDIRECT("'" &amp; C$1 &amp;"'!E7:Q200"),13,FALSE),""),"")</f>
        <v/>
      </c>
      <c r="D554" t="str">
        <f ca="1">IFERROR(IF(AND($B554,INDEX(Data!$O$2:$O$1000,$A554)=D$1),VLOOKUP($A554+1, INDIRECT("'" &amp; D$1 &amp;"'!E7:Q200"),13,FALSE),""),"")</f>
        <v/>
      </c>
      <c r="E554" t="str">
        <f ca="1">IFERROR(IF(AND($B554,INDEX(Data!$O$2:$O$1000,$A554)=E$1),VLOOKUP($A554+1, INDIRECT("'" &amp; E$1 &amp;"'!E7:Q200"),13,FALSE),""),"")</f>
        <v/>
      </c>
      <c r="F554" t="str">
        <f ca="1">IFERROR(IF(AND($B554,INDEX(Data!$O$2:$O$1000,$A554)=F$1),VLOOKUP($A554+1, INDIRECT("'" &amp; F$1 &amp;"'!E7:Q200"),13,FALSE),""),"")</f>
        <v/>
      </c>
      <c r="G554" t="str">
        <f ca="1">IFERROR(IF(AND($B554,INDEX(Data!$O$2:$O$1000,$A554)=G$1),VLOOKUP($A554+1, INDIRECT("'" &amp; G$1 &amp;"'!E7:Q200"),13,FALSE),""),"")</f>
        <v/>
      </c>
      <c r="H554" t="str">
        <f ca="1">IFERROR(IF(AND($B554,INDEX(Data!$O$2:$O$1000,$A554)=H$1),VLOOKUP($A554+1, INDIRECT("'" &amp; H$1 &amp;"'!E7:Q200"),13,FALSE),""),"")</f>
        <v/>
      </c>
      <c r="I554" t="str">
        <f ca="1">IFERROR(IF(AND($B554,INDEX(Data!$O$2:$O$1000,$A554)=I$1),VLOOKUP($A554+1, INDIRECT("'" &amp; I$1 &amp;"'!E7:Q200"),13,FALSE),""),"")</f>
        <v/>
      </c>
      <c r="J554" t="str">
        <f ca="1">IFERROR(IF(AND($B554,INDEX(Data!$O$2:$O$1000,$A554)=J$1),VLOOKUP($A554+1, INDIRECT("'" &amp; J$1 &amp;"'!E7:Q200"),13,FALSE),""),"")</f>
        <v/>
      </c>
    </row>
    <row r="555" spans="1:10" x14ac:dyDescent="0.3">
      <c r="A555" t="str">
        <f t="array" ref="A555">IFERROR(SMALL(IF(Data!$D$2:$D$1000="Done",ROW(Data!$D$2:$D$1000)-1),ROW(554:554)),"")</f>
        <v/>
      </c>
      <c r="B555" s="1" t="str">
        <f>IFERROR(IF(INDEX(Data!$T$2:$T$1000,$A555)/INDEX(Data!$J$2:$J$1000,$A555)&gt;$B$1,INDEX(Data!$V$2:$V$1000,$A555),""),"")</f>
        <v/>
      </c>
      <c r="C555" t="str">
        <f ca="1">IFERROR(IF(AND($B555,INDEX(Data!$O$2:$O$1000,$A555)=C$1),VLOOKUP($A555+1, INDIRECT("'" &amp; C$1 &amp;"'!E7:Q200"),13,FALSE),""),"")</f>
        <v/>
      </c>
      <c r="D555" t="str">
        <f ca="1">IFERROR(IF(AND($B555,INDEX(Data!$O$2:$O$1000,$A555)=D$1),VLOOKUP($A555+1, INDIRECT("'" &amp; D$1 &amp;"'!E7:Q200"),13,FALSE),""),"")</f>
        <v/>
      </c>
      <c r="E555" t="str">
        <f ca="1">IFERROR(IF(AND($B555,INDEX(Data!$O$2:$O$1000,$A555)=E$1),VLOOKUP($A555+1, INDIRECT("'" &amp; E$1 &amp;"'!E7:Q200"),13,FALSE),""),"")</f>
        <v/>
      </c>
      <c r="F555" t="str">
        <f ca="1">IFERROR(IF(AND($B555,INDEX(Data!$O$2:$O$1000,$A555)=F$1),VLOOKUP($A555+1, INDIRECT("'" &amp; F$1 &amp;"'!E7:Q200"),13,FALSE),""),"")</f>
        <v/>
      </c>
      <c r="G555" t="str">
        <f ca="1">IFERROR(IF(AND($B555,INDEX(Data!$O$2:$O$1000,$A555)=G$1),VLOOKUP($A555+1, INDIRECT("'" &amp; G$1 &amp;"'!E7:Q200"),13,FALSE),""),"")</f>
        <v/>
      </c>
      <c r="H555" t="str">
        <f ca="1">IFERROR(IF(AND($B555,INDEX(Data!$O$2:$O$1000,$A555)=H$1),VLOOKUP($A555+1, INDIRECT("'" &amp; H$1 &amp;"'!E7:Q200"),13,FALSE),""),"")</f>
        <v/>
      </c>
      <c r="I555" t="str">
        <f ca="1">IFERROR(IF(AND($B555,INDEX(Data!$O$2:$O$1000,$A555)=I$1),VLOOKUP($A555+1, INDIRECT("'" &amp; I$1 &amp;"'!E7:Q200"),13,FALSE),""),"")</f>
        <v/>
      </c>
      <c r="J555" t="str">
        <f ca="1">IFERROR(IF(AND($B555,INDEX(Data!$O$2:$O$1000,$A555)=J$1),VLOOKUP($A555+1, INDIRECT("'" &amp; J$1 &amp;"'!E7:Q200"),13,FALSE),""),"")</f>
        <v/>
      </c>
    </row>
    <row r="556" spans="1:10" x14ac:dyDescent="0.3">
      <c r="A556" t="str">
        <f t="array" ref="A556">IFERROR(SMALL(IF(Data!$D$2:$D$1000="Done",ROW(Data!$D$2:$D$1000)-1),ROW(555:555)),"")</f>
        <v/>
      </c>
      <c r="B556" s="1" t="str">
        <f>IFERROR(IF(INDEX(Data!$T$2:$T$1000,$A556)/INDEX(Data!$J$2:$J$1000,$A556)&gt;$B$1,INDEX(Data!$V$2:$V$1000,$A556),""),"")</f>
        <v/>
      </c>
      <c r="C556" t="str">
        <f ca="1">IFERROR(IF(AND($B556,INDEX(Data!$O$2:$O$1000,$A556)=C$1),VLOOKUP($A556+1, INDIRECT("'" &amp; C$1 &amp;"'!E7:Q200"),13,FALSE),""),"")</f>
        <v/>
      </c>
      <c r="D556" t="str">
        <f ca="1">IFERROR(IF(AND($B556,INDEX(Data!$O$2:$O$1000,$A556)=D$1),VLOOKUP($A556+1, INDIRECT("'" &amp; D$1 &amp;"'!E7:Q200"),13,FALSE),""),"")</f>
        <v/>
      </c>
      <c r="E556" t="str">
        <f ca="1">IFERROR(IF(AND($B556,INDEX(Data!$O$2:$O$1000,$A556)=E$1),VLOOKUP($A556+1, INDIRECT("'" &amp; E$1 &amp;"'!E7:Q200"),13,FALSE),""),"")</f>
        <v/>
      </c>
      <c r="F556" t="str">
        <f ca="1">IFERROR(IF(AND($B556,INDEX(Data!$O$2:$O$1000,$A556)=F$1),VLOOKUP($A556+1, INDIRECT("'" &amp; F$1 &amp;"'!E7:Q200"),13,FALSE),""),"")</f>
        <v/>
      </c>
      <c r="G556" t="str">
        <f ca="1">IFERROR(IF(AND($B556,INDEX(Data!$O$2:$O$1000,$A556)=G$1),VLOOKUP($A556+1, INDIRECT("'" &amp; G$1 &amp;"'!E7:Q200"),13,FALSE),""),"")</f>
        <v/>
      </c>
      <c r="H556" t="str">
        <f ca="1">IFERROR(IF(AND($B556,INDEX(Data!$O$2:$O$1000,$A556)=H$1),VLOOKUP($A556+1, INDIRECT("'" &amp; H$1 &amp;"'!E7:Q200"),13,FALSE),""),"")</f>
        <v/>
      </c>
      <c r="I556" t="str">
        <f ca="1">IFERROR(IF(AND($B556,INDEX(Data!$O$2:$O$1000,$A556)=I$1),VLOOKUP($A556+1, INDIRECT("'" &amp; I$1 &amp;"'!E7:Q200"),13,FALSE),""),"")</f>
        <v/>
      </c>
      <c r="J556" t="str">
        <f ca="1">IFERROR(IF(AND($B556,INDEX(Data!$O$2:$O$1000,$A556)=J$1),VLOOKUP($A556+1, INDIRECT("'" &amp; J$1 &amp;"'!E7:Q200"),13,FALSE),""),"")</f>
        <v/>
      </c>
    </row>
    <row r="557" spans="1:10" x14ac:dyDescent="0.3">
      <c r="A557" t="str">
        <f t="array" ref="A557">IFERROR(SMALL(IF(Data!$D$2:$D$1000="Done",ROW(Data!$D$2:$D$1000)-1),ROW(556:556)),"")</f>
        <v/>
      </c>
      <c r="B557" s="1" t="str">
        <f>IFERROR(IF(INDEX(Data!$T$2:$T$1000,$A557)/INDEX(Data!$J$2:$J$1000,$A557)&gt;$B$1,INDEX(Data!$V$2:$V$1000,$A557),""),"")</f>
        <v/>
      </c>
      <c r="C557" t="str">
        <f ca="1">IFERROR(IF(AND($B557,INDEX(Data!$O$2:$O$1000,$A557)=C$1),VLOOKUP($A557+1, INDIRECT("'" &amp; C$1 &amp;"'!E7:Q200"),13,FALSE),""),"")</f>
        <v/>
      </c>
      <c r="D557" t="str">
        <f ca="1">IFERROR(IF(AND($B557,INDEX(Data!$O$2:$O$1000,$A557)=D$1),VLOOKUP($A557+1, INDIRECT("'" &amp; D$1 &amp;"'!E7:Q200"),13,FALSE),""),"")</f>
        <v/>
      </c>
      <c r="E557" t="str">
        <f ca="1">IFERROR(IF(AND($B557,INDEX(Data!$O$2:$O$1000,$A557)=E$1),VLOOKUP($A557+1, INDIRECT("'" &amp; E$1 &amp;"'!E7:Q200"),13,FALSE),""),"")</f>
        <v/>
      </c>
      <c r="F557" t="str">
        <f ca="1">IFERROR(IF(AND($B557,INDEX(Data!$O$2:$O$1000,$A557)=F$1),VLOOKUP($A557+1, INDIRECT("'" &amp; F$1 &amp;"'!E7:Q200"),13,FALSE),""),"")</f>
        <v/>
      </c>
      <c r="G557" t="str">
        <f ca="1">IFERROR(IF(AND($B557,INDEX(Data!$O$2:$O$1000,$A557)=G$1),VLOOKUP($A557+1, INDIRECT("'" &amp; G$1 &amp;"'!E7:Q200"),13,FALSE),""),"")</f>
        <v/>
      </c>
      <c r="H557" t="str">
        <f ca="1">IFERROR(IF(AND($B557,INDEX(Data!$O$2:$O$1000,$A557)=H$1),VLOOKUP($A557+1, INDIRECT("'" &amp; H$1 &amp;"'!E7:Q200"),13,FALSE),""),"")</f>
        <v/>
      </c>
      <c r="I557" t="str">
        <f ca="1">IFERROR(IF(AND($B557,INDEX(Data!$O$2:$O$1000,$A557)=I$1),VLOOKUP($A557+1, INDIRECT("'" &amp; I$1 &amp;"'!E7:Q200"),13,FALSE),""),"")</f>
        <v/>
      </c>
      <c r="J557" t="str">
        <f ca="1">IFERROR(IF(AND($B557,INDEX(Data!$O$2:$O$1000,$A557)=J$1),VLOOKUP($A557+1, INDIRECT("'" &amp; J$1 &amp;"'!E7:Q200"),13,FALSE),""),"")</f>
        <v/>
      </c>
    </row>
    <row r="558" spans="1:10" x14ac:dyDescent="0.3">
      <c r="A558" t="str">
        <f t="array" ref="A558">IFERROR(SMALL(IF(Data!$D$2:$D$1000="Done",ROW(Data!$D$2:$D$1000)-1),ROW(557:557)),"")</f>
        <v/>
      </c>
      <c r="B558" s="1" t="str">
        <f>IFERROR(IF(INDEX(Data!$T$2:$T$1000,$A558)/INDEX(Data!$J$2:$J$1000,$A558)&gt;$B$1,INDEX(Data!$V$2:$V$1000,$A558),""),"")</f>
        <v/>
      </c>
      <c r="C558" t="str">
        <f ca="1">IFERROR(IF(AND($B558,INDEX(Data!$O$2:$O$1000,$A558)=C$1),VLOOKUP($A558+1, INDIRECT("'" &amp; C$1 &amp;"'!E7:Q200"),13,FALSE),""),"")</f>
        <v/>
      </c>
      <c r="D558" t="str">
        <f ca="1">IFERROR(IF(AND($B558,INDEX(Data!$O$2:$O$1000,$A558)=D$1),VLOOKUP($A558+1, INDIRECT("'" &amp; D$1 &amp;"'!E7:Q200"),13,FALSE),""),"")</f>
        <v/>
      </c>
      <c r="E558" t="str">
        <f ca="1">IFERROR(IF(AND($B558,INDEX(Data!$O$2:$O$1000,$A558)=E$1),VLOOKUP($A558+1, INDIRECT("'" &amp; E$1 &amp;"'!E7:Q200"),13,FALSE),""),"")</f>
        <v/>
      </c>
      <c r="F558" t="str">
        <f ca="1">IFERROR(IF(AND($B558,INDEX(Data!$O$2:$O$1000,$A558)=F$1),VLOOKUP($A558+1, INDIRECT("'" &amp; F$1 &amp;"'!E7:Q200"),13,FALSE),""),"")</f>
        <v/>
      </c>
      <c r="G558" t="str">
        <f ca="1">IFERROR(IF(AND($B558,INDEX(Data!$O$2:$O$1000,$A558)=G$1),VLOOKUP($A558+1, INDIRECT("'" &amp; G$1 &amp;"'!E7:Q200"),13,FALSE),""),"")</f>
        <v/>
      </c>
      <c r="H558" t="str">
        <f ca="1">IFERROR(IF(AND($B558,INDEX(Data!$O$2:$O$1000,$A558)=H$1),VLOOKUP($A558+1, INDIRECT("'" &amp; H$1 &amp;"'!E7:Q200"),13,FALSE),""),"")</f>
        <v/>
      </c>
      <c r="I558" t="str">
        <f ca="1">IFERROR(IF(AND($B558,INDEX(Data!$O$2:$O$1000,$A558)=I$1),VLOOKUP($A558+1, INDIRECT("'" &amp; I$1 &amp;"'!E7:Q200"),13,FALSE),""),"")</f>
        <v/>
      </c>
      <c r="J558" t="str">
        <f ca="1">IFERROR(IF(AND($B558,INDEX(Data!$O$2:$O$1000,$A558)=J$1),VLOOKUP($A558+1, INDIRECT("'" &amp; J$1 &amp;"'!E7:Q200"),13,FALSE),""),"")</f>
        <v/>
      </c>
    </row>
    <row r="559" spans="1:10" x14ac:dyDescent="0.3">
      <c r="A559" t="str">
        <f t="array" ref="A559">IFERROR(SMALL(IF(Data!$D$2:$D$1000="Done",ROW(Data!$D$2:$D$1000)-1),ROW(558:558)),"")</f>
        <v/>
      </c>
      <c r="B559" s="1" t="str">
        <f>IFERROR(IF(INDEX(Data!$T$2:$T$1000,$A559)/INDEX(Data!$J$2:$J$1000,$A559)&gt;$B$1,INDEX(Data!$V$2:$V$1000,$A559),""),"")</f>
        <v/>
      </c>
      <c r="C559" t="str">
        <f ca="1">IFERROR(IF(AND($B559,INDEX(Data!$O$2:$O$1000,$A559)=C$1),VLOOKUP($A559+1, INDIRECT("'" &amp; C$1 &amp;"'!E7:Q200"),13,FALSE),""),"")</f>
        <v/>
      </c>
      <c r="D559" t="str">
        <f ca="1">IFERROR(IF(AND($B559,INDEX(Data!$O$2:$O$1000,$A559)=D$1),VLOOKUP($A559+1, INDIRECT("'" &amp; D$1 &amp;"'!E7:Q200"),13,FALSE),""),"")</f>
        <v/>
      </c>
      <c r="E559" t="str">
        <f ca="1">IFERROR(IF(AND($B559,INDEX(Data!$O$2:$O$1000,$A559)=E$1),VLOOKUP($A559+1, INDIRECT("'" &amp; E$1 &amp;"'!E7:Q200"),13,FALSE),""),"")</f>
        <v/>
      </c>
      <c r="F559" t="str">
        <f ca="1">IFERROR(IF(AND($B559,INDEX(Data!$O$2:$O$1000,$A559)=F$1),VLOOKUP($A559+1, INDIRECT("'" &amp; F$1 &amp;"'!E7:Q200"),13,FALSE),""),"")</f>
        <v/>
      </c>
      <c r="G559" t="str">
        <f ca="1">IFERROR(IF(AND($B559,INDEX(Data!$O$2:$O$1000,$A559)=G$1),VLOOKUP($A559+1, INDIRECT("'" &amp; G$1 &amp;"'!E7:Q200"),13,FALSE),""),"")</f>
        <v/>
      </c>
      <c r="H559" t="str">
        <f ca="1">IFERROR(IF(AND($B559,INDEX(Data!$O$2:$O$1000,$A559)=H$1),VLOOKUP($A559+1, INDIRECT("'" &amp; H$1 &amp;"'!E7:Q200"),13,FALSE),""),"")</f>
        <v/>
      </c>
      <c r="I559" t="str">
        <f ca="1">IFERROR(IF(AND($B559,INDEX(Data!$O$2:$O$1000,$A559)=I$1),VLOOKUP($A559+1, INDIRECT("'" &amp; I$1 &amp;"'!E7:Q200"),13,FALSE),""),"")</f>
        <v/>
      </c>
      <c r="J559" t="str">
        <f ca="1">IFERROR(IF(AND($B559,INDEX(Data!$O$2:$O$1000,$A559)=J$1),VLOOKUP($A559+1, INDIRECT("'" &amp; J$1 &amp;"'!E7:Q200"),13,FALSE),""),"")</f>
        <v/>
      </c>
    </row>
    <row r="560" spans="1:10" x14ac:dyDescent="0.3">
      <c r="A560" t="str">
        <f t="array" ref="A560">IFERROR(SMALL(IF(Data!$D$2:$D$1000="Done",ROW(Data!$D$2:$D$1000)-1),ROW(559:559)),"")</f>
        <v/>
      </c>
      <c r="B560" s="1" t="str">
        <f>IFERROR(IF(INDEX(Data!$T$2:$T$1000,$A560)/INDEX(Data!$J$2:$J$1000,$A560)&gt;$B$1,INDEX(Data!$V$2:$V$1000,$A560),""),"")</f>
        <v/>
      </c>
      <c r="C560" t="str">
        <f ca="1">IFERROR(IF(AND($B560,INDEX(Data!$O$2:$O$1000,$A560)=C$1),VLOOKUP($A560+1, INDIRECT("'" &amp; C$1 &amp;"'!E7:Q200"),13,FALSE),""),"")</f>
        <v/>
      </c>
      <c r="D560" t="str">
        <f ca="1">IFERROR(IF(AND($B560,INDEX(Data!$O$2:$O$1000,$A560)=D$1),VLOOKUP($A560+1, INDIRECT("'" &amp; D$1 &amp;"'!E7:Q200"),13,FALSE),""),"")</f>
        <v/>
      </c>
      <c r="E560" t="str">
        <f ca="1">IFERROR(IF(AND($B560,INDEX(Data!$O$2:$O$1000,$A560)=E$1),VLOOKUP($A560+1, INDIRECT("'" &amp; E$1 &amp;"'!E7:Q200"),13,FALSE),""),"")</f>
        <v/>
      </c>
      <c r="F560" t="str">
        <f ca="1">IFERROR(IF(AND($B560,INDEX(Data!$O$2:$O$1000,$A560)=F$1),VLOOKUP($A560+1, INDIRECT("'" &amp; F$1 &amp;"'!E7:Q200"),13,FALSE),""),"")</f>
        <v/>
      </c>
      <c r="G560" t="str">
        <f ca="1">IFERROR(IF(AND($B560,INDEX(Data!$O$2:$O$1000,$A560)=G$1),VLOOKUP($A560+1, INDIRECT("'" &amp; G$1 &amp;"'!E7:Q200"),13,FALSE),""),"")</f>
        <v/>
      </c>
      <c r="H560" t="str">
        <f ca="1">IFERROR(IF(AND($B560,INDEX(Data!$O$2:$O$1000,$A560)=H$1),VLOOKUP($A560+1, INDIRECT("'" &amp; H$1 &amp;"'!E7:Q200"),13,FALSE),""),"")</f>
        <v/>
      </c>
      <c r="I560" t="str">
        <f ca="1">IFERROR(IF(AND($B560,INDEX(Data!$O$2:$O$1000,$A560)=I$1),VLOOKUP($A560+1, INDIRECT("'" &amp; I$1 &amp;"'!E7:Q200"),13,FALSE),""),"")</f>
        <v/>
      </c>
      <c r="J560" t="str">
        <f ca="1">IFERROR(IF(AND($B560,INDEX(Data!$O$2:$O$1000,$A560)=J$1),VLOOKUP($A560+1, INDIRECT("'" &amp; J$1 &amp;"'!E7:Q200"),13,FALSE),""),"")</f>
        <v/>
      </c>
    </row>
    <row r="561" spans="1:10" x14ac:dyDescent="0.3">
      <c r="A561" t="str">
        <f t="array" ref="A561">IFERROR(SMALL(IF(Data!$D$2:$D$1000="Done",ROW(Data!$D$2:$D$1000)-1),ROW(560:560)),"")</f>
        <v/>
      </c>
      <c r="B561" s="1" t="str">
        <f>IFERROR(IF(INDEX(Data!$T$2:$T$1000,$A561)/INDEX(Data!$J$2:$J$1000,$A561)&gt;$B$1,INDEX(Data!$V$2:$V$1000,$A561),""),"")</f>
        <v/>
      </c>
      <c r="C561" t="str">
        <f ca="1">IFERROR(IF(AND($B561,INDEX(Data!$O$2:$O$1000,$A561)=C$1),VLOOKUP($A561+1, INDIRECT("'" &amp; C$1 &amp;"'!E7:Q200"),13,FALSE),""),"")</f>
        <v/>
      </c>
      <c r="D561" t="str">
        <f ca="1">IFERROR(IF(AND($B561,INDEX(Data!$O$2:$O$1000,$A561)=D$1),VLOOKUP($A561+1, INDIRECT("'" &amp; D$1 &amp;"'!E7:Q200"),13,FALSE),""),"")</f>
        <v/>
      </c>
      <c r="E561" t="str">
        <f ca="1">IFERROR(IF(AND($B561,INDEX(Data!$O$2:$O$1000,$A561)=E$1),VLOOKUP($A561+1, INDIRECT("'" &amp; E$1 &amp;"'!E7:Q200"),13,FALSE),""),"")</f>
        <v/>
      </c>
      <c r="F561" t="str">
        <f ca="1">IFERROR(IF(AND($B561,INDEX(Data!$O$2:$O$1000,$A561)=F$1),VLOOKUP($A561+1, INDIRECT("'" &amp; F$1 &amp;"'!E7:Q200"),13,FALSE),""),"")</f>
        <v/>
      </c>
      <c r="G561" t="str">
        <f ca="1">IFERROR(IF(AND($B561,INDEX(Data!$O$2:$O$1000,$A561)=G$1),VLOOKUP($A561+1, INDIRECT("'" &amp; G$1 &amp;"'!E7:Q200"),13,FALSE),""),"")</f>
        <v/>
      </c>
      <c r="H561" t="str">
        <f ca="1">IFERROR(IF(AND($B561,INDEX(Data!$O$2:$O$1000,$A561)=H$1),VLOOKUP($A561+1, INDIRECT("'" &amp; H$1 &amp;"'!E7:Q200"),13,FALSE),""),"")</f>
        <v/>
      </c>
      <c r="I561" t="str">
        <f ca="1">IFERROR(IF(AND($B561,INDEX(Data!$O$2:$O$1000,$A561)=I$1),VLOOKUP($A561+1, INDIRECT("'" &amp; I$1 &amp;"'!E7:Q200"),13,FALSE),""),"")</f>
        <v/>
      </c>
      <c r="J561" t="str">
        <f ca="1">IFERROR(IF(AND($B561,INDEX(Data!$O$2:$O$1000,$A561)=J$1),VLOOKUP($A561+1, INDIRECT("'" &amp; J$1 &amp;"'!E7:Q200"),13,FALSE),""),"")</f>
        <v/>
      </c>
    </row>
    <row r="562" spans="1:10" x14ac:dyDescent="0.3">
      <c r="A562" t="str">
        <f t="array" ref="A562">IFERROR(SMALL(IF(Data!$D$2:$D$1000="Done",ROW(Data!$D$2:$D$1000)-1),ROW(561:561)),"")</f>
        <v/>
      </c>
      <c r="B562" s="1" t="str">
        <f>IFERROR(IF(INDEX(Data!$T$2:$T$1000,$A562)/INDEX(Data!$J$2:$J$1000,$A562)&gt;$B$1,INDEX(Data!$V$2:$V$1000,$A562),""),"")</f>
        <v/>
      </c>
      <c r="C562" t="str">
        <f ca="1">IFERROR(IF(AND($B562,INDEX(Data!$O$2:$O$1000,$A562)=C$1),VLOOKUP($A562+1, INDIRECT("'" &amp; C$1 &amp;"'!E7:Q200"),13,FALSE),""),"")</f>
        <v/>
      </c>
      <c r="D562" t="str">
        <f ca="1">IFERROR(IF(AND($B562,INDEX(Data!$O$2:$O$1000,$A562)=D$1),VLOOKUP($A562+1, INDIRECT("'" &amp; D$1 &amp;"'!E7:Q200"),13,FALSE),""),"")</f>
        <v/>
      </c>
      <c r="E562" t="str">
        <f ca="1">IFERROR(IF(AND($B562,INDEX(Data!$O$2:$O$1000,$A562)=E$1),VLOOKUP($A562+1, INDIRECT("'" &amp; E$1 &amp;"'!E7:Q200"),13,FALSE),""),"")</f>
        <v/>
      </c>
      <c r="F562" t="str">
        <f ca="1">IFERROR(IF(AND($B562,INDEX(Data!$O$2:$O$1000,$A562)=F$1),VLOOKUP($A562+1, INDIRECT("'" &amp; F$1 &amp;"'!E7:Q200"),13,FALSE),""),"")</f>
        <v/>
      </c>
      <c r="G562" t="str">
        <f ca="1">IFERROR(IF(AND($B562,INDEX(Data!$O$2:$O$1000,$A562)=G$1),VLOOKUP($A562+1, INDIRECT("'" &amp; G$1 &amp;"'!E7:Q200"),13,FALSE),""),"")</f>
        <v/>
      </c>
      <c r="H562" t="str">
        <f ca="1">IFERROR(IF(AND($B562,INDEX(Data!$O$2:$O$1000,$A562)=H$1),VLOOKUP($A562+1, INDIRECT("'" &amp; H$1 &amp;"'!E7:Q200"),13,FALSE),""),"")</f>
        <v/>
      </c>
      <c r="I562" t="str">
        <f ca="1">IFERROR(IF(AND($B562,INDEX(Data!$O$2:$O$1000,$A562)=I$1),VLOOKUP($A562+1, INDIRECT("'" &amp; I$1 &amp;"'!E7:Q200"),13,FALSE),""),"")</f>
        <v/>
      </c>
      <c r="J562" t="str">
        <f ca="1">IFERROR(IF(AND($B562,INDEX(Data!$O$2:$O$1000,$A562)=J$1),VLOOKUP($A562+1, INDIRECT("'" &amp; J$1 &amp;"'!E7:Q200"),13,FALSE),""),"")</f>
        <v/>
      </c>
    </row>
    <row r="563" spans="1:10" x14ac:dyDescent="0.3">
      <c r="A563" t="str">
        <f t="array" ref="A563">IFERROR(SMALL(IF(Data!$D$2:$D$1000="Done",ROW(Data!$D$2:$D$1000)-1),ROW(562:562)),"")</f>
        <v/>
      </c>
      <c r="B563" s="1" t="str">
        <f>IFERROR(IF(INDEX(Data!$T$2:$T$1000,$A563)/INDEX(Data!$J$2:$J$1000,$A563)&gt;$B$1,INDEX(Data!$V$2:$V$1000,$A563),""),"")</f>
        <v/>
      </c>
      <c r="C563" t="str">
        <f ca="1">IFERROR(IF(AND($B563,INDEX(Data!$O$2:$O$1000,$A563)=C$1),VLOOKUP($A563+1, INDIRECT("'" &amp; C$1 &amp;"'!E7:Q200"),13,FALSE),""),"")</f>
        <v/>
      </c>
      <c r="D563" t="str">
        <f ca="1">IFERROR(IF(AND($B563,INDEX(Data!$O$2:$O$1000,$A563)=D$1),VLOOKUP($A563+1, INDIRECT("'" &amp; D$1 &amp;"'!E7:Q200"),13,FALSE),""),"")</f>
        <v/>
      </c>
      <c r="E563" t="str">
        <f ca="1">IFERROR(IF(AND($B563,INDEX(Data!$O$2:$O$1000,$A563)=E$1),VLOOKUP($A563+1, INDIRECT("'" &amp; E$1 &amp;"'!E7:Q200"),13,FALSE),""),"")</f>
        <v/>
      </c>
      <c r="F563" t="str">
        <f ca="1">IFERROR(IF(AND($B563,INDEX(Data!$O$2:$O$1000,$A563)=F$1),VLOOKUP($A563+1, INDIRECT("'" &amp; F$1 &amp;"'!E7:Q200"),13,FALSE),""),"")</f>
        <v/>
      </c>
      <c r="G563" t="str">
        <f ca="1">IFERROR(IF(AND($B563,INDEX(Data!$O$2:$O$1000,$A563)=G$1),VLOOKUP($A563+1, INDIRECT("'" &amp; G$1 &amp;"'!E7:Q200"),13,FALSE),""),"")</f>
        <v/>
      </c>
      <c r="H563" t="str">
        <f ca="1">IFERROR(IF(AND($B563,INDEX(Data!$O$2:$O$1000,$A563)=H$1),VLOOKUP($A563+1, INDIRECT("'" &amp; H$1 &amp;"'!E7:Q200"),13,FALSE),""),"")</f>
        <v/>
      </c>
      <c r="I563" t="str">
        <f ca="1">IFERROR(IF(AND($B563,INDEX(Data!$O$2:$O$1000,$A563)=I$1),VLOOKUP($A563+1, INDIRECT("'" &amp; I$1 &amp;"'!E7:Q200"),13,FALSE),""),"")</f>
        <v/>
      </c>
      <c r="J563" t="str">
        <f ca="1">IFERROR(IF(AND($B563,INDEX(Data!$O$2:$O$1000,$A563)=J$1),VLOOKUP($A563+1, INDIRECT("'" &amp; J$1 &amp;"'!E7:Q200"),13,FALSE),""),"")</f>
        <v/>
      </c>
    </row>
    <row r="564" spans="1:10" x14ac:dyDescent="0.3">
      <c r="A564" t="str">
        <f t="array" ref="A564">IFERROR(SMALL(IF(Data!$D$2:$D$1000="Done",ROW(Data!$D$2:$D$1000)-1),ROW(563:563)),"")</f>
        <v/>
      </c>
      <c r="B564" s="1" t="str">
        <f>IFERROR(IF(INDEX(Data!$T$2:$T$1000,$A564)/INDEX(Data!$J$2:$J$1000,$A564)&gt;$B$1,INDEX(Data!$V$2:$V$1000,$A564),""),"")</f>
        <v/>
      </c>
      <c r="C564" t="str">
        <f ca="1">IFERROR(IF(AND($B564,INDEX(Data!$O$2:$O$1000,$A564)=C$1),VLOOKUP($A564+1, INDIRECT("'" &amp; C$1 &amp;"'!E7:Q200"),13,FALSE),""),"")</f>
        <v/>
      </c>
      <c r="D564" t="str">
        <f ca="1">IFERROR(IF(AND($B564,INDEX(Data!$O$2:$O$1000,$A564)=D$1),VLOOKUP($A564+1, INDIRECT("'" &amp; D$1 &amp;"'!E7:Q200"),13,FALSE),""),"")</f>
        <v/>
      </c>
      <c r="E564" t="str">
        <f ca="1">IFERROR(IF(AND($B564,INDEX(Data!$O$2:$O$1000,$A564)=E$1),VLOOKUP($A564+1, INDIRECT("'" &amp; E$1 &amp;"'!E7:Q200"),13,FALSE),""),"")</f>
        <v/>
      </c>
      <c r="F564" t="str">
        <f ca="1">IFERROR(IF(AND($B564,INDEX(Data!$O$2:$O$1000,$A564)=F$1),VLOOKUP($A564+1, INDIRECT("'" &amp; F$1 &amp;"'!E7:Q200"),13,FALSE),""),"")</f>
        <v/>
      </c>
      <c r="G564" t="str">
        <f ca="1">IFERROR(IF(AND($B564,INDEX(Data!$O$2:$O$1000,$A564)=G$1),VLOOKUP($A564+1, INDIRECT("'" &amp; G$1 &amp;"'!E7:Q200"),13,FALSE),""),"")</f>
        <v/>
      </c>
      <c r="H564" t="str">
        <f ca="1">IFERROR(IF(AND($B564,INDEX(Data!$O$2:$O$1000,$A564)=H$1),VLOOKUP($A564+1, INDIRECT("'" &amp; H$1 &amp;"'!E7:Q200"),13,FALSE),""),"")</f>
        <v/>
      </c>
      <c r="I564" t="str">
        <f ca="1">IFERROR(IF(AND($B564,INDEX(Data!$O$2:$O$1000,$A564)=I$1),VLOOKUP($A564+1, INDIRECT("'" &amp; I$1 &amp;"'!E7:Q200"),13,FALSE),""),"")</f>
        <v/>
      </c>
      <c r="J564" t="str">
        <f ca="1">IFERROR(IF(AND($B564,INDEX(Data!$O$2:$O$1000,$A564)=J$1),VLOOKUP($A564+1, INDIRECT("'" &amp; J$1 &amp;"'!E7:Q200"),13,FALSE),""),"")</f>
        <v/>
      </c>
    </row>
    <row r="565" spans="1:10" x14ac:dyDescent="0.3">
      <c r="A565" t="str">
        <f t="array" ref="A565">IFERROR(SMALL(IF(Data!$D$2:$D$1000="Done",ROW(Data!$D$2:$D$1000)-1),ROW(564:564)),"")</f>
        <v/>
      </c>
      <c r="B565" s="1" t="str">
        <f>IFERROR(IF(INDEX(Data!$T$2:$T$1000,$A565)/INDEX(Data!$J$2:$J$1000,$A565)&gt;$B$1,INDEX(Data!$V$2:$V$1000,$A565),""),"")</f>
        <v/>
      </c>
      <c r="C565" t="str">
        <f ca="1">IFERROR(IF(AND($B565,INDEX(Data!$O$2:$O$1000,$A565)=C$1),VLOOKUP($A565+1, INDIRECT("'" &amp; C$1 &amp;"'!E7:Q200"),13,FALSE),""),"")</f>
        <v/>
      </c>
      <c r="D565" t="str">
        <f ca="1">IFERROR(IF(AND($B565,INDEX(Data!$O$2:$O$1000,$A565)=D$1),VLOOKUP($A565+1, INDIRECT("'" &amp; D$1 &amp;"'!E7:Q200"),13,FALSE),""),"")</f>
        <v/>
      </c>
      <c r="E565" t="str">
        <f ca="1">IFERROR(IF(AND($B565,INDEX(Data!$O$2:$O$1000,$A565)=E$1),VLOOKUP($A565+1, INDIRECT("'" &amp; E$1 &amp;"'!E7:Q200"),13,FALSE),""),"")</f>
        <v/>
      </c>
      <c r="F565" t="str">
        <f ca="1">IFERROR(IF(AND($B565,INDEX(Data!$O$2:$O$1000,$A565)=F$1),VLOOKUP($A565+1, INDIRECT("'" &amp; F$1 &amp;"'!E7:Q200"),13,FALSE),""),"")</f>
        <v/>
      </c>
      <c r="G565" t="str">
        <f ca="1">IFERROR(IF(AND($B565,INDEX(Data!$O$2:$O$1000,$A565)=G$1),VLOOKUP($A565+1, INDIRECT("'" &amp; G$1 &amp;"'!E7:Q200"),13,FALSE),""),"")</f>
        <v/>
      </c>
      <c r="H565" t="str">
        <f ca="1">IFERROR(IF(AND($B565,INDEX(Data!$O$2:$O$1000,$A565)=H$1),VLOOKUP($A565+1, INDIRECT("'" &amp; H$1 &amp;"'!E7:Q200"),13,FALSE),""),"")</f>
        <v/>
      </c>
      <c r="I565" t="str">
        <f ca="1">IFERROR(IF(AND($B565,INDEX(Data!$O$2:$O$1000,$A565)=I$1),VLOOKUP($A565+1, INDIRECT("'" &amp; I$1 &amp;"'!E7:Q200"),13,FALSE),""),"")</f>
        <v/>
      </c>
      <c r="J565" t="str">
        <f ca="1">IFERROR(IF(AND($B565,INDEX(Data!$O$2:$O$1000,$A565)=J$1),VLOOKUP($A565+1, INDIRECT("'" &amp; J$1 &amp;"'!E7:Q200"),13,FALSE),""),"")</f>
        <v/>
      </c>
    </row>
    <row r="566" spans="1:10" x14ac:dyDescent="0.3">
      <c r="A566" t="str">
        <f t="array" ref="A566">IFERROR(SMALL(IF(Data!$D$2:$D$1000="Done",ROW(Data!$D$2:$D$1000)-1),ROW(565:565)),"")</f>
        <v/>
      </c>
      <c r="B566" s="1" t="str">
        <f>IFERROR(IF(INDEX(Data!$T$2:$T$1000,$A566)/INDEX(Data!$J$2:$J$1000,$A566)&gt;$B$1,INDEX(Data!$V$2:$V$1000,$A566),""),"")</f>
        <v/>
      </c>
      <c r="C566" t="str">
        <f ca="1">IFERROR(IF(AND($B566,INDEX(Data!$O$2:$O$1000,$A566)=C$1),VLOOKUP($A566+1, INDIRECT("'" &amp; C$1 &amp;"'!E7:Q200"),13,FALSE),""),"")</f>
        <v/>
      </c>
      <c r="D566" t="str">
        <f ca="1">IFERROR(IF(AND($B566,INDEX(Data!$O$2:$O$1000,$A566)=D$1),VLOOKUP($A566+1, INDIRECT("'" &amp; D$1 &amp;"'!E7:Q200"),13,FALSE),""),"")</f>
        <v/>
      </c>
      <c r="E566" t="str">
        <f ca="1">IFERROR(IF(AND($B566,INDEX(Data!$O$2:$O$1000,$A566)=E$1),VLOOKUP($A566+1, INDIRECT("'" &amp; E$1 &amp;"'!E7:Q200"),13,FALSE),""),"")</f>
        <v/>
      </c>
      <c r="F566" t="str">
        <f ca="1">IFERROR(IF(AND($B566,INDEX(Data!$O$2:$O$1000,$A566)=F$1),VLOOKUP($A566+1, INDIRECT("'" &amp; F$1 &amp;"'!E7:Q200"),13,FALSE),""),"")</f>
        <v/>
      </c>
      <c r="G566" t="str">
        <f ca="1">IFERROR(IF(AND($B566,INDEX(Data!$O$2:$O$1000,$A566)=G$1),VLOOKUP($A566+1, INDIRECT("'" &amp; G$1 &amp;"'!E7:Q200"),13,FALSE),""),"")</f>
        <v/>
      </c>
      <c r="H566" t="str">
        <f ca="1">IFERROR(IF(AND($B566,INDEX(Data!$O$2:$O$1000,$A566)=H$1),VLOOKUP($A566+1, INDIRECT("'" &amp; H$1 &amp;"'!E7:Q200"),13,FALSE),""),"")</f>
        <v/>
      </c>
      <c r="I566" t="str">
        <f ca="1">IFERROR(IF(AND($B566,INDEX(Data!$O$2:$O$1000,$A566)=I$1),VLOOKUP($A566+1, INDIRECT("'" &amp; I$1 &amp;"'!E7:Q200"),13,FALSE),""),"")</f>
        <v/>
      </c>
      <c r="J566" t="str">
        <f ca="1">IFERROR(IF(AND($B566,INDEX(Data!$O$2:$O$1000,$A566)=J$1),VLOOKUP($A566+1, INDIRECT("'" &amp; J$1 &amp;"'!E7:Q200"),13,FALSE),""),"")</f>
        <v/>
      </c>
    </row>
    <row r="567" spans="1:10" x14ac:dyDescent="0.3">
      <c r="A567" t="str">
        <f t="array" ref="A567">IFERROR(SMALL(IF(Data!$D$2:$D$1000="Done",ROW(Data!$D$2:$D$1000)-1),ROW(566:566)),"")</f>
        <v/>
      </c>
      <c r="B567" s="1" t="str">
        <f>IFERROR(IF(INDEX(Data!$T$2:$T$1000,$A567)/INDEX(Data!$J$2:$J$1000,$A567)&gt;$B$1,INDEX(Data!$V$2:$V$1000,$A567),""),"")</f>
        <v/>
      </c>
      <c r="C567" t="str">
        <f ca="1">IFERROR(IF(AND($B567,INDEX(Data!$O$2:$O$1000,$A567)=C$1),VLOOKUP($A567+1, INDIRECT("'" &amp; C$1 &amp;"'!E7:Q200"),13,FALSE),""),"")</f>
        <v/>
      </c>
      <c r="D567" t="str">
        <f ca="1">IFERROR(IF(AND($B567,INDEX(Data!$O$2:$O$1000,$A567)=D$1),VLOOKUP($A567+1, INDIRECT("'" &amp; D$1 &amp;"'!E7:Q200"),13,FALSE),""),"")</f>
        <v/>
      </c>
      <c r="E567" t="str">
        <f ca="1">IFERROR(IF(AND($B567,INDEX(Data!$O$2:$O$1000,$A567)=E$1),VLOOKUP($A567+1, INDIRECT("'" &amp; E$1 &amp;"'!E7:Q200"),13,FALSE),""),"")</f>
        <v/>
      </c>
      <c r="F567" t="str">
        <f ca="1">IFERROR(IF(AND($B567,INDEX(Data!$O$2:$O$1000,$A567)=F$1),VLOOKUP($A567+1, INDIRECT("'" &amp; F$1 &amp;"'!E7:Q200"),13,FALSE),""),"")</f>
        <v/>
      </c>
      <c r="G567" t="str">
        <f ca="1">IFERROR(IF(AND($B567,INDEX(Data!$O$2:$O$1000,$A567)=G$1),VLOOKUP($A567+1, INDIRECT("'" &amp; G$1 &amp;"'!E7:Q200"),13,FALSE),""),"")</f>
        <v/>
      </c>
      <c r="H567" t="str">
        <f ca="1">IFERROR(IF(AND($B567,INDEX(Data!$O$2:$O$1000,$A567)=H$1),VLOOKUP($A567+1, INDIRECT("'" &amp; H$1 &amp;"'!E7:Q200"),13,FALSE),""),"")</f>
        <v/>
      </c>
      <c r="I567" t="str">
        <f ca="1">IFERROR(IF(AND($B567,INDEX(Data!$O$2:$O$1000,$A567)=I$1),VLOOKUP($A567+1, INDIRECT("'" &amp; I$1 &amp;"'!E7:Q200"),13,FALSE),""),"")</f>
        <v/>
      </c>
      <c r="J567" t="str">
        <f ca="1">IFERROR(IF(AND($B567,INDEX(Data!$O$2:$O$1000,$A567)=J$1),VLOOKUP($A567+1, INDIRECT("'" &amp; J$1 &amp;"'!E7:Q200"),13,FALSE),""),"")</f>
        <v/>
      </c>
    </row>
    <row r="568" spans="1:10" x14ac:dyDescent="0.3">
      <c r="A568" t="str">
        <f t="array" ref="A568">IFERROR(SMALL(IF(Data!$D$2:$D$1000="Done",ROW(Data!$D$2:$D$1000)-1),ROW(567:567)),"")</f>
        <v/>
      </c>
      <c r="B568" s="1" t="str">
        <f>IFERROR(IF(INDEX(Data!$T$2:$T$1000,$A568)/INDEX(Data!$J$2:$J$1000,$A568)&gt;$B$1,INDEX(Data!$V$2:$V$1000,$A568),""),"")</f>
        <v/>
      </c>
      <c r="C568" t="str">
        <f ca="1">IFERROR(IF(AND($B568,INDEX(Data!$O$2:$O$1000,$A568)=C$1),VLOOKUP($A568+1, INDIRECT("'" &amp; C$1 &amp;"'!E7:Q200"),13,FALSE),""),"")</f>
        <v/>
      </c>
      <c r="D568" t="str">
        <f ca="1">IFERROR(IF(AND($B568,INDEX(Data!$O$2:$O$1000,$A568)=D$1),VLOOKUP($A568+1, INDIRECT("'" &amp; D$1 &amp;"'!E7:Q200"),13,FALSE),""),"")</f>
        <v/>
      </c>
      <c r="E568" t="str">
        <f ca="1">IFERROR(IF(AND($B568,INDEX(Data!$O$2:$O$1000,$A568)=E$1),VLOOKUP($A568+1, INDIRECT("'" &amp; E$1 &amp;"'!E7:Q200"),13,FALSE),""),"")</f>
        <v/>
      </c>
      <c r="F568" t="str">
        <f ca="1">IFERROR(IF(AND($B568,INDEX(Data!$O$2:$O$1000,$A568)=F$1),VLOOKUP($A568+1, INDIRECT("'" &amp; F$1 &amp;"'!E7:Q200"),13,FALSE),""),"")</f>
        <v/>
      </c>
      <c r="G568" t="str">
        <f ca="1">IFERROR(IF(AND($B568,INDEX(Data!$O$2:$O$1000,$A568)=G$1),VLOOKUP($A568+1, INDIRECT("'" &amp; G$1 &amp;"'!E7:Q200"),13,FALSE),""),"")</f>
        <v/>
      </c>
      <c r="H568" t="str">
        <f ca="1">IFERROR(IF(AND($B568,INDEX(Data!$O$2:$O$1000,$A568)=H$1),VLOOKUP($A568+1, INDIRECT("'" &amp; H$1 &amp;"'!E7:Q200"),13,FALSE),""),"")</f>
        <v/>
      </c>
      <c r="I568" t="str">
        <f ca="1">IFERROR(IF(AND($B568,INDEX(Data!$O$2:$O$1000,$A568)=I$1),VLOOKUP($A568+1, INDIRECT("'" &amp; I$1 &amp;"'!E7:Q200"),13,FALSE),""),"")</f>
        <v/>
      </c>
      <c r="J568" t="str">
        <f ca="1">IFERROR(IF(AND($B568,INDEX(Data!$O$2:$O$1000,$A568)=J$1),VLOOKUP($A568+1, INDIRECT("'" &amp; J$1 &amp;"'!E7:Q200"),13,FALSE),""),"")</f>
        <v/>
      </c>
    </row>
    <row r="569" spans="1:10" x14ac:dyDescent="0.3">
      <c r="A569" t="str">
        <f t="array" ref="A569">IFERROR(SMALL(IF(Data!$D$2:$D$1000="Done",ROW(Data!$D$2:$D$1000)-1),ROW(568:568)),"")</f>
        <v/>
      </c>
      <c r="B569" s="1" t="str">
        <f>IFERROR(IF(INDEX(Data!$T$2:$T$1000,$A569)/INDEX(Data!$J$2:$J$1000,$A569)&gt;$B$1,INDEX(Data!$V$2:$V$1000,$A569),""),"")</f>
        <v/>
      </c>
      <c r="C569" t="str">
        <f ca="1">IFERROR(IF(AND($B569,INDEX(Data!$O$2:$O$1000,$A569)=C$1),VLOOKUP($A569+1, INDIRECT("'" &amp; C$1 &amp;"'!E7:Q200"),13,FALSE),""),"")</f>
        <v/>
      </c>
      <c r="D569" t="str">
        <f ca="1">IFERROR(IF(AND($B569,INDEX(Data!$O$2:$O$1000,$A569)=D$1),VLOOKUP($A569+1, INDIRECT("'" &amp; D$1 &amp;"'!E7:Q200"),13,FALSE),""),"")</f>
        <v/>
      </c>
      <c r="E569" t="str">
        <f ca="1">IFERROR(IF(AND($B569,INDEX(Data!$O$2:$O$1000,$A569)=E$1),VLOOKUP($A569+1, INDIRECT("'" &amp; E$1 &amp;"'!E7:Q200"),13,FALSE),""),"")</f>
        <v/>
      </c>
      <c r="F569" t="str">
        <f ca="1">IFERROR(IF(AND($B569,INDEX(Data!$O$2:$O$1000,$A569)=F$1),VLOOKUP($A569+1, INDIRECT("'" &amp; F$1 &amp;"'!E7:Q200"),13,FALSE),""),"")</f>
        <v/>
      </c>
      <c r="G569" t="str">
        <f ca="1">IFERROR(IF(AND($B569,INDEX(Data!$O$2:$O$1000,$A569)=G$1),VLOOKUP($A569+1, INDIRECT("'" &amp; G$1 &amp;"'!E7:Q200"),13,FALSE),""),"")</f>
        <v/>
      </c>
      <c r="H569" t="str">
        <f ca="1">IFERROR(IF(AND($B569,INDEX(Data!$O$2:$O$1000,$A569)=H$1),VLOOKUP($A569+1, INDIRECT("'" &amp; H$1 &amp;"'!E7:Q200"),13,FALSE),""),"")</f>
        <v/>
      </c>
      <c r="I569" t="str">
        <f ca="1">IFERROR(IF(AND($B569,INDEX(Data!$O$2:$O$1000,$A569)=I$1),VLOOKUP($A569+1, INDIRECT("'" &amp; I$1 &amp;"'!E7:Q200"),13,FALSE),""),"")</f>
        <v/>
      </c>
      <c r="J569" t="str">
        <f ca="1">IFERROR(IF(AND($B569,INDEX(Data!$O$2:$O$1000,$A569)=J$1),VLOOKUP($A569+1, INDIRECT("'" &amp; J$1 &amp;"'!E7:Q200"),13,FALSE),""),"")</f>
        <v/>
      </c>
    </row>
    <row r="570" spans="1:10" x14ac:dyDescent="0.3">
      <c r="A570" t="str">
        <f t="array" ref="A570">IFERROR(SMALL(IF(Data!$D$2:$D$1000="Done",ROW(Data!$D$2:$D$1000)-1),ROW(569:569)),"")</f>
        <v/>
      </c>
      <c r="B570" s="1" t="str">
        <f>IFERROR(IF(INDEX(Data!$T$2:$T$1000,$A570)/INDEX(Data!$J$2:$J$1000,$A570)&gt;$B$1,INDEX(Data!$V$2:$V$1000,$A570),""),"")</f>
        <v/>
      </c>
      <c r="C570" t="str">
        <f ca="1">IFERROR(IF(AND($B570,INDEX(Data!$O$2:$O$1000,$A570)=C$1),VLOOKUP($A570+1, INDIRECT("'" &amp; C$1 &amp;"'!E7:Q200"),13,FALSE),""),"")</f>
        <v/>
      </c>
      <c r="D570" t="str">
        <f ca="1">IFERROR(IF(AND($B570,INDEX(Data!$O$2:$O$1000,$A570)=D$1),VLOOKUP($A570+1, INDIRECT("'" &amp; D$1 &amp;"'!E7:Q200"),13,FALSE),""),"")</f>
        <v/>
      </c>
      <c r="E570" t="str">
        <f ca="1">IFERROR(IF(AND($B570,INDEX(Data!$O$2:$O$1000,$A570)=E$1),VLOOKUP($A570+1, INDIRECT("'" &amp; E$1 &amp;"'!E7:Q200"),13,FALSE),""),"")</f>
        <v/>
      </c>
      <c r="F570" t="str">
        <f ca="1">IFERROR(IF(AND($B570,INDEX(Data!$O$2:$O$1000,$A570)=F$1),VLOOKUP($A570+1, INDIRECT("'" &amp; F$1 &amp;"'!E7:Q200"),13,FALSE),""),"")</f>
        <v/>
      </c>
      <c r="G570" t="str">
        <f ca="1">IFERROR(IF(AND($B570,INDEX(Data!$O$2:$O$1000,$A570)=G$1),VLOOKUP($A570+1, INDIRECT("'" &amp; G$1 &amp;"'!E7:Q200"),13,FALSE),""),"")</f>
        <v/>
      </c>
      <c r="H570" t="str">
        <f ca="1">IFERROR(IF(AND($B570,INDEX(Data!$O$2:$O$1000,$A570)=H$1),VLOOKUP($A570+1, INDIRECT("'" &amp; H$1 &amp;"'!E7:Q200"),13,FALSE),""),"")</f>
        <v/>
      </c>
      <c r="I570" t="str">
        <f ca="1">IFERROR(IF(AND($B570,INDEX(Data!$O$2:$O$1000,$A570)=I$1),VLOOKUP($A570+1, INDIRECT("'" &amp; I$1 &amp;"'!E7:Q200"),13,FALSE),""),"")</f>
        <v/>
      </c>
      <c r="J570" t="str">
        <f ca="1">IFERROR(IF(AND($B570,INDEX(Data!$O$2:$O$1000,$A570)=J$1),VLOOKUP($A570+1, INDIRECT("'" &amp; J$1 &amp;"'!E7:Q200"),13,FALSE),""),"")</f>
        <v/>
      </c>
    </row>
    <row r="571" spans="1:10" x14ac:dyDescent="0.3">
      <c r="A571" t="str">
        <f t="array" ref="A571">IFERROR(SMALL(IF(Data!$D$2:$D$1000="Done",ROW(Data!$D$2:$D$1000)-1),ROW(570:570)),"")</f>
        <v/>
      </c>
      <c r="B571" s="1" t="str">
        <f>IFERROR(IF(INDEX(Data!$T$2:$T$1000,$A571)/INDEX(Data!$J$2:$J$1000,$A571)&gt;$B$1,INDEX(Data!$V$2:$V$1000,$A571),""),"")</f>
        <v/>
      </c>
      <c r="C571" t="str">
        <f ca="1">IFERROR(IF(AND($B571,INDEX(Data!$O$2:$O$1000,$A571)=C$1),VLOOKUP($A571+1, INDIRECT("'" &amp; C$1 &amp;"'!E7:Q200"),13,FALSE),""),"")</f>
        <v/>
      </c>
      <c r="D571" t="str">
        <f ca="1">IFERROR(IF(AND($B571,INDEX(Data!$O$2:$O$1000,$A571)=D$1),VLOOKUP($A571+1, INDIRECT("'" &amp; D$1 &amp;"'!E7:Q200"),13,FALSE),""),"")</f>
        <v/>
      </c>
      <c r="E571" t="str">
        <f ca="1">IFERROR(IF(AND($B571,INDEX(Data!$O$2:$O$1000,$A571)=E$1),VLOOKUP($A571+1, INDIRECT("'" &amp; E$1 &amp;"'!E7:Q200"),13,FALSE),""),"")</f>
        <v/>
      </c>
      <c r="F571" t="str">
        <f ca="1">IFERROR(IF(AND($B571,INDEX(Data!$O$2:$O$1000,$A571)=F$1),VLOOKUP($A571+1, INDIRECT("'" &amp; F$1 &amp;"'!E7:Q200"),13,FALSE),""),"")</f>
        <v/>
      </c>
      <c r="G571" t="str">
        <f ca="1">IFERROR(IF(AND($B571,INDEX(Data!$O$2:$O$1000,$A571)=G$1),VLOOKUP($A571+1, INDIRECT("'" &amp; G$1 &amp;"'!E7:Q200"),13,FALSE),""),"")</f>
        <v/>
      </c>
      <c r="H571" t="str">
        <f ca="1">IFERROR(IF(AND($B571,INDEX(Data!$O$2:$O$1000,$A571)=H$1),VLOOKUP($A571+1, INDIRECT("'" &amp; H$1 &amp;"'!E7:Q200"),13,FALSE),""),"")</f>
        <v/>
      </c>
      <c r="I571" t="str">
        <f ca="1">IFERROR(IF(AND($B571,INDEX(Data!$O$2:$O$1000,$A571)=I$1),VLOOKUP($A571+1, INDIRECT("'" &amp; I$1 &amp;"'!E7:Q200"),13,FALSE),""),"")</f>
        <v/>
      </c>
      <c r="J571" t="str">
        <f ca="1">IFERROR(IF(AND($B571,INDEX(Data!$O$2:$O$1000,$A571)=J$1),VLOOKUP($A571+1, INDIRECT("'" &amp; J$1 &amp;"'!E7:Q200"),13,FALSE),""),"")</f>
        <v/>
      </c>
    </row>
    <row r="572" spans="1:10" x14ac:dyDescent="0.3">
      <c r="A572" t="str">
        <f t="array" ref="A572">IFERROR(SMALL(IF(Data!$D$2:$D$1000="Done",ROW(Data!$D$2:$D$1000)-1),ROW(571:571)),"")</f>
        <v/>
      </c>
      <c r="B572" s="1" t="str">
        <f>IFERROR(IF(INDEX(Data!$T$2:$T$1000,$A572)/INDEX(Data!$J$2:$J$1000,$A572)&gt;$B$1,INDEX(Data!$V$2:$V$1000,$A572),""),"")</f>
        <v/>
      </c>
      <c r="C572" t="str">
        <f ca="1">IFERROR(IF(AND($B572,INDEX(Data!$O$2:$O$1000,$A572)=C$1),VLOOKUP($A572+1, INDIRECT("'" &amp; C$1 &amp;"'!E7:Q200"),13,FALSE),""),"")</f>
        <v/>
      </c>
      <c r="D572" t="str">
        <f ca="1">IFERROR(IF(AND($B572,INDEX(Data!$O$2:$O$1000,$A572)=D$1),VLOOKUP($A572+1, INDIRECT("'" &amp; D$1 &amp;"'!E7:Q200"),13,FALSE),""),"")</f>
        <v/>
      </c>
      <c r="E572" t="str">
        <f ca="1">IFERROR(IF(AND($B572,INDEX(Data!$O$2:$O$1000,$A572)=E$1),VLOOKUP($A572+1, INDIRECT("'" &amp; E$1 &amp;"'!E7:Q200"),13,FALSE),""),"")</f>
        <v/>
      </c>
      <c r="F572" t="str">
        <f ca="1">IFERROR(IF(AND($B572,INDEX(Data!$O$2:$O$1000,$A572)=F$1),VLOOKUP($A572+1, INDIRECT("'" &amp; F$1 &amp;"'!E7:Q200"),13,FALSE),""),"")</f>
        <v/>
      </c>
      <c r="G572" t="str">
        <f ca="1">IFERROR(IF(AND($B572,INDEX(Data!$O$2:$O$1000,$A572)=G$1),VLOOKUP($A572+1, INDIRECT("'" &amp; G$1 &amp;"'!E7:Q200"),13,FALSE),""),"")</f>
        <v/>
      </c>
      <c r="H572" t="str">
        <f ca="1">IFERROR(IF(AND($B572,INDEX(Data!$O$2:$O$1000,$A572)=H$1),VLOOKUP($A572+1, INDIRECT("'" &amp; H$1 &amp;"'!E7:Q200"),13,FALSE),""),"")</f>
        <v/>
      </c>
      <c r="I572" t="str">
        <f ca="1">IFERROR(IF(AND($B572,INDEX(Data!$O$2:$O$1000,$A572)=I$1),VLOOKUP($A572+1, INDIRECT("'" &amp; I$1 &amp;"'!E7:Q200"),13,FALSE),""),"")</f>
        <v/>
      </c>
      <c r="J572" t="str">
        <f ca="1">IFERROR(IF(AND($B572,INDEX(Data!$O$2:$O$1000,$A572)=J$1),VLOOKUP($A572+1, INDIRECT("'" &amp; J$1 &amp;"'!E7:Q200"),13,FALSE),""),"")</f>
        <v/>
      </c>
    </row>
    <row r="573" spans="1:10" x14ac:dyDescent="0.3">
      <c r="A573" t="str">
        <f t="array" ref="A573">IFERROR(SMALL(IF(Data!$D$2:$D$1000="Done",ROW(Data!$D$2:$D$1000)-1),ROW(572:572)),"")</f>
        <v/>
      </c>
      <c r="B573" s="1" t="str">
        <f>IFERROR(IF(INDEX(Data!$T$2:$T$1000,$A573)/INDEX(Data!$J$2:$J$1000,$A573)&gt;$B$1,INDEX(Data!$V$2:$V$1000,$A573),""),"")</f>
        <v/>
      </c>
      <c r="C573" t="str">
        <f ca="1">IFERROR(IF(AND($B573,INDEX(Data!$O$2:$O$1000,$A573)=C$1),VLOOKUP($A573+1, INDIRECT("'" &amp; C$1 &amp;"'!E7:Q200"),13,FALSE),""),"")</f>
        <v/>
      </c>
      <c r="D573" t="str">
        <f ca="1">IFERROR(IF(AND($B573,INDEX(Data!$O$2:$O$1000,$A573)=D$1),VLOOKUP($A573+1, INDIRECT("'" &amp; D$1 &amp;"'!E7:Q200"),13,FALSE),""),"")</f>
        <v/>
      </c>
      <c r="E573" t="str">
        <f ca="1">IFERROR(IF(AND($B573,INDEX(Data!$O$2:$O$1000,$A573)=E$1),VLOOKUP($A573+1, INDIRECT("'" &amp; E$1 &amp;"'!E7:Q200"),13,FALSE),""),"")</f>
        <v/>
      </c>
      <c r="F573" t="str">
        <f ca="1">IFERROR(IF(AND($B573,INDEX(Data!$O$2:$O$1000,$A573)=F$1),VLOOKUP($A573+1, INDIRECT("'" &amp; F$1 &amp;"'!E7:Q200"),13,FALSE),""),"")</f>
        <v/>
      </c>
      <c r="G573" t="str">
        <f ca="1">IFERROR(IF(AND($B573,INDEX(Data!$O$2:$O$1000,$A573)=G$1),VLOOKUP($A573+1, INDIRECT("'" &amp; G$1 &amp;"'!E7:Q200"),13,FALSE),""),"")</f>
        <v/>
      </c>
      <c r="H573" t="str">
        <f ca="1">IFERROR(IF(AND($B573,INDEX(Data!$O$2:$O$1000,$A573)=H$1),VLOOKUP($A573+1, INDIRECT("'" &amp; H$1 &amp;"'!E7:Q200"),13,FALSE),""),"")</f>
        <v/>
      </c>
      <c r="I573" t="str">
        <f ca="1">IFERROR(IF(AND($B573,INDEX(Data!$O$2:$O$1000,$A573)=I$1),VLOOKUP($A573+1, INDIRECT("'" &amp; I$1 &amp;"'!E7:Q200"),13,FALSE),""),"")</f>
        <v/>
      </c>
      <c r="J573" t="str">
        <f ca="1">IFERROR(IF(AND($B573,INDEX(Data!$O$2:$O$1000,$A573)=J$1),VLOOKUP($A573+1, INDIRECT("'" &amp; J$1 &amp;"'!E7:Q200"),13,FALSE),""),"")</f>
        <v/>
      </c>
    </row>
    <row r="574" spans="1:10" x14ac:dyDescent="0.3">
      <c r="A574" t="str">
        <f t="array" ref="A574">IFERROR(SMALL(IF(Data!$D$2:$D$1000="Done",ROW(Data!$D$2:$D$1000)-1),ROW(573:573)),"")</f>
        <v/>
      </c>
      <c r="B574" s="1" t="str">
        <f>IFERROR(IF(INDEX(Data!$T$2:$T$1000,$A574)/INDEX(Data!$J$2:$J$1000,$A574)&gt;$B$1,INDEX(Data!$V$2:$V$1000,$A574),""),"")</f>
        <v/>
      </c>
      <c r="C574" t="str">
        <f ca="1">IFERROR(IF(AND($B574,INDEX(Data!$O$2:$O$1000,$A574)=C$1),VLOOKUP($A574+1, INDIRECT("'" &amp; C$1 &amp;"'!E7:Q200"),13,FALSE),""),"")</f>
        <v/>
      </c>
      <c r="D574" t="str">
        <f ca="1">IFERROR(IF(AND($B574,INDEX(Data!$O$2:$O$1000,$A574)=D$1),VLOOKUP($A574+1, INDIRECT("'" &amp; D$1 &amp;"'!E7:Q200"),13,FALSE),""),"")</f>
        <v/>
      </c>
      <c r="E574" t="str">
        <f ca="1">IFERROR(IF(AND($B574,INDEX(Data!$O$2:$O$1000,$A574)=E$1),VLOOKUP($A574+1, INDIRECT("'" &amp; E$1 &amp;"'!E7:Q200"),13,FALSE),""),"")</f>
        <v/>
      </c>
      <c r="F574" t="str">
        <f ca="1">IFERROR(IF(AND($B574,INDEX(Data!$O$2:$O$1000,$A574)=F$1),VLOOKUP($A574+1, INDIRECT("'" &amp; F$1 &amp;"'!E7:Q200"),13,FALSE),""),"")</f>
        <v/>
      </c>
      <c r="G574" t="str">
        <f ca="1">IFERROR(IF(AND($B574,INDEX(Data!$O$2:$O$1000,$A574)=G$1),VLOOKUP($A574+1, INDIRECT("'" &amp; G$1 &amp;"'!E7:Q200"),13,FALSE),""),"")</f>
        <v/>
      </c>
      <c r="H574" t="str">
        <f ca="1">IFERROR(IF(AND($B574,INDEX(Data!$O$2:$O$1000,$A574)=H$1),VLOOKUP($A574+1, INDIRECT("'" &amp; H$1 &amp;"'!E7:Q200"),13,FALSE),""),"")</f>
        <v/>
      </c>
      <c r="I574" t="str">
        <f ca="1">IFERROR(IF(AND($B574,INDEX(Data!$O$2:$O$1000,$A574)=I$1),VLOOKUP($A574+1, INDIRECT("'" &amp; I$1 &amp;"'!E7:Q200"),13,FALSE),""),"")</f>
        <v/>
      </c>
      <c r="J574" t="str">
        <f ca="1">IFERROR(IF(AND($B574,INDEX(Data!$O$2:$O$1000,$A574)=J$1),VLOOKUP($A574+1, INDIRECT("'" &amp; J$1 &amp;"'!E7:Q200"),13,FALSE),""),"")</f>
        <v/>
      </c>
    </row>
    <row r="575" spans="1:10" x14ac:dyDescent="0.3">
      <c r="A575" t="str">
        <f t="array" ref="A575">IFERROR(SMALL(IF(Data!$D$2:$D$1000="Done",ROW(Data!$D$2:$D$1000)-1),ROW(574:574)),"")</f>
        <v/>
      </c>
      <c r="B575" s="1" t="str">
        <f>IFERROR(IF(INDEX(Data!$T$2:$T$1000,$A575)/INDEX(Data!$J$2:$J$1000,$A575)&gt;$B$1,INDEX(Data!$V$2:$V$1000,$A575),""),"")</f>
        <v/>
      </c>
      <c r="C575" t="str">
        <f ca="1">IFERROR(IF(AND($B575,INDEX(Data!$O$2:$O$1000,$A575)=C$1),VLOOKUP($A575+1, INDIRECT("'" &amp; C$1 &amp;"'!E7:Q200"),13,FALSE),""),"")</f>
        <v/>
      </c>
      <c r="D575" t="str">
        <f ca="1">IFERROR(IF(AND($B575,INDEX(Data!$O$2:$O$1000,$A575)=D$1),VLOOKUP($A575+1, INDIRECT("'" &amp; D$1 &amp;"'!E7:Q200"),13,FALSE),""),"")</f>
        <v/>
      </c>
      <c r="E575" t="str">
        <f ca="1">IFERROR(IF(AND($B575,INDEX(Data!$O$2:$O$1000,$A575)=E$1),VLOOKUP($A575+1, INDIRECT("'" &amp; E$1 &amp;"'!E7:Q200"),13,FALSE),""),"")</f>
        <v/>
      </c>
      <c r="F575" t="str">
        <f ca="1">IFERROR(IF(AND($B575,INDEX(Data!$O$2:$O$1000,$A575)=F$1),VLOOKUP($A575+1, INDIRECT("'" &amp; F$1 &amp;"'!E7:Q200"),13,FALSE),""),"")</f>
        <v/>
      </c>
      <c r="G575" t="str">
        <f ca="1">IFERROR(IF(AND($B575,INDEX(Data!$O$2:$O$1000,$A575)=G$1),VLOOKUP($A575+1, INDIRECT("'" &amp; G$1 &amp;"'!E7:Q200"),13,FALSE),""),"")</f>
        <v/>
      </c>
      <c r="H575" t="str">
        <f ca="1">IFERROR(IF(AND($B575,INDEX(Data!$O$2:$O$1000,$A575)=H$1),VLOOKUP($A575+1, INDIRECT("'" &amp; H$1 &amp;"'!E7:Q200"),13,FALSE),""),"")</f>
        <v/>
      </c>
      <c r="I575" t="str">
        <f ca="1">IFERROR(IF(AND($B575,INDEX(Data!$O$2:$O$1000,$A575)=I$1),VLOOKUP($A575+1, INDIRECT("'" &amp; I$1 &amp;"'!E7:Q200"),13,FALSE),""),"")</f>
        <v/>
      </c>
      <c r="J575" t="str">
        <f ca="1">IFERROR(IF(AND($B575,INDEX(Data!$O$2:$O$1000,$A575)=J$1),VLOOKUP($A575+1, INDIRECT("'" &amp; J$1 &amp;"'!E7:Q200"),13,FALSE),""),"")</f>
        <v/>
      </c>
    </row>
    <row r="576" spans="1:10" x14ac:dyDescent="0.3">
      <c r="A576" t="str">
        <f t="array" ref="A576">IFERROR(SMALL(IF(Data!$D$2:$D$1000="Done",ROW(Data!$D$2:$D$1000)-1),ROW(575:575)),"")</f>
        <v/>
      </c>
      <c r="B576" s="1" t="str">
        <f>IFERROR(IF(INDEX(Data!$T$2:$T$1000,$A576)/INDEX(Data!$J$2:$J$1000,$A576)&gt;$B$1,INDEX(Data!$V$2:$V$1000,$A576),""),"")</f>
        <v/>
      </c>
      <c r="C576" t="str">
        <f ca="1">IFERROR(IF(AND($B576,INDEX(Data!$O$2:$O$1000,$A576)=C$1),VLOOKUP($A576+1, INDIRECT("'" &amp; C$1 &amp;"'!E7:Q200"),13,FALSE),""),"")</f>
        <v/>
      </c>
      <c r="D576" t="str">
        <f ca="1">IFERROR(IF(AND($B576,INDEX(Data!$O$2:$O$1000,$A576)=D$1),VLOOKUP($A576+1, INDIRECT("'" &amp; D$1 &amp;"'!E7:Q200"),13,FALSE),""),"")</f>
        <v/>
      </c>
      <c r="E576" t="str">
        <f ca="1">IFERROR(IF(AND($B576,INDEX(Data!$O$2:$O$1000,$A576)=E$1),VLOOKUP($A576+1, INDIRECT("'" &amp; E$1 &amp;"'!E7:Q200"),13,FALSE),""),"")</f>
        <v/>
      </c>
      <c r="F576" t="str">
        <f ca="1">IFERROR(IF(AND($B576,INDEX(Data!$O$2:$O$1000,$A576)=F$1),VLOOKUP($A576+1, INDIRECT("'" &amp; F$1 &amp;"'!E7:Q200"),13,FALSE),""),"")</f>
        <v/>
      </c>
      <c r="G576" t="str">
        <f ca="1">IFERROR(IF(AND($B576,INDEX(Data!$O$2:$O$1000,$A576)=G$1),VLOOKUP($A576+1, INDIRECT("'" &amp; G$1 &amp;"'!E7:Q200"),13,FALSE),""),"")</f>
        <v/>
      </c>
      <c r="H576" t="str">
        <f ca="1">IFERROR(IF(AND($B576,INDEX(Data!$O$2:$O$1000,$A576)=H$1),VLOOKUP($A576+1, INDIRECT("'" &amp; H$1 &amp;"'!E7:Q200"),13,FALSE),""),"")</f>
        <v/>
      </c>
      <c r="I576" t="str">
        <f ca="1">IFERROR(IF(AND($B576,INDEX(Data!$O$2:$O$1000,$A576)=I$1),VLOOKUP($A576+1, INDIRECT("'" &amp; I$1 &amp;"'!E7:Q200"),13,FALSE),""),"")</f>
        <v/>
      </c>
      <c r="J576" t="str">
        <f ca="1">IFERROR(IF(AND($B576,INDEX(Data!$O$2:$O$1000,$A576)=J$1),VLOOKUP($A576+1, INDIRECT("'" &amp; J$1 &amp;"'!E7:Q200"),13,FALSE),""),"")</f>
        <v/>
      </c>
    </row>
    <row r="577" spans="1:10" x14ac:dyDescent="0.3">
      <c r="A577" t="str">
        <f t="array" ref="A577">IFERROR(SMALL(IF(Data!$D$2:$D$1000="Done",ROW(Data!$D$2:$D$1000)-1),ROW(576:576)),"")</f>
        <v/>
      </c>
      <c r="B577" s="1" t="str">
        <f>IFERROR(IF(INDEX(Data!$T$2:$T$1000,$A577)/INDEX(Data!$J$2:$J$1000,$A577)&gt;$B$1,INDEX(Data!$V$2:$V$1000,$A577),""),"")</f>
        <v/>
      </c>
      <c r="C577" t="str">
        <f ca="1">IFERROR(IF(AND($B577,INDEX(Data!$O$2:$O$1000,$A577)=C$1),VLOOKUP($A577+1, INDIRECT("'" &amp; C$1 &amp;"'!E7:Q200"),13,FALSE),""),"")</f>
        <v/>
      </c>
      <c r="D577" t="str">
        <f ca="1">IFERROR(IF(AND($B577,INDEX(Data!$O$2:$O$1000,$A577)=D$1),VLOOKUP($A577+1, INDIRECT("'" &amp; D$1 &amp;"'!E7:Q200"),13,FALSE),""),"")</f>
        <v/>
      </c>
      <c r="E577" t="str">
        <f ca="1">IFERROR(IF(AND($B577,INDEX(Data!$O$2:$O$1000,$A577)=E$1),VLOOKUP($A577+1, INDIRECT("'" &amp; E$1 &amp;"'!E7:Q200"),13,FALSE),""),"")</f>
        <v/>
      </c>
      <c r="F577" t="str">
        <f ca="1">IFERROR(IF(AND($B577,INDEX(Data!$O$2:$O$1000,$A577)=F$1),VLOOKUP($A577+1, INDIRECT("'" &amp; F$1 &amp;"'!E7:Q200"),13,FALSE),""),"")</f>
        <v/>
      </c>
      <c r="G577" t="str">
        <f ca="1">IFERROR(IF(AND($B577,INDEX(Data!$O$2:$O$1000,$A577)=G$1),VLOOKUP($A577+1, INDIRECT("'" &amp; G$1 &amp;"'!E7:Q200"),13,FALSE),""),"")</f>
        <v/>
      </c>
      <c r="H577" t="str">
        <f ca="1">IFERROR(IF(AND($B577,INDEX(Data!$O$2:$O$1000,$A577)=H$1),VLOOKUP($A577+1, INDIRECT("'" &amp; H$1 &amp;"'!E7:Q200"),13,FALSE),""),"")</f>
        <v/>
      </c>
      <c r="I577" t="str">
        <f ca="1">IFERROR(IF(AND($B577,INDEX(Data!$O$2:$O$1000,$A577)=I$1),VLOOKUP($A577+1, INDIRECT("'" &amp; I$1 &amp;"'!E7:Q200"),13,FALSE),""),"")</f>
        <v/>
      </c>
      <c r="J577" t="str">
        <f ca="1">IFERROR(IF(AND($B577,INDEX(Data!$O$2:$O$1000,$A577)=J$1),VLOOKUP($A577+1, INDIRECT("'" &amp; J$1 &amp;"'!E7:Q200"),13,FALSE),""),"")</f>
        <v/>
      </c>
    </row>
    <row r="578" spans="1:10" x14ac:dyDescent="0.3">
      <c r="A578" t="str">
        <f t="array" ref="A578">IFERROR(SMALL(IF(Data!$D$2:$D$1000="Done",ROW(Data!$D$2:$D$1000)-1),ROW(577:577)),"")</f>
        <v/>
      </c>
      <c r="B578" s="1" t="str">
        <f>IFERROR(IF(INDEX(Data!$T$2:$T$1000,$A578)/INDEX(Data!$J$2:$J$1000,$A578)&gt;$B$1,INDEX(Data!$V$2:$V$1000,$A578),""),"")</f>
        <v/>
      </c>
      <c r="C578" t="str">
        <f ca="1">IFERROR(IF(AND($B578,INDEX(Data!$O$2:$O$1000,$A578)=C$1),VLOOKUP($A578+1, INDIRECT("'" &amp; C$1 &amp;"'!E7:Q200"),13,FALSE),""),"")</f>
        <v/>
      </c>
      <c r="D578" t="str">
        <f ca="1">IFERROR(IF(AND($B578,INDEX(Data!$O$2:$O$1000,$A578)=D$1),VLOOKUP($A578+1, INDIRECT("'" &amp; D$1 &amp;"'!E7:Q200"),13,FALSE),""),"")</f>
        <v/>
      </c>
      <c r="E578" t="str">
        <f ca="1">IFERROR(IF(AND($B578,INDEX(Data!$O$2:$O$1000,$A578)=E$1),VLOOKUP($A578+1, INDIRECT("'" &amp; E$1 &amp;"'!E7:Q200"),13,FALSE),""),"")</f>
        <v/>
      </c>
      <c r="F578" t="str">
        <f ca="1">IFERROR(IF(AND($B578,INDEX(Data!$O$2:$O$1000,$A578)=F$1),VLOOKUP($A578+1, INDIRECT("'" &amp; F$1 &amp;"'!E7:Q200"),13,FALSE),""),"")</f>
        <v/>
      </c>
      <c r="G578" t="str">
        <f ca="1">IFERROR(IF(AND($B578,INDEX(Data!$O$2:$O$1000,$A578)=G$1),VLOOKUP($A578+1, INDIRECT("'" &amp; G$1 &amp;"'!E7:Q200"),13,FALSE),""),"")</f>
        <v/>
      </c>
      <c r="H578" t="str">
        <f ca="1">IFERROR(IF(AND($B578,INDEX(Data!$O$2:$O$1000,$A578)=H$1),VLOOKUP($A578+1, INDIRECT("'" &amp; H$1 &amp;"'!E7:Q200"),13,FALSE),""),"")</f>
        <v/>
      </c>
      <c r="I578" t="str">
        <f ca="1">IFERROR(IF(AND($B578,INDEX(Data!$O$2:$O$1000,$A578)=I$1),VLOOKUP($A578+1, INDIRECT("'" &amp; I$1 &amp;"'!E7:Q200"),13,FALSE),""),"")</f>
        <v/>
      </c>
      <c r="J578" t="str">
        <f ca="1">IFERROR(IF(AND($B578,INDEX(Data!$O$2:$O$1000,$A578)=J$1),VLOOKUP($A578+1, INDIRECT("'" &amp; J$1 &amp;"'!E7:Q200"),13,FALSE),""),"")</f>
        <v/>
      </c>
    </row>
    <row r="579" spans="1:10" x14ac:dyDescent="0.3">
      <c r="A579" t="str">
        <f t="array" ref="A579">IFERROR(SMALL(IF(Data!$D$2:$D$1000="Done",ROW(Data!$D$2:$D$1000)-1),ROW(578:578)),"")</f>
        <v/>
      </c>
      <c r="B579" s="1" t="str">
        <f>IFERROR(IF(INDEX(Data!$T$2:$T$1000,$A579)/INDEX(Data!$J$2:$J$1000,$A579)&gt;$B$1,INDEX(Data!$V$2:$V$1000,$A579),""),"")</f>
        <v/>
      </c>
      <c r="C579" t="str">
        <f ca="1">IFERROR(IF(AND($B579,INDEX(Data!$O$2:$O$1000,$A579)=C$1),VLOOKUP($A579+1, INDIRECT("'" &amp; C$1 &amp;"'!E7:Q200"),13,FALSE),""),"")</f>
        <v/>
      </c>
      <c r="D579" t="str">
        <f ca="1">IFERROR(IF(AND($B579,INDEX(Data!$O$2:$O$1000,$A579)=D$1),VLOOKUP($A579+1, INDIRECT("'" &amp; D$1 &amp;"'!E7:Q200"),13,FALSE),""),"")</f>
        <v/>
      </c>
      <c r="E579" t="str">
        <f ca="1">IFERROR(IF(AND($B579,INDEX(Data!$O$2:$O$1000,$A579)=E$1),VLOOKUP($A579+1, INDIRECT("'" &amp; E$1 &amp;"'!E7:Q200"),13,FALSE),""),"")</f>
        <v/>
      </c>
      <c r="F579" t="str">
        <f ca="1">IFERROR(IF(AND($B579,INDEX(Data!$O$2:$O$1000,$A579)=F$1),VLOOKUP($A579+1, INDIRECT("'" &amp; F$1 &amp;"'!E7:Q200"),13,FALSE),""),"")</f>
        <v/>
      </c>
      <c r="G579" t="str">
        <f ca="1">IFERROR(IF(AND($B579,INDEX(Data!$O$2:$O$1000,$A579)=G$1),VLOOKUP($A579+1, INDIRECT("'" &amp; G$1 &amp;"'!E7:Q200"),13,FALSE),""),"")</f>
        <v/>
      </c>
      <c r="H579" t="str">
        <f ca="1">IFERROR(IF(AND($B579,INDEX(Data!$O$2:$O$1000,$A579)=H$1),VLOOKUP($A579+1, INDIRECT("'" &amp; H$1 &amp;"'!E7:Q200"),13,FALSE),""),"")</f>
        <v/>
      </c>
      <c r="I579" t="str">
        <f ca="1">IFERROR(IF(AND($B579,INDEX(Data!$O$2:$O$1000,$A579)=I$1),VLOOKUP($A579+1, INDIRECT("'" &amp; I$1 &amp;"'!E7:Q200"),13,FALSE),""),"")</f>
        <v/>
      </c>
      <c r="J579" t="str">
        <f ca="1">IFERROR(IF(AND($B579,INDEX(Data!$O$2:$O$1000,$A579)=J$1),VLOOKUP($A579+1, INDIRECT("'" &amp; J$1 &amp;"'!E7:Q200"),13,FALSE),""),"")</f>
        <v/>
      </c>
    </row>
    <row r="580" spans="1:10" x14ac:dyDescent="0.3">
      <c r="A580" t="str">
        <f t="array" ref="A580">IFERROR(SMALL(IF(Data!$D$2:$D$1000="Done",ROW(Data!$D$2:$D$1000)-1),ROW(579:579)),"")</f>
        <v/>
      </c>
      <c r="B580" s="1" t="str">
        <f>IFERROR(IF(INDEX(Data!$T$2:$T$1000,$A580)/INDEX(Data!$J$2:$J$1000,$A580)&gt;$B$1,INDEX(Data!$V$2:$V$1000,$A580),""),"")</f>
        <v/>
      </c>
      <c r="C580" t="str">
        <f ca="1">IFERROR(IF(AND($B580,INDEX(Data!$O$2:$O$1000,$A580)=C$1),VLOOKUP($A580+1, INDIRECT("'" &amp; C$1 &amp;"'!E7:Q200"),13,FALSE),""),"")</f>
        <v/>
      </c>
      <c r="D580" t="str">
        <f ca="1">IFERROR(IF(AND($B580,INDEX(Data!$O$2:$O$1000,$A580)=D$1),VLOOKUP($A580+1, INDIRECT("'" &amp; D$1 &amp;"'!E7:Q200"),13,FALSE),""),"")</f>
        <v/>
      </c>
      <c r="E580" t="str">
        <f ca="1">IFERROR(IF(AND($B580,INDEX(Data!$O$2:$O$1000,$A580)=E$1),VLOOKUP($A580+1, INDIRECT("'" &amp; E$1 &amp;"'!E7:Q200"),13,FALSE),""),"")</f>
        <v/>
      </c>
      <c r="F580" t="str">
        <f ca="1">IFERROR(IF(AND($B580,INDEX(Data!$O$2:$O$1000,$A580)=F$1),VLOOKUP($A580+1, INDIRECT("'" &amp; F$1 &amp;"'!E7:Q200"),13,FALSE),""),"")</f>
        <v/>
      </c>
      <c r="G580" t="str">
        <f ca="1">IFERROR(IF(AND($B580,INDEX(Data!$O$2:$O$1000,$A580)=G$1),VLOOKUP($A580+1, INDIRECT("'" &amp; G$1 &amp;"'!E7:Q200"),13,FALSE),""),"")</f>
        <v/>
      </c>
      <c r="H580" t="str">
        <f ca="1">IFERROR(IF(AND($B580,INDEX(Data!$O$2:$O$1000,$A580)=H$1),VLOOKUP($A580+1, INDIRECT("'" &amp; H$1 &amp;"'!E7:Q200"),13,FALSE),""),"")</f>
        <v/>
      </c>
      <c r="I580" t="str">
        <f ca="1">IFERROR(IF(AND($B580,INDEX(Data!$O$2:$O$1000,$A580)=I$1),VLOOKUP($A580+1, INDIRECT("'" &amp; I$1 &amp;"'!E7:Q200"),13,FALSE),""),"")</f>
        <v/>
      </c>
      <c r="J580" t="str">
        <f ca="1">IFERROR(IF(AND($B580,INDEX(Data!$O$2:$O$1000,$A580)=J$1),VLOOKUP($A580+1, INDIRECT("'" &amp; J$1 &amp;"'!E7:Q200"),13,FALSE),""),"")</f>
        <v/>
      </c>
    </row>
    <row r="581" spans="1:10" x14ac:dyDescent="0.3">
      <c r="A581" t="str">
        <f t="array" ref="A581">IFERROR(SMALL(IF(Data!$D$2:$D$1000="Done",ROW(Data!$D$2:$D$1000)-1),ROW(580:580)),"")</f>
        <v/>
      </c>
      <c r="B581" s="1" t="str">
        <f>IFERROR(IF(INDEX(Data!$T$2:$T$1000,$A581)/INDEX(Data!$J$2:$J$1000,$A581)&gt;$B$1,INDEX(Data!$V$2:$V$1000,$A581),""),"")</f>
        <v/>
      </c>
      <c r="C581" t="str">
        <f ca="1">IFERROR(IF(AND($B581,INDEX(Data!$O$2:$O$1000,$A581)=C$1),VLOOKUP($A581+1, INDIRECT("'" &amp; C$1 &amp;"'!E7:Q200"),13,FALSE),""),"")</f>
        <v/>
      </c>
      <c r="D581" t="str">
        <f ca="1">IFERROR(IF(AND($B581,INDEX(Data!$O$2:$O$1000,$A581)=D$1),VLOOKUP($A581+1, INDIRECT("'" &amp; D$1 &amp;"'!E7:Q200"),13,FALSE),""),"")</f>
        <v/>
      </c>
      <c r="E581" t="str">
        <f ca="1">IFERROR(IF(AND($B581,INDEX(Data!$O$2:$O$1000,$A581)=E$1),VLOOKUP($A581+1, INDIRECT("'" &amp; E$1 &amp;"'!E7:Q200"),13,FALSE),""),"")</f>
        <v/>
      </c>
      <c r="F581" t="str">
        <f ca="1">IFERROR(IF(AND($B581,INDEX(Data!$O$2:$O$1000,$A581)=F$1),VLOOKUP($A581+1, INDIRECT("'" &amp; F$1 &amp;"'!E7:Q200"),13,FALSE),""),"")</f>
        <v/>
      </c>
      <c r="G581" t="str">
        <f ca="1">IFERROR(IF(AND($B581,INDEX(Data!$O$2:$O$1000,$A581)=G$1),VLOOKUP($A581+1, INDIRECT("'" &amp; G$1 &amp;"'!E7:Q200"),13,FALSE),""),"")</f>
        <v/>
      </c>
      <c r="H581" t="str">
        <f ca="1">IFERROR(IF(AND($B581,INDEX(Data!$O$2:$O$1000,$A581)=H$1),VLOOKUP($A581+1, INDIRECT("'" &amp; H$1 &amp;"'!E7:Q200"),13,FALSE),""),"")</f>
        <v/>
      </c>
      <c r="I581" t="str">
        <f ca="1">IFERROR(IF(AND($B581,INDEX(Data!$O$2:$O$1000,$A581)=I$1),VLOOKUP($A581+1, INDIRECT("'" &amp; I$1 &amp;"'!E7:Q200"),13,FALSE),""),"")</f>
        <v/>
      </c>
      <c r="J581" t="str">
        <f ca="1">IFERROR(IF(AND($B581,INDEX(Data!$O$2:$O$1000,$A581)=J$1),VLOOKUP($A581+1, INDIRECT("'" &amp; J$1 &amp;"'!E7:Q200"),13,FALSE),""),"")</f>
        <v/>
      </c>
    </row>
    <row r="582" spans="1:10" x14ac:dyDescent="0.3">
      <c r="A582" t="str">
        <f t="array" ref="A582">IFERROR(SMALL(IF(Data!$D$2:$D$1000="Done",ROW(Data!$D$2:$D$1000)-1),ROW(581:581)),"")</f>
        <v/>
      </c>
      <c r="B582" s="1" t="str">
        <f>IFERROR(IF(INDEX(Data!$T$2:$T$1000,$A582)/INDEX(Data!$J$2:$J$1000,$A582)&gt;$B$1,INDEX(Data!$V$2:$V$1000,$A582),""),"")</f>
        <v/>
      </c>
      <c r="C582" t="str">
        <f ca="1">IFERROR(IF(AND($B582,INDEX(Data!$O$2:$O$1000,$A582)=C$1),VLOOKUP($A582+1, INDIRECT("'" &amp; C$1 &amp;"'!E7:Q200"),13,FALSE),""),"")</f>
        <v/>
      </c>
      <c r="D582" t="str">
        <f ca="1">IFERROR(IF(AND($B582,INDEX(Data!$O$2:$O$1000,$A582)=D$1),VLOOKUP($A582+1, INDIRECT("'" &amp; D$1 &amp;"'!E7:Q200"),13,FALSE),""),"")</f>
        <v/>
      </c>
      <c r="E582" t="str">
        <f ca="1">IFERROR(IF(AND($B582,INDEX(Data!$O$2:$O$1000,$A582)=E$1),VLOOKUP($A582+1, INDIRECT("'" &amp; E$1 &amp;"'!E7:Q200"),13,FALSE),""),"")</f>
        <v/>
      </c>
      <c r="F582" t="str">
        <f ca="1">IFERROR(IF(AND($B582,INDEX(Data!$O$2:$O$1000,$A582)=F$1),VLOOKUP($A582+1, INDIRECT("'" &amp; F$1 &amp;"'!E7:Q200"),13,FALSE),""),"")</f>
        <v/>
      </c>
      <c r="G582" t="str">
        <f ca="1">IFERROR(IF(AND($B582,INDEX(Data!$O$2:$O$1000,$A582)=G$1),VLOOKUP($A582+1, INDIRECT("'" &amp; G$1 &amp;"'!E7:Q200"),13,FALSE),""),"")</f>
        <v/>
      </c>
      <c r="H582" t="str">
        <f ca="1">IFERROR(IF(AND($B582,INDEX(Data!$O$2:$O$1000,$A582)=H$1),VLOOKUP($A582+1, INDIRECT("'" &amp; H$1 &amp;"'!E7:Q200"),13,FALSE),""),"")</f>
        <v/>
      </c>
      <c r="I582" t="str">
        <f ca="1">IFERROR(IF(AND($B582,INDEX(Data!$O$2:$O$1000,$A582)=I$1),VLOOKUP($A582+1, INDIRECT("'" &amp; I$1 &amp;"'!E7:Q200"),13,FALSE),""),"")</f>
        <v/>
      </c>
      <c r="J582" t="str">
        <f ca="1">IFERROR(IF(AND($B582,INDEX(Data!$O$2:$O$1000,$A582)=J$1),VLOOKUP($A582+1, INDIRECT("'" &amp; J$1 &amp;"'!E7:Q200"),13,FALSE),""),"")</f>
        <v/>
      </c>
    </row>
    <row r="583" spans="1:10" x14ac:dyDescent="0.3">
      <c r="A583" t="str">
        <f t="array" ref="A583">IFERROR(SMALL(IF(Data!$D$2:$D$1000="Done",ROW(Data!$D$2:$D$1000)-1),ROW(582:582)),"")</f>
        <v/>
      </c>
      <c r="B583" s="1" t="str">
        <f>IFERROR(IF(INDEX(Data!$T$2:$T$1000,$A583)/INDEX(Data!$J$2:$J$1000,$A583)&gt;$B$1,INDEX(Data!$V$2:$V$1000,$A583),""),"")</f>
        <v/>
      </c>
      <c r="C583" t="str">
        <f ca="1">IFERROR(IF(AND($B583,INDEX(Data!$O$2:$O$1000,$A583)=C$1),VLOOKUP($A583+1, INDIRECT("'" &amp; C$1 &amp;"'!E7:Q200"),13,FALSE),""),"")</f>
        <v/>
      </c>
      <c r="D583" t="str">
        <f ca="1">IFERROR(IF(AND($B583,INDEX(Data!$O$2:$O$1000,$A583)=D$1),VLOOKUP($A583+1, INDIRECT("'" &amp; D$1 &amp;"'!E7:Q200"),13,FALSE),""),"")</f>
        <v/>
      </c>
      <c r="E583" t="str">
        <f ca="1">IFERROR(IF(AND($B583,INDEX(Data!$O$2:$O$1000,$A583)=E$1),VLOOKUP($A583+1, INDIRECT("'" &amp; E$1 &amp;"'!E7:Q200"),13,FALSE),""),"")</f>
        <v/>
      </c>
      <c r="F583" t="str">
        <f ca="1">IFERROR(IF(AND($B583,INDEX(Data!$O$2:$O$1000,$A583)=F$1),VLOOKUP($A583+1, INDIRECT("'" &amp; F$1 &amp;"'!E7:Q200"),13,FALSE),""),"")</f>
        <v/>
      </c>
      <c r="G583" t="str">
        <f ca="1">IFERROR(IF(AND($B583,INDEX(Data!$O$2:$O$1000,$A583)=G$1),VLOOKUP($A583+1, INDIRECT("'" &amp; G$1 &amp;"'!E7:Q200"),13,FALSE),""),"")</f>
        <v/>
      </c>
      <c r="H583" t="str">
        <f ca="1">IFERROR(IF(AND($B583,INDEX(Data!$O$2:$O$1000,$A583)=H$1),VLOOKUP($A583+1, INDIRECT("'" &amp; H$1 &amp;"'!E7:Q200"),13,FALSE),""),"")</f>
        <v/>
      </c>
      <c r="I583" t="str">
        <f ca="1">IFERROR(IF(AND($B583,INDEX(Data!$O$2:$O$1000,$A583)=I$1),VLOOKUP($A583+1, INDIRECT("'" &amp; I$1 &amp;"'!E7:Q200"),13,FALSE),""),"")</f>
        <v/>
      </c>
      <c r="J583" t="str">
        <f ca="1">IFERROR(IF(AND($B583,INDEX(Data!$O$2:$O$1000,$A583)=J$1),VLOOKUP($A583+1, INDIRECT("'" &amp; J$1 &amp;"'!E7:Q200"),13,FALSE),""),"")</f>
        <v/>
      </c>
    </row>
    <row r="584" spans="1:10" x14ac:dyDescent="0.3">
      <c r="A584" t="str">
        <f t="array" ref="A584">IFERROR(SMALL(IF(Data!$D$2:$D$1000="Done",ROW(Data!$D$2:$D$1000)-1),ROW(583:583)),"")</f>
        <v/>
      </c>
      <c r="B584" s="1" t="str">
        <f>IFERROR(IF(INDEX(Data!$T$2:$T$1000,$A584)/INDEX(Data!$J$2:$J$1000,$A584)&gt;$B$1,INDEX(Data!$V$2:$V$1000,$A584),""),"")</f>
        <v/>
      </c>
      <c r="C584" t="str">
        <f ca="1">IFERROR(IF(AND($B584,INDEX(Data!$O$2:$O$1000,$A584)=C$1),VLOOKUP($A584+1, INDIRECT("'" &amp; C$1 &amp;"'!E7:Q200"),13,FALSE),""),"")</f>
        <v/>
      </c>
      <c r="D584" t="str">
        <f ca="1">IFERROR(IF(AND($B584,INDEX(Data!$O$2:$O$1000,$A584)=D$1),VLOOKUP($A584+1, INDIRECT("'" &amp; D$1 &amp;"'!E7:Q200"),13,FALSE),""),"")</f>
        <v/>
      </c>
      <c r="E584" t="str">
        <f ca="1">IFERROR(IF(AND($B584,INDEX(Data!$O$2:$O$1000,$A584)=E$1),VLOOKUP($A584+1, INDIRECT("'" &amp; E$1 &amp;"'!E7:Q200"),13,FALSE),""),"")</f>
        <v/>
      </c>
      <c r="F584" t="str">
        <f ca="1">IFERROR(IF(AND($B584,INDEX(Data!$O$2:$O$1000,$A584)=F$1),VLOOKUP($A584+1, INDIRECT("'" &amp; F$1 &amp;"'!E7:Q200"),13,FALSE),""),"")</f>
        <v/>
      </c>
      <c r="G584" t="str">
        <f ca="1">IFERROR(IF(AND($B584,INDEX(Data!$O$2:$O$1000,$A584)=G$1),VLOOKUP($A584+1, INDIRECT("'" &amp; G$1 &amp;"'!E7:Q200"),13,FALSE),""),"")</f>
        <v/>
      </c>
      <c r="H584" t="str">
        <f ca="1">IFERROR(IF(AND($B584,INDEX(Data!$O$2:$O$1000,$A584)=H$1),VLOOKUP($A584+1, INDIRECT("'" &amp; H$1 &amp;"'!E7:Q200"),13,FALSE),""),"")</f>
        <v/>
      </c>
      <c r="I584" t="str">
        <f ca="1">IFERROR(IF(AND($B584,INDEX(Data!$O$2:$O$1000,$A584)=I$1),VLOOKUP($A584+1, INDIRECT("'" &amp; I$1 &amp;"'!E7:Q200"),13,FALSE),""),"")</f>
        <v/>
      </c>
      <c r="J584" t="str">
        <f ca="1">IFERROR(IF(AND($B584,INDEX(Data!$O$2:$O$1000,$A584)=J$1),VLOOKUP($A584+1, INDIRECT("'" &amp; J$1 &amp;"'!E7:Q200"),13,FALSE),""),"")</f>
        <v/>
      </c>
    </row>
    <row r="585" spans="1:10" x14ac:dyDescent="0.3">
      <c r="A585" t="str">
        <f t="array" ref="A585">IFERROR(SMALL(IF(Data!$D$2:$D$1000="Done",ROW(Data!$D$2:$D$1000)-1),ROW(584:584)),"")</f>
        <v/>
      </c>
      <c r="B585" s="1" t="str">
        <f>IFERROR(IF(INDEX(Data!$T$2:$T$1000,$A585)/INDEX(Data!$J$2:$J$1000,$A585)&gt;$B$1,INDEX(Data!$V$2:$V$1000,$A585),""),"")</f>
        <v/>
      </c>
      <c r="C585" t="str">
        <f ca="1">IFERROR(IF(AND($B585,INDEX(Data!$O$2:$O$1000,$A585)=C$1),VLOOKUP($A585+1, INDIRECT("'" &amp; C$1 &amp;"'!E7:Q200"),13,FALSE),""),"")</f>
        <v/>
      </c>
      <c r="D585" t="str">
        <f ca="1">IFERROR(IF(AND($B585,INDEX(Data!$O$2:$O$1000,$A585)=D$1),VLOOKUP($A585+1, INDIRECT("'" &amp; D$1 &amp;"'!E7:Q200"),13,FALSE),""),"")</f>
        <v/>
      </c>
      <c r="E585" t="str">
        <f ca="1">IFERROR(IF(AND($B585,INDEX(Data!$O$2:$O$1000,$A585)=E$1),VLOOKUP($A585+1, INDIRECT("'" &amp; E$1 &amp;"'!E7:Q200"),13,FALSE),""),"")</f>
        <v/>
      </c>
      <c r="F585" t="str">
        <f ca="1">IFERROR(IF(AND($B585,INDEX(Data!$O$2:$O$1000,$A585)=F$1),VLOOKUP($A585+1, INDIRECT("'" &amp; F$1 &amp;"'!E7:Q200"),13,FALSE),""),"")</f>
        <v/>
      </c>
      <c r="G585" t="str">
        <f ca="1">IFERROR(IF(AND($B585,INDEX(Data!$O$2:$O$1000,$A585)=G$1),VLOOKUP($A585+1, INDIRECT("'" &amp; G$1 &amp;"'!E7:Q200"),13,FALSE),""),"")</f>
        <v/>
      </c>
      <c r="H585" t="str">
        <f ca="1">IFERROR(IF(AND($B585,INDEX(Data!$O$2:$O$1000,$A585)=H$1),VLOOKUP($A585+1, INDIRECT("'" &amp; H$1 &amp;"'!E7:Q200"),13,FALSE),""),"")</f>
        <v/>
      </c>
      <c r="I585" t="str">
        <f ca="1">IFERROR(IF(AND($B585,INDEX(Data!$O$2:$O$1000,$A585)=I$1),VLOOKUP($A585+1, INDIRECT("'" &amp; I$1 &amp;"'!E7:Q200"),13,FALSE),""),"")</f>
        <v/>
      </c>
      <c r="J585" t="str">
        <f ca="1">IFERROR(IF(AND($B585,INDEX(Data!$O$2:$O$1000,$A585)=J$1),VLOOKUP($A585+1, INDIRECT("'" &amp; J$1 &amp;"'!E7:Q200"),13,FALSE),""),"")</f>
        <v/>
      </c>
    </row>
    <row r="586" spans="1:10" x14ac:dyDescent="0.3">
      <c r="A586" t="str">
        <f t="array" ref="A586">IFERROR(SMALL(IF(Data!$D$2:$D$1000="Done",ROW(Data!$D$2:$D$1000)-1),ROW(585:585)),"")</f>
        <v/>
      </c>
      <c r="B586" s="1" t="str">
        <f>IFERROR(IF(INDEX(Data!$T$2:$T$1000,$A586)/INDEX(Data!$J$2:$J$1000,$A586)&gt;$B$1,INDEX(Data!$V$2:$V$1000,$A586),""),"")</f>
        <v/>
      </c>
      <c r="C586" t="str">
        <f ca="1">IFERROR(IF(AND($B586,INDEX(Data!$O$2:$O$1000,$A586)=C$1),VLOOKUP($A586+1, INDIRECT("'" &amp; C$1 &amp;"'!E7:Q200"),13,FALSE),""),"")</f>
        <v/>
      </c>
      <c r="D586" t="str">
        <f ca="1">IFERROR(IF(AND($B586,INDEX(Data!$O$2:$O$1000,$A586)=D$1),VLOOKUP($A586+1, INDIRECT("'" &amp; D$1 &amp;"'!E7:Q200"),13,FALSE),""),"")</f>
        <v/>
      </c>
      <c r="E586" t="str">
        <f ca="1">IFERROR(IF(AND($B586,INDEX(Data!$O$2:$O$1000,$A586)=E$1),VLOOKUP($A586+1, INDIRECT("'" &amp; E$1 &amp;"'!E7:Q200"),13,FALSE),""),"")</f>
        <v/>
      </c>
      <c r="F586" t="str">
        <f ca="1">IFERROR(IF(AND($B586,INDEX(Data!$O$2:$O$1000,$A586)=F$1),VLOOKUP($A586+1, INDIRECT("'" &amp; F$1 &amp;"'!E7:Q200"),13,FALSE),""),"")</f>
        <v/>
      </c>
      <c r="G586" t="str">
        <f ca="1">IFERROR(IF(AND($B586,INDEX(Data!$O$2:$O$1000,$A586)=G$1),VLOOKUP($A586+1, INDIRECT("'" &amp; G$1 &amp;"'!E7:Q200"),13,FALSE),""),"")</f>
        <v/>
      </c>
      <c r="H586" t="str">
        <f ca="1">IFERROR(IF(AND($B586,INDEX(Data!$O$2:$O$1000,$A586)=H$1),VLOOKUP($A586+1, INDIRECT("'" &amp; H$1 &amp;"'!E7:Q200"),13,FALSE),""),"")</f>
        <v/>
      </c>
      <c r="I586" t="str">
        <f ca="1">IFERROR(IF(AND($B586,INDEX(Data!$O$2:$O$1000,$A586)=I$1),VLOOKUP($A586+1, INDIRECT("'" &amp; I$1 &amp;"'!E7:Q200"),13,FALSE),""),"")</f>
        <v/>
      </c>
      <c r="J586" t="str">
        <f ca="1">IFERROR(IF(AND($B586,INDEX(Data!$O$2:$O$1000,$A586)=J$1),VLOOKUP($A586+1, INDIRECT("'" &amp; J$1 &amp;"'!E7:Q200"),13,FALSE),""),"")</f>
        <v/>
      </c>
    </row>
    <row r="587" spans="1:10" x14ac:dyDescent="0.3">
      <c r="A587" t="str">
        <f t="array" ref="A587">IFERROR(SMALL(IF(Data!$D$2:$D$1000="Done",ROW(Data!$D$2:$D$1000)-1),ROW(586:586)),"")</f>
        <v/>
      </c>
      <c r="B587" s="1" t="str">
        <f>IFERROR(IF(INDEX(Data!$T$2:$T$1000,$A587)/INDEX(Data!$J$2:$J$1000,$A587)&gt;$B$1,INDEX(Data!$V$2:$V$1000,$A587),""),"")</f>
        <v/>
      </c>
      <c r="C587" t="str">
        <f ca="1">IFERROR(IF(AND($B587,INDEX(Data!$O$2:$O$1000,$A587)=C$1),VLOOKUP($A587+1, INDIRECT("'" &amp; C$1 &amp;"'!E7:Q200"),13,FALSE),""),"")</f>
        <v/>
      </c>
      <c r="D587" t="str">
        <f ca="1">IFERROR(IF(AND($B587,INDEX(Data!$O$2:$O$1000,$A587)=D$1),VLOOKUP($A587+1, INDIRECT("'" &amp; D$1 &amp;"'!E7:Q200"),13,FALSE),""),"")</f>
        <v/>
      </c>
      <c r="E587" t="str">
        <f ca="1">IFERROR(IF(AND($B587,INDEX(Data!$O$2:$O$1000,$A587)=E$1),VLOOKUP($A587+1, INDIRECT("'" &amp; E$1 &amp;"'!E7:Q200"),13,FALSE),""),"")</f>
        <v/>
      </c>
      <c r="F587" t="str">
        <f ca="1">IFERROR(IF(AND($B587,INDEX(Data!$O$2:$O$1000,$A587)=F$1),VLOOKUP($A587+1, INDIRECT("'" &amp; F$1 &amp;"'!E7:Q200"),13,FALSE),""),"")</f>
        <v/>
      </c>
      <c r="G587" t="str">
        <f ca="1">IFERROR(IF(AND($B587,INDEX(Data!$O$2:$O$1000,$A587)=G$1),VLOOKUP($A587+1, INDIRECT("'" &amp; G$1 &amp;"'!E7:Q200"),13,FALSE),""),"")</f>
        <v/>
      </c>
      <c r="H587" t="str">
        <f ca="1">IFERROR(IF(AND($B587,INDEX(Data!$O$2:$O$1000,$A587)=H$1),VLOOKUP($A587+1, INDIRECT("'" &amp; H$1 &amp;"'!E7:Q200"),13,FALSE),""),"")</f>
        <v/>
      </c>
      <c r="I587" t="str">
        <f ca="1">IFERROR(IF(AND($B587,INDEX(Data!$O$2:$O$1000,$A587)=I$1),VLOOKUP($A587+1, INDIRECT("'" &amp; I$1 &amp;"'!E7:Q200"),13,FALSE),""),"")</f>
        <v/>
      </c>
      <c r="J587" t="str">
        <f ca="1">IFERROR(IF(AND($B587,INDEX(Data!$O$2:$O$1000,$A587)=J$1),VLOOKUP($A587+1, INDIRECT("'" &amp; J$1 &amp;"'!E7:Q200"),13,FALSE),""),"")</f>
        <v/>
      </c>
    </row>
    <row r="588" spans="1:10" x14ac:dyDescent="0.3">
      <c r="A588" t="str">
        <f t="array" ref="A588">IFERROR(SMALL(IF(Data!$D$2:$D$1000="Done",ROW(Data!$D$2:$D$1000)-1),ROW(587:587)),"")</f>
        <v/>
      </c>
      <c r="B588" s="1" t="str">
        <f>IFERROR(IF(INDEX(Data!$T$2:$T$1000,$A588)/INDEX(Data!$J$2:$J$1000,$A588)&gt;$B$1,INDEX(Data!$V$2:$V$1000,$A588),""),"")</f>
        <v/>
      </c>
      <c r="C588" t="str">
        <f ca="1">IFERROR(IF(AND($B588,INDEX(Data!$O$2:$O$1000,$A588)=C$1),VLOOKUP($A588+1, INDIRECT("'" &amp; C$1 &amp;"'!E7:Q200"),13,FALSE),""),"")</f>
        <v/>
      </c>
      <c r="D588" t="str">
        <f ca="1">IFERROR(IF(AND($B588,INDEX(Data!$O$2:$O$1000,$A588)=D$1),VLOOKUP($A588+1, INDIRECT("'" &amp; D$1 &amp;"'!E7:Q200"),13,FALSE),""),"")</f>
        <v/>
      </c>
      <c r="E588" t="str">
        <f ca="1">IFERROR(IF(AND($B588,INDEX(Data!$O$2:$O$1000,$A588)=E$1),VLOOKUP($A588+1, INDIRECT("'" &amp; E$1 &amp;"'!E7:Q200"),13,FALSE),""),"")</f>
        <v/>
      </c>
      <c r="F588" t="str">
        <f ca="1">IFERROR(IF(AND($B588,INDEX(Data!$O$2:$O$1000,$A588)=F$1),VLOOKUP($A588+1, INDIRECT("'" &amp; F$1 &amp;"'!E7:Q200"),13,FALSE),""),"")</f>
        <v/>
      </c>
      <c r="G588" t="str">
        <f ca="1">IFERROR(IF(AND($B588,INDEX(Data!$O$2:$O$1000,$A588)=G$1),VLOOKUP($A588+1, INDIRECT("'" &amp; G$1 &amp;"'!E7:Q200"),13,FALSE),""),"")</f>
        <v/>
      </c>
      <c r="H588" t="str">
        <f ca="1">IFERROR(IF(AND($B588,INDEX(Data!$O$2:$O$1000,$A588)=H$1),VLOOKUP($A588+1, INDIRECT("'" &amp; H$1 &amp;"'!E7:Q200"),13,FALSE),""),"")</f>
        <v/>
      </c>
      <c r="I588" t="str">
        <f ca="1">IFERROR(IF(AND($B588,INDEX(Data!$O$2:$O$1000,$A588)=I$1),VLOOKUP($A588+1, INDIRECT("'" &amp; I$1 &amp;"'!E7:Q200"),13,FALSE),""),"")</f>
        <v/>
      </c>
      <c r="J588" t="str">
        <f ca="1">IFERROR(IF(AND($B588,INDEX(Data!$O$2:$O$1000,$A588)=J$1),VLOOKUP($A588+1, INDIRECT("'" &amp; J$1 &amp;"'!E7:Q200"),13,FALSE),""),"")</f>
        <v/>
      </c>
    </row>
    <row r="589" spans="1:10" x14ac:dyDescent="0.3">
      <c r="A589" t="str">
        <f t="array" ref="A589">IFERROR(SMALL(IF(Data!$D$2:$D$1000="Done",ROW(Data!$D$2:$D$1000)-1),ROW(588:588)),"")</f>
        <v/>
      </c>
      <c r="B589" s="1" t="str">
        <f>IFERROR(IF(INDEX(Data!$T$2:$T$1000,$A589)/INDEX(Data!$J$2:$J$1000,$A589)&gt;$B$1,INDEX(Data!$V$2:$V$1000,$A589),""),"")</f>
        <v/>
      </c>
      <c r="C589" t="str">
        <f ca="1">IFERROR(IF(AND($B589,INDEX(Data!$O$2:$O$1000,$A589)=C$1),VLOOKUP($A589+1, INDIRECT("'" &amp; C$1 &amp;"'!E7:Q200"),13,FALSE),""),"")</f>
        <v/>
      </c>
      <c r="D589" t="str">
        <f ca="1">IFERROR(IF(AND($B589,INDEX(Data!$O$2:$O$1000,$A589)=D$1),VLOOKUP($A589+1, INDIRECT("'" &amp; D$1 &amp;"'!E7:Q200"),13,FALSE),""),"")</f>
        <v/>
      </c>
      <c r="E589" t="str">
        <f ca="1">IFERROR(IF(AND($B589,INDEX(Data!$O$2:$O$1000,$A589)=E$1),VLOOKUP($A589+1, INDIRECT("'" &amp; E$1 &amp;"'!E7:Q200"),13,FALSE),""),"")</f>
        <v/>
      </c>
      <c r="F589" t="str">
        <f ca="1">IFERROR(IF(AND($B589,INDEX(Data!$O$2:$O$1000,$A589)=F$1),VLOOKUP($A589+1, INDIRECT("'" &amp; F$1 &amp;"'!E7:Q200"),13,FALSE),""),"")</f>
        <v/>
      </c>
      <c r="G589" t="str">
        <f ca="1">IFERROR(IF(AND($B589,INDEX(Data!$O$2:$O$1000,$A589)=G$1),VLOOKUP($A589+1, INDIRECT("'" &amp; G$1 &amp;"'!E7:Q200"),13,FALSE),""),"")</f>
        <v/>
      </c>
      <c r="H589" t="str">
        <f ca="1">IFERROR(IF(AND($B589,INDEX(Data!$O$2:$O$1000,$A589)=H$1),VLOOKUP($A589+1, INDIRECT("'" &amp; H$1 &amp;"'!E7:Q200"),13,FALSE),""),"")</f>
        <v/>
      </c>
      <c r="I589" t="str">
        <f ca="1">IFERROR(IF(AND($B589,INDEX(Data!$O$2:$O$1000,$A589)=I$1),VLOOKUP($A589+1, INDIRECT("'" &amp; I$1 &amp;"'!E7:Q200"),13,FALSE),""),"")</f>
        <v/>
      </c>
      <c r="J589" t="str">
        <f ca="1">IFERROR(IF(AND($B589,INDEX(Data!$O$2:$O$1000,$A589)=J$1),VLOOKUP($A589+1, INDIRECT("'" &amp; J$1 &amp;"'!E7:Q200"),13,FALSE),""),"")</f>
        <v/>
      </c>
    </row>
    <row r="590" spans="1:10" x14ac:dyDescent="0.3">
      <c r="A590" t="str">
        <f t="array" ref="A590">IFERROR(SMALL(IF(Data!$D$2:$D$1000="Done",ROW(Data!$D$2:$D$1000)-1),ROW(589:589)),"")</f>
        <v/>
      </c>
      <c r="B590" s="1" t="str">
        <f>IFERROR(IF(INDEX(Data!$T$2:$T$1000,$A590)/INDEX(Data!$J$2:$J$1000,$A590)&gt;$B$1,INDEX(Data!$V$2:$V$1000,$A590),""),"")</f>
        <v/>
      </c>
      <c r="C590" t="str">
        <f ca="1">IFERROR(IF(AND($B590,INDEX(Data!$O$2:$O$1000,$A590)=C$1),VLOOKUP($A590+1, INDIRECT("'" &amp; C$1 &amp;"'!E7:Q200"),13,FALSE),""),"")</f>
        <v/>
      </c>
      <c r="D590" t="str">
        <f ca="1">IFERROR(IF(AND($B590,INDEX(Data!$O$2:$O$1000,$A590)=D$1),VLOOKUP($A590+1, INDIRECT("'" &amp; D$1 &amp;"'!E7:Q200"),13,FALSE),""),"")</f>
        <v/>
      </c>
      <c r="E590" t="str">
        <f ca="1">IFERROR(IF(AND($B590,INDEX(Data!$O$2:$O$1000,$A590)=E$1),VLOOKUP($A590+1, INDIRECT("'" &amp; E$1 &amp;"'!E7:Q200"),13,FALSE),""),"")</f>
        <v/>
      </c>
      <c r="F590" t="str">
        <f ca="1">IFERROR(IF(AND($B590,INDEX(Data!$O$2:$O$1000,$A590)=F$1),VLOOKUP($A590+1, INDIRECT("'" &amp; F$1 &amp;"'!E7:Q200"),13,FALSE),""),"")</f>
        <v/>
      </c>
      <c r="G590" t="str">
        <f ca="1">IFERROR(IF(AND($B590,INDEX(Data!$O$2:$O$1000,$A590)=G$1),VLOOKUP($A590+1, INDIRECT("'" &amp; G$1 &amp;"'!E7:Q200"),13,FALSE),""),"")</f>
        <v/>
      </c>
      <c r="H590" t="str">
        <f ca="1">IFERROR(IF(AND($B590,INDEX(Data!$O$2:$O$1000,$A590)=H$1),VLOOKUP($A590+1, INDIRECT("'" &amp; H$1 &amp;"'!E7:Q200"),13,FALSE),""),"")</f>
        <v/>
      </c>
      <c r="I590" t="str">
        <f ca="1">IFERROR(IF(AND($B590,INDEX(Data!$O$2:$O$1000,$A590)=I$1),VLOOKUP($A590+1, INDIRECT("'" &amp; I$1 &amp;"'!E7:Q200"),13,FALSE),""),"")</f>
        <v/>
      </c>
      <c r="J590" t="str">
        <f ca="1">IFERROR(IF(AND($B590,INDEX(Data!$O$2:$O$1000,$A590)=J$1),VLOOKUP($A590+1, INDIRECT("'" &amp; J$1 &amp;"'!E7:Q200"),13,FALSE),""),"")</f>
        <v/>
      </c>
    </row>
    <row r="591" spans="1:10" x14ac:dyDescent="0.3">
      <c r="A591" t="str">
        <f t="array" ref="A591">IFERROR(SMALL(IF(Data!$D$2:$D$1000="Done",ROW(Data!$D$2:$D$1000)-1),ROW(590:590)),"")</f>
        <v/>
      </c>
      <c r="B591" s="1" t="str">
        <f>IFERROR(IF(INDEX(Data!$T$2:$T$1000,$A591)/INDEX(Data!$J$2:$J$1000,$A591)&gt;$B$1,INDEX(Data!$V$2:$V$1000,$A591),""),"")</f>
        <v/>
      </c>
      <c r="C591" t="str">
        <f ca="1">IFERROR(IF(AND($B591,INDEX(Data!$O$2:$O$1000,$A591)=C$1),VLOOKUP($A591+1, INDIRECT("'" &amp; C$1 &amp;"'!E7:Q200"),13,FALSE),""),"")</f>
        <v/>
      </c>
      <c r="D591" t="str">
        <f ca="1">IFERROR(IF(AND($B591,INDEX(Data!$O$2:$O$1000,$A591)=D$1),VLOOKUP($A591+1, INDIRECT("'" &amp; D$1 &amp;"'!E7:Q200"),13,FALSE),""),"")</f>
        <v/>
      </c>
      <c r="E591" t="str">
        <f ca="1">IFERROR(IF(AND($B591,INDEX(Data!$O$2:$O$1000,$A591)=E$1),VLOOKUP($A591+1, INDIRECT("'" &amp; E$1 &amp;"'!E7:Q200"),13,FALSE),""),"")</f>
        <v/>
      </c>
      <c r="F591" t="str">
        <f ca="1">IFERROR(IF(AND($B591,INDEX(Data!$O$2:$O$1000,$A591)=F$1),VLOOKUP($A591+1, INDIRECT("'" &amp; F$1 &amp;"'!E7:Q200"),13,FALSE),""),"")</f>
        <v/>
      </c>
      <c r="G591" t="str">
        <f ca="1">IFERROR(IF(AND($B591,INDEX(Data!$O$2:$O$1000,$A591)=G$1),VLOOKUP($A591+1, INDIRECT("'" &amp; G$1 &amp;"'!E7:Q200"),13,FALSE),""),"")</f>
        <v/>
      </c>
      <c r="H591" t="str">
        <f ca="1">IFERROR(IF(AND($B591,INDEX(Data!$O$2:$O$1000,$A591)=H$1),VLOOKUP($A591+1, INDIRECT("'" &amp; H$1 &amp;"'!E7:Q200"),13,FALSE),""),"")</f>
        <v/>
      </c>
      <c r="I591" t="str">
        <f ca="1">IFERROR(IF(AND($B591,INDEX(Data!$O$2:$O$1000,$A591)=I$1),VLOOKUP($A591+1, INDIRECT("'" &amp; I$1 &amp;"'!E7:Q200"),13,FALSE),""),"")</f>
        <v/>
      </c>
      <c r="J591" t="str">
        <f ca="1">IFERROR(IF(AND($B591,INDEX(Data!$O$2:$O$1000,$A591)=J$1),VLOOKUP($A591+1, INDIRECT("'" &amp; J$1 &amp;"'!E7:Q200"),13,FALSE),""),"")</f>
        <v/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50"/>
  <sheetViews>
    <sheetView workbookViewId="0">
      <selection activeCell="J2" sqref="J2"/>
    </sheetView>
  </sheetViews>
  <sheetFormatPr defaultRowHeight="14.4" x14ac:dyDescent="0.3"/>
  <cols>
    <col min="4" max="4" width="14.109375" customWidth="1"/>
    <col min="5" max="5" width="16.44140625" customWidth="1"/>
    <col min="6" max="6" width="12.44140625" customWidth="1"/>
    <col min="8" max="8" width="12.88671875" customWidth="1"/>
    <col min="9" max="9" width="15.33203125" customWidth="1"/>
  </cols>
  <sheetData>
    <row r="1" spans="1:9" x14ac:dyDescent="0.3">
      <c r="C1" t="s">
        <v>334</v>
      </c>
      <c r="D1" t="s">
        <v>393</v>
      </c>
      <c r="E1" t="s">
        <v>394</v>
      </c>
      <c r="F1" t="s">
        <v>395</v>
      </c>
      <c r="G1" t="s">
        <v>397</v>
      </c>
      <c r="H1" t="s">
        <v>393</v>
      </c>
      <c r="I1" t="s">
        <v>332</v>
      </c>
    </row>
    <row r="2" spans="1:9" x14ac:dyDescent="0.3">
      <c r="A2">
        <f t="array" ref="A2">IFERROR(SMALL(IF(Data!$D$2:$D$1000="Done",ROW(Data!$D$2:$D$1000)-1),ROW(1:1)),"")</f>
        <v>1</v>
      </c>
      <c r="B2" t="str">
        <f>IFERROR(INDEX(Data!$C$2:$C$1000,$A2),"")</f>
        <v>DDH-235</v>
      </c>
      <c r="C2" t="str">
        <f t="array" ref="C2">IFERROR(INDEX($B$2:$B$1000, MATCH(0,COUNTIF($C$1:C1, $B$2:$B$1000), 0)),"")</f>
        <v>DDH-235</v>
      </c>
      <c r="D2">
        <f>IFERROR(VLOOKUP($C2,Data!$C$2:$J$1000,6,FALSE ),"")</f>
        <v>1</v>
      </c>
      <c r="E2">
        <f>IFERROR(VLOOKUP($C2,Data!$C$2:$J$1000,8,FALSE ),"")</f>
        <v>4.13</v>
      </c>
      <c r="F2">
        <f t="array" ref="F2">IFERROR(SMALL(IF($D$2:$D$1000&lt;Constants!$B$2,IF($D$2:$D$1000&gt;0,ROW($D$2:$D$1000)-1)),ROW(1:1)),"")</f>
        <v>1</v>
      </c>
      <c r="G2" t="str">
        <f>IFERROR(INDEX($C$2:$C$1000,$F2),"")</f>
        <v>DDH-235</v>
      </c>
      <c r="H2">
        <f>VLOOKUP($G2,$C$2:$E$500,2, FALSE)</f>
        <v>1</v>
      </c>
      <c r="I2">
        <f>VLOOKUP($G2,$C$2:$E$500,3, FALSE)</f>
        <v>4.13</v>
      </c>
    </row>
    <row r="3" spans="1:9" x14ac:dyDescent="0.3">
      <c r="A3">
        <f t="array" ref="A3">IFERROR(SMALL(IF(Data!$D$2:$D$1000="Done",ROW(Data!$D$2:$D$1000)-1),ROW(2:2)),"")</f>
        <v>2</v>
      </c>
      <c r="B3" t="str">
        <f>IFERROR(INDEX(Data!$C$2:$C$1000,$A3),"")</f>
        <v>DDH-235</v>
      </c>
      <c r="C3" t="str">
        <f t="array" ref="C3">IFERROR(INDEX($B$2:$B$1000, MATCH(0,COUNTIF($C$1:C2, $B$2:$B$1000), 0)),"")</f>
        <v>DDH-234</v>
      </c>
      <c r="D3">
        <f>IFERROR(VLOOKUP($C3,Data!$C$2:$J$1000,6,FALSE ),"")</f>
        <v>2</v>
      </c>
      <c r="E3">
        <f>IFERROR(VLOOKUP($C3,Data!$C$2:$J$1000,8,FALSE ),"")</f>
        <v>5.37</v>
      </c>
      <c r="F3">
        <f t="array" ref="F3">IFERROR(SMALL(IF($D$2:$D$1000&lt;Constants!$B$2,IF($D$2:$D$1000&gt;0,ROW($D$2:$D$1000)-1)),ROW(2:2)),"")</f>
        <v>2</v>
      </c>
      <c r="G3" t="str">
        <f t="shared" ref="G3:G66" si="0">IFERROR(INDEX($C$2:$C$1000,$F3),"")</f>
        <v>DDH-234</v>
      </c>
      <c r="H3">
        <f t="shared" ref="H3:H35" si="1">VLOOKUP($G3,$C$2:$E$500,2, FALSE)</f>
        <v>2</v>
      </c>
      <c r="I3">
        <f t="shared" ref="I3:I38" si="2">VLOOKUP($G3,$C$2:$E$500,3, FALSE)</f>
        <v>5.37</v>
      </c>
    </row>
    <row r="4" spans="1:9" x14ac:dyDescent="0.3">
      <c r="A4">
        <f t="array" ref="A4">IFERROR(SMALL(IF(Data!$D$2:$D$1000="Done",ROW(Data!$D$2:$D$1000)-1),ROW(3:3)),"")</f>
        <v>3</v>
      </c>
      <c r="B4" t="str">
        <f>IFERROR(INDEX(Data!$C$2:$C$1000,$A4),"")</f>
        <v>DDH-235</v>
      </c>
      <c r="C4" t="str">
        <f t="array" ref="C4">IFERROR(INDEX($B$2:$B$1000, MATCH(0,COUNTIF($C$1:C3, $B$2:$B$1000), 0)),"")</f>
        <v>DDH-232</v>
      </c>
      <c r="D4">
        <f>IFERROR(VLOOKUP($C4,Data!$C$2:$J$1000,6,FALSE ),"")</f>
        <v>1</v>
      </c>
      <c r="E4">
        <f>IFERROR(VLOOKUP($C4,Data!$C$2:$J$1000,8,FALSE ),"")</f>
        <v>1.68</v>
      </c>
      <c r="F4">
        <f t="array" ref="F4">IFERROR(SMALL(IF($D$2:$D$1000&lt;Constants!$B$2,IF($D$2:$D$1000&gt;0,ROW($D$2:$D$1000)-1)),ROW(3:3)),"")</f>
        <v>3</v>
      </c>
      <c r="G4" t="str">
        <f t="shared" si="0"/>
        <v>DDH-232</v>
      </c>
      <c r="H4">
        <f t="shared" si="1"/>
        <v>1</v>
      </c>
      <c r="I4">
        <f t="shared" si="2"/>
        <v>1.68</v>
      </c>
    </row>
    <row r="5" spans="1:9" x14ac:dyDescent="0.3">
      <c r="A5">
        <f t="array" ref="A5">IFERROR(SMALL(IF(Data!$D$2:$D$1000="Done",ROW(Data!$D$2:$D$1000)-1),ROW(4:4)),"")</f>
        <v>4</v>
      </c>
      <c r="B5" t="str">
        <f>IFERROR(INDEX(Data!$C$2:$C$1000,$A5),"")</f>
        <v>DDH-234</v>
      </c>
      <c r="C5" t="str">
        <f t="array" ref="C5">IFERROR(INDEX($B$2:$B$1000, MATCH(0,COUNTIF($C$1:C4, $B$2:$B$1000), 0)),"")</f>
        <v>DDH-228</v>
      </c>
      <c r="D5">
        <f>IFERROR(VLOOKUP($C5,Data!$C$2:$J$1000,6,FALSE ),"")</f>
        <v>16</v>
      </c>
      <c r="E5">
        <f>IFERROR(VLOOKUP($C5,Data!$C$2:$J$1000,8,FALSE ),"")</f>
        <v>30.97</v>
      </c>
      <c r="F5">
        <f t="array" ref="F5">IFERROR(SMALL(IF($D$2:$D$1000&lt;Constants!$B$2,IF($D$2:$D$1000&gt;0,ROW($D$2:$D$1000)-1)),ROW(4:4)),"")</f>
        <v>6</v>
      </c>
      <c r="G5" t="str">
        <f t="shared" si="0"/>
        <v>DDH-211</v>
      </c>
      <c r="H5">
        <f t="shared" si="1"/>
        <v>1</v>
      </c>
      <c r="I5">
        <f t="shared" si="2"/>
        <v>7.88</v>
      </c>
    </row>
    <row r="6" spans="1:9" x14ac:dyDescent="0.3">
      <c r="A6">
        <f t="array" ref="A6">IFERROR(SMALL(IF(Data!$D$2:$D$1000="Done",ROW(Data!$D$2:$D$1000)-1),ROW(5:5)),"")</f>
        <v>5</v>
      </c>
      <c r="B6" t="str">
        <f>IFERROR(INDEX(Data!$C$2:$C$1000,$A6),"")</f>
        <v>DDH-232</v>
      </c>
      <c r="C6" t="str">
        <f t="array" ref="C6">IFERROR(INDEX($B$2:$B$1000, MATCH(0,COUNTIF($C$1:C5, $B$2:$B$1000), 0)),"")</f>
        <v>DDH-216</v>
      </c>
      <c r="D6">
        <f>IFERROR(VLOOKUP($C6,Data!$C$2:$J$1000,6,FALSE ),"")</f>
        <v>8</v>
      </c>
      <c r="E6">
        <f>IFERROR(VLOOKUP($C6,Data!$C$2:$J$1000,8,FALSE ),"")</f>
        <v>13.5</v>
      </c>
      <c r="F6">
        <f t="array" ref="F6">IFERROR(SMALL(IF($D$2:$D$1000&lt;Constants!$B$2,IF($D$2:$D$1000&gt;0,ROW($D$2:$D$1000)-1)),ROW(5:5)),"")</f>
        <v>7</v>
      </c>
      <c r="G6" t="str">
        <f t="shared" si="0"/>
        <v>DDH-210</v>
      </c>
      <c r="H6">
        <f t="shared" si="1"/>
        <v>2</v>
      </c>
      <c r="I6">
        <f t="shared" si="2"/>
        <v>3.08</v>
      </c>
    </row>
    <row r="7" spans="1:9" x14ac:dyDescent="0.3">
      <c r="A7">
        <f t="array" ref="A7">IFERROR(SMALL(IF(Data!$D$2:$D$1000="Done",ROW(Data!$D$2:$D$1000)-1),ROW(6:6)),"")</f>
        <v>6</v>
      </c>
      <c r="B7" t="str">
        <f>IFERROR(INDEX(Data!$C$2:$C$1000,$A7),"")</f>
        <v>DDH-228</v>
      </c>
      <c r="C7" t="str">
        <f t="array" ref="C7">IFERROR(INDEX($B$2:$B$1000, MATCH(0,COUNTIF($C$1:C6, $B$2:$B$1000), 0)),"")</f>
        <v>DDH-211</v>
      </c>
      <c r="D7">
        <f>IFERROR(VLOOKUP($C7,Data!$C$2:$J$1000,6,FALSE ),"")</f>
        <v>1</v>
      </c>
      <c r="E7">
        <f>IFERROR(VLOOKUP($C7,Data!$C$2:$J$1000,8,FALSE ),"")</f>
        <v>7.88</v>
      </c>
      <c r="F7">
        <f t="array" ref="F7">IFERROR(SMALL(IF($D$2:$D$1000&lt;Constants!$B$2,IF($D$2:$D$1000&gt;0,ROW($D$2:$D$1000)-1)),ROW(6:6)),"")</f>
        <v>8</v>
      </c>
      <c r="G7" t="str">
        <f t="shared" si="0"/>
        <v>DDH-209</v>
      </c>
      <c r="H7">
        <f t="shared" si="1"/>
        <v>2</v>
      </c>
      <c r="I7">
        <f t="shared" si="2"/>
        <v>4.95</v>
      </c>
    </row>
    <row r="8" spans="1:9" x14ac:dyDescent="0.3">
      <c r="A8">
        <f t="array" ref="A8">IFERROR(SMALL(IF(Data!$D$2:$D$1000="Done",ROW(Data!$D$2:$D$1000)-1),ROW(7:7)),"")</f>
        <v>7</v>
      </c>
      <c r="B8" t="str">
        <f>IFERROR(INDEX(Data!$C$2:$C$1000,$A8),"")</f>
        <v>DDH-228</v>
      </c>
      <c r="C8" t="str">
        <f t="array" ref="C8">IFERROR(INDEX($B$2:$B$1000, MATCH(0,COUNTIF($C$1:C7, $B$2:$B$1000), 0)),"")</f>
        <v>DDH-210</v>
      </c>
      <c r="D8">
        <f>IFERROR(VLOOKUP($C8,Data!$C$2:$J$1000,6,FALSE ),"")</f>
        <v>2</v>
      </c>
      <c r="E8">
        <f>IFERROR(VLOOKUP($C8,Data!$C$2:$J$1000,8,FALSE ),"")</f>
        <v>3.08</v>
      </c>
      <c r="F8">
        <f t="array" ref="F8">IFERROR(SMALL(IF($D$2:$D$1000&lt;Constants!$B$2,IF($D$2:$D$1000&gt;0,ROW($D$2:$D$1000)-1)),ROW(7:7)),"")</f>
        <v>11</v>
      </c>
      <c r="G8" t="str">
        <f t="shared" si="0"/>
        <v>DDH-236</v>
      </c>
      <c r="H8">
        <f t="shared" si="1"/>
        <v>2</v>
      </c>
      <c r="I8">
        <f t="shared" si="2"/>
        <v>13.63</v>
      </c>
    </row>
    <row r="9" spans="1:9" x14ac:dyDescent="0.3">
      <c r="A9">
        <f t="array" ref="A9">IFERROR(SMALL(IF(Data!$D$2:$D$1000="Done",ROW(Data!$D$2:$D$1000)-1),ROW(8:8)),"")</f>
        <v>8</v>
      </c>
      <c r="B9" t="str">
        <f>IFERROR(INDEX(Data!$C$2:$C$1000,$A9),"")</f>
        <v>DDH-216</v>
      </c>
      <c r="C9" t="str">
        <f t="array" ref="C9">IFERROR(INDEX($B$2:$B$1000, MATCH(0,COUNTIF($C$1:C8, $B$2:$B$1000), 0)),"")</f>
        <v>DDH-209</v>
      </c>
      <c r="D9">
        <f>IFERROR(VLOOKUP($C9,Data!$C$2:$J$1000,6,FALSE ),"")</f>
        <v>2</v>
      </c>
      <c r="E9">
        <f>IFERROR(VLOOKUP($C9,Data!$C$2:$J$1000,8,FALSE ),"")</f>
        <v>4.95</v>
      </c>
      <c r="F9">
        <f t="array" ref="F9">IFERROR(SMALL(IF($D$2:$D$1000&lt;Constants!$B$2,IF($D$2:$D$1000&gt;0,ROW($D$2:$D$1000)-1)),ROW(8:8)),"")</f>
        <v>12</v>
      </c>
      <c r="G9" t="str">
        <f t="shared" si="0"/>
        <v>DDH-231</v>
      </c>
      <c r="H9">
        <f t="shared" si="1"/>
        <v>0.5</v>
      </c>
      <c r="I9">
        <f t="shared" si="2"/>
        <v>0.72</v>
      </c>
    </row>
    <row r="10" spans="1:9" x14ac:dyDescent="0.3">
      <c r="A10">
        <f t="array" ref="A10">IFERROR(SMALL(IF(Data!$D$2:$D$1000="Done",ROW(Data!$D$2:$D$1000)-1),ROW(9:9)),"")</f>
        <v>9</v>
      </c>
      <c r="B10" t="str">
        <f>IFERROR(INDEX(Data!$C$2:$C$1000,$A10),"")</f>
        <v>DDH-211</v>
      </c>
      <c r="C10" t="str">
        <f t="array" ref="C10">IFERROR(INDEX($B$2:$B$1000, MATCH(0,COUNTIF($C$1:C9, $B$2:$B$1000), 0)),"")</f>
        <v>DDH-186</v>
      </c>
      <c r="D10">
        <f>IFERROR(VLOOKUP($C10,Data!$C$2:$J$1000,6,FALSE ),"")</f>
        <v>25</v>
      </c>
      <c r="E10">
        <f>IFERROR(VLOOKUP($C10,Data!$C$2:$J$1000,8,FALSE ),"")</f>
        <v>48.73</v>
      </c>
      <c r="F10">
        <f t="array" ref="F10">IFERROR(SMALL(IF($D$2:$D$1000&lt;Constants!$B$2,IF($D$2:$D$1000&gt;0,ROW($D$2:$D$1000)-1)),ROW(9:9)),"")</f>
        <v>13</v>
      </c>
      <c r="G10" t="str">
        <f t="shared" si="0"/>
        <v>DDH-226</v>
      </c>
      <c r="H10">
        <f t="shared" si="1"/>
        <v>1</v>
      </c>
      <c r="I10">
        <f t="shared" si="2"/>
        <v>4.67</v>
      </c>
    </row>
    <row r="11" spans="1:9" x14ac:dyDescent="0.3">
      <c r="A11">
        <f t="array" ref="A11">IFERROR(SMALL(IF(Data!$D$2:$D$1000="Done",ROW(Data!$D$2:$D$1000)-1),ROW(10:10)),"")</f>
        <v>10</v>
      </c>
      <c r="B11" t="str">
        <f>IFERROR(INDEX(Data!$C$2:$C$1000,$A11),"")</f>
        <v>DDH-211</v>
      </c>
      <c r="C11" t="str">
        <f t="array" ref="C11">IFERROR(INDEX($B$2:$B$1000, MATCH(0,COUNTIF($C$1:C10, $B$2:$B$1000), 0)),"")</f>
        <v>DDH-107</v>
      </c>
      <c r="D11">
        <f>IFERROR(VLOOKUP($C11,Data!$C$2:$J$1000,6,FALSE ),"")</f>
        <v>0</v>
      </c>
      <c r="E11">
        <f>IFERROR(VLOOKUP($C11,Data!$C$2:$J$1000,8,FALSE ),"")</f>
        <v>51.13</v>
      </c>
      <c r="F11">
        <f t="array" ref="F11">IFERROR(SMALL(IF($D$2:$D$1000&lt;Constants!$B$2,IF($D$2:$D$1000&gt;0,ROW($D$2:$D$1000)-1)),ROW(10:10)),"")</f>
        <v>15</v>
      </c>
      <c r="G11" t="str">
        <f t="shared" si="0"/>
        <v>DDH-213</v>
      </c>
      <c r="H11">
        <f t="shared" si="1"/>
        <v>3</v>
      </c>
      <c r="I11">
        <f t="shared" si="2"/>
        <v>8.9700000000000006</v>
      </c>
    </row>
    <row r="12" spans="1:9" x14ac:dyDescent="0.3">
      <c r="A12">
        <f t="array" ref="A12">IFERROR(SMALL(IF(Data!$D$2:$D$1000="Done",ROW(Data!$D$2:$D$1000)-1),ROW(11:11)),"")</f>
        <v>11</v>
      </c>
      <c r="B12" t="str">
        <f>IFERROR(INDEX(Data!$C$2:$C$1000,$A12),"")</f>
        <v>DDH-210</v>
      </c>
      <c r="C12" t="str">
        <f t="array" ref="C12">IFERROR(INDEX($B$2:$B$1000, MATCH(0,COUNTIF($C$1:C11, $B$2:$B$1000), 0)),"")</f>
        <v>DDH-236</v>
      </c>
      <c r="D12">
        <f>IFERROR(VLOOKUP($C12,Data!$C$2:$J$1000,6,FALSE ),"")</f>
        <v>2</v>
      </c>
      <c r="E12">
        <f>IFERROR(VLOOKUP($C12,Data!$C$2:$J$1000,8,FALSE ),"")</f>
        <v>13.63</v>
      </c>
      <c r="F12">
        <f t="array" ref="F12">IFERROR(SMALL(IF($D$2:$D$1000&lt;Constants!$B$2,IF($D$2:$D$1000&gt;0,ROW($D$2:$D$1000)-1)),ROW(11:11)),"")</f>
        <v>16</v>
      </c>
      <c r="G12" t="str">
        <f t="shared" si="0"/>
        <v>DDH-205</v>
      </c>
      <c r="H12">
        <f t="shared" si="1"/>
        <v>2</v>
      </c>
      <c r="I12">
        <f t="shared" si="2"/>
        <v>12.67</v>
      </c>
    </row>
    <row r="13" spans="1:9" x14ac:dyDescent="0.3">
      <c r="A13">
        <f t="array" ref="A13">IFERROR(SMALL(IF(Data!$D$2:$D$1000="Done",ROW(Data!$D$2:$D$1000)-1),ROW(12:12)),"")</f>
        <v>12</v>
      </c>
      <c r="B13" t="str">
        <f>IFERROR(INDEX(Data!$C$2:$C$1000,$A13),"")</f>
        <v>DDH-210</v>
      </c>
      <c r="C13" t="str">
        <f t="array" ref="C13">IFERROR(INDEX($B$2:$B$1000, MATCH(0,COUNTIF($C$1:C12, $B$2:$B$1000), 0)),"")</f>
        <v>DDH-231</v>
      </c>
      <c r="D13">
        <f>IFERROR(VLOOKUP($C13,Data!$C$2:$J$1000,6,FALSE ),"")</f>
        <v>0.5</v>
      </c>
      <c r="E13">
        <f>IFERROR(VLOOKUP($C13,Data!$C$2:$J$1000,8,FALSE ),"")</f>
        <v>0.72</v>
      </c>
      <c r="F13">
        <f t="array" ref="F13">IFERROR(SMALL(IF($D$2:$D$1000&lt;Constants!$B$2,IF($D$2:$D$1000&gt;0,ROW($D$2:$D$1000)-1)),ROW(12:12)),"")</f>
        <v>17</v>
      </c>
      <c r="G13" t="str">
        <f t="shared" si="0"/>
        <v>DDH-204</v>
      </c>
      <c r="H13">
        <f t="shared" si="1"/>
        <v>2</v>
      </c>
      <c r="I13">
        <f t="shared" si="2"/>
        <v>4.12</v>
      </c>
    </row>
    <row r="14" spans="1:9" x14ac:dyDescent="0.3">
      <c r="A14">
        <f t="array" ref="A14">IFERROR(SMALL(IF(Data!$D$2:$D$1000="Done",ROW(Data!$D$2:$D$1000)-1),ROW(13:13)),"")</f>
        <v>13</v>
      </c>
      <c r="B14" t="str">
        <f>IFERROR(INDEX(Data!$C$2:$C$1000,$A14),"")</f>
        <v>DDH-210</v>
      </c>
      <c r="C14" t="str">
        <f t="array" ref="C14">IFERROR(INDEX($B$2:$B$1000, MATCH(0,COUNTIF($C$1:C13, $B$2:$B$1000), 0)),"")</f>
        <v>DDH-226</v>
      </c>
      <c r="D14">
        <f>IFERROR(VLOOKUP($C14,Data!$C$2:$J$1000,6,FALSE ),"")</f>
        <v>1</v>
      </c>
      <c r="E14">
        <f>IFERROR(VLOOKUP($C14,Data!$C$2:$J$1000,8,FALSE ),"")</f>
        <v>4.67</v>
      </c>
      <c r="F14">
        <f t="array" ref="F14">IFERROR(SMALL(IF($D$2:$D$1000&lt;Constants!$B$2,IF($D$2:$D$1000&gt;0,ROW($D$2:$D$1000)-1)),ROW(13:13)),"")</f>
        <v>18</v>
      </c>
      <c r="G14" t="str">
        <f t="shared" si="0"/>
        <v>DDH-237</v>
      </c>
      <c r="H14">
        <f t="shared" si="1"/>
        <v>2</v>
      </c>
      <c r="I14">
        <f t="shared" si="2"/>
        <v>2.27</v>
      </c>
    </row>
    <row r="15" spans="1:9" x14ac:dyDescent="0.3">
      <c r="A15">
        <f t="array" ref="A15">IFERROR(SMALL(IF(Data!$D$2:$D$1000="Done",ROW(Data!$D$2:$D$1000)-1),ROW(14:14)),"")</f>
        <v>14</v>
      </c>
      <c r="B15" t="str">
        <f>IFERROR(INDEX(Data!$C$2:$C$1000,$A15),"")</f>
        <v>DDH-210</v>
      </c>
      <c r="C15" t="str">
        <f t="array" ref="C15">IFERROR(INDEX($B$2:$B$1000, MATCH(0,COUNTIF($C$1:C14, $B$2:$B$1000), 0)),"")</f>
        <v>DDH-214</v>
      </c>
      <c r="D15">
        <f>IFERROR(VLOOKUP($C15,Data!$C$2:$J$1000,6,FALSE ),"")</f>
        <v>8</v>
      </c>
      <c r="E15">
        <f>IFERROR(VLOOKUP($C15,Data!$C$2:$J$1000,8,FALSE ),"")</f>
        <v>9.3000000000000007</v>
      </c>
      <c r="F15">
        <f t="array" ref="F15">IFERROR(SMALL(IF($D$2:$D$1000&lt;Constants!$B$2,IF($D$2:$D$1000&gt;0,ROW($D$2:$D$1000)-1)),ROW(14:14)),"")</f>
        <v>19</v>
      </c>
      <c r="G15" t="str">
        <f t="shared" si="0"/>
        <v>DDH-242</v>
      </c>
      <c r="H15">
        <f t="shared" si="1"/>
        <v>1</v>
      </c>
      <c r="I15">
        <f t="shared" si="2"/>
        <v>1.1200000000000001</v>
      </c>
    </row>
    <row r="16" spans="1:9" x14ac:dyDescent="0.3">
      <c r="A16">
        <f t="array" ref="A16">IFERROR(SMALL(IF(Data!$D$2:$D$1000="Done",ROW(Data!$D$2:$D$1000)-1),ROW(15:15)),"")</f>
        <v>15</v>
      </c>
      <c r="B16" t="str">
        <f>IFERROR(INDEX(Data!$C$2:$C$1000,$A16),"")</f>
        <v>DDH-209</v>
      </c>
      <c r="C16" t="str">
        <f t="array" ref="C16">IFERROR(INDEX($B$2:$B$1000, MATCH(0,COUNTIF($C$1:C15, $B$2:$B$1000), 0)),"")</f>
        <v>DDH-213</v>
      </c>
      <c r="D16">
        <f>IFERROR(VLOOKUP($C16,Data!$C$2:$J$1000,6,FALSE ),"")</f>
        <v>3</v>
      </c>
      <c r="E16">
        <f>IFERROR(VLOOKUP($C16,Data!$C$2:$J$1000,8,FALSE ),"")</f>
        <v>8.9700000000000006</v>
      </c>
      <c r="F16">
        <f t="array" ref="F16">IFERROR(SMALL(IF($D$2:$D$1000&lt;Constants!$B$2,IF($D$2:$D$1000&gt;0,ROW($D$2:$D$1000)-1)),ROW(15:15)),"")</f>
        <v>21</v>
      </c>
      <c r="G16" t="str">
        <f t="shared" si="0"/>
        <v>DDH-243</v>
      </c>
      <c r="H16">
        <f t="shared" si="1"/>
        <v>1</v>
      </c>
      <c r="I16">
        <f t="shared" si="2"/>
        <v>4.43</v>
      </c>
    </row>
    <row r="17" spans="1:9" x14ac:dyDescent="0.3">
      <c r="A17">
        <f t="array" ref="A17">IFERROR(SMALL(IF(Data!$D$2:$D$1000="Done",ROW(Data!$D$2:$D$1000)-1),ROW(16:16)),"")</f>
        <v>16</v>
      </c>
      <c r="B17" t="str">
        <f>IFERROR(INDEX(Data!$C$2:$C$1000,$A17),"")</f>
        <v>DDH-209</v>
      </c>
      <c r="C17" t="str">
        <f t="array" ref="C17">IFERROR(INDEX($B$2:$B$1000, MATCH(0,COUNTIF($C$1:C16, $B$2:$B$1000), 0)),"")</f>
        <v>DDH-205</v>
      </c>
      <c r="D17">
        <f>IFERROR(VLOOKUP($C17,Data!$C$2:$J$1000,6,FALSE ),"")</f>
        <v>2</v>
      </c>
      <c r="E17">
        <f>IFERROR(VLOOKUP($C17,Data!$C$2:$J$1000,8,FALSE ),"")</f>
        <v>12.67</v>
      </c>
      <c r="F17">
        <f t="array" ref="F17">IFERROR(SMALL(IF($D$2:$D$1000&lt;Constants!$B$2,IF($D$2:$D$1000&gt;0,ROW($D$2:$D$1000)-1)),ROW(16:16)),"")</f>
        <v>23</v>
      </c>
      <c r="G17" t="str">
        <f t="shared" si="0"/>
        <v>DDH-185</v>
      </c>
      <c r="H17">
        <f t="shared" si="1"/>
        <v>3</v>
      </c>
      <c r="I17">
        <f t="shared" si="2"/>
        <v>3.7</v>
      </c>
    </row>
    <row r="18" spans="1:9" x14ac:dyDescent="0.3">
      <c r="A18">
        <f t="array" ref="A18">IFERROR(SMALL(IF(Data!$D$2:$D$1000="Done",ROW(Data!$D$2:$D$1000)-1),ROW(17:17)),"")</f>
        <v>17</v>
      </c>
      <c r="B18" t="str">
        <f>IFERROR(INDEX(Data!$C$2:$C$1000,$A18),"")</f>
        <v>DDH-209</v>
      </c>
      <c r="C18" t="str">
        <f t="array" ref="C18">IFERROR(INDEX($B$2:$B$1000, MATCH(0,COUNTIF($C$1:C17, $B$2:$B$1000), 0)),"")</f>
        <v>DDH-204</v>
      </c>
      <c r="D18">
        <f>IFERROR(VLOOKUP($C18,Data!$C$2:$J$1000,6,FALSE ),"")</f>
        <v>2</v>
      </c>
      <c r="E18">
        <f>IFERROR(VLOOKUP($C18,Data!$C$2:$J$1000,8,FALSE ),"")</f>
        <v>4.12</v>
      </c>
      <c r="F18">
        <f t="array" ref="F18">IFERROR(SMALL(IF($D$2:$D$1000&lt;Constants!$B$2,IF($D$2:$D$1000&gt;0,ROW($D$2:$D$1000)-1)),ROW(17:17)),"")</f>
        <v>24</v>
      </c>
      <c r="G18" t="str">
        <f t="shared" si="0"/>
        <v>DDH-245</v>
      </c>
      <c r="H18">
        <f t="shared" si="1"/>
        <v>2</v>
      </c>
      <c r="I18">
        <f t="shared" si="2"/>
        <v>8.65</v>
      </c>
    </row>
    <row r="19" spans="1:9" x14ac:dyDescent="0.3">
      <c r="A19">
        <f t="array" ref="A19">IFERROR(SMALL(IF(Data!$D$2:$D$1000="Done",ROW(Data!$D$2:$D$1000)-1),ROW(18:18)),"")</f>
        <v>18</v>
      </c>
      <c r="B19" t="str">
        <f>IFERROR(INDEX(Data!$C$2:$C$1000,$A19),"")</f>
        <v>DDH-186</v>
      </c>
      <c r="C19" t="str">
        <f t="array" ref="C19">IFERROR(INDEX($B$2:$B$1000, MATCH(0,COUNTIF($C$1:C18, $B$2:$B$1000), 0)),"")</f>
        <v>DDH-237</v>
      </c>
      <c r="D19">
        <f>IFERROR(VLOOKUP($C19,Data!$C$2:$J$1000,6,FALSE ),"")</f>
        <v>2</v>
      </c>
      <c r="E19">
        <f>IFERROR(VLOOKUP($C19,Data!$C$2:$J$1000,8,FALSE ),"")</f>
        <v>2.27</v>
      </c>
      <c r="F19">
        <f t="array" ref="F19">IFERROR(SMALL(IF($D$2:$D$1000&lt;Constants!$B$2,IF($D$2:$D$1000&gt;0,ROW($D$2:$D$1000)-1)),ROW(18:18)),"")</f>
        <v>25</v>
      </c>
      <c r="G19" t="str">
        <f t="shared" si="0"/>
        <v>DDH-219</v>
      </c>
      <c r="H19">
        <f t="shared" si="1"/>
        <v>1</v>
      </c>
      <c r="I19">
        <f t="shared" si="2"/>
        <v>0.85</v>
      </c>
    </row>
    <row r="20" spans="1:9" x14ac:dyDescent="0.3">
      <c r="A20">
        <f t="array" ref="A20">IFERROR(SMALL(IF(Data!$D$2:$D$1000="Done",ROW(Data!$D$2:$D$1000)-1),ROW(19:19)),"")</f>
        <v>20</v>
      </c>
      <c r="B20" t="str">
        <f>IFERROR(INDEX(Data!$C$2:$C$1000,$A20),"")</f>
        <v>DDH-107</v>
      </c>
      <c r="C20" t="str">
        <f t="array" ref="C20">IFERROR(INDEX($B$2:$B$1000, MATCH(0,COUNTIF($C$1:C19, $B$2:$B$1000), 0)),"")</f>
        <v>DDH-242</v>
      </c>
      <c r="D20">
        <f>IFERROR(VLOOKUP($C20,Data!$C$2:$J$1000,6,FALSE ),"")</f>
        <v>1</v>
      </c>
      <c r="E20">
        <f>IFERROR(VLOOKUP($C20,Data!$C$2:$J$1000,8,FALSE ),"")</f>
        <v>1.1200000000000001</v>
      </c>
      <c r="F20">
        <f t="array" ref="F20">IFERROR(SMALL(IF($D$2:$D$1000&lt;Constants!$B$2,IF($D$2:$D$1000&gt;0,ROW($D$2:$D$1000)-1)),ROW(19:19)),"")</f>
        <v>26</v>
      </c>
      <c r="G20" t="str">
        <f t="shared" si="0"/>
        <v>DDH-218</v>
      </c>
      <c r="H20">
        <f t="shared" si="1"/>
        <v>1</v>
      </c>
      <c r="I20">
        <f t="shared" si="2"/>
        <v>0.4</v>
      </c>
    </row>
    <row r="21" spans="1:9" x14ac:dyDescent="0.3">
      <c r="A21">
        <f t="array" ref="A21">IFERROR(SMALL(IF(Data!$D$2:$D$1000="Done",ROW(Data!$D$2:$D$1000)-1),ROW(20:20)),"")</f>
        <v>21</v>
      </c>
      <c r="B21" t="str">
        <f>IFERROR(INDEX(Data!$C$2:$C$1000,$A21),"")</f>
        <v>DDH-107</v>
      </c>
      <c r="C21" t="str">
        <f t="array" ref="C21">IFERROR(INDEX($B$2:$B$1000, MATCH(0,COUNTIF($C$1:C20, $B$2:$B$1000), 0)),"")</f>
        <v>DDH-191</v>
      </c>
      <c r="D21">
        <f>IFERROR(VLOOKUP($C21,Data!$C$2:$J$1000,6,FALSE ),"")</f>
        <v>0</v>
      </c>
      <c r="E21">
        <f>IFERROR(VLOOKUP($C21,Data!$C$2:$J$1000,8,FALSE ),"")</f>
        <v>9.07</v>
      </c>
      <c r="F21">
        <f t="array" ref="F21">IFERROR(SMALL(IF($D$2:$D$1000&lt;Constants!$B$2,IF($D$2:$D$1000&gt;0,ROW($D$2:$D$1000)-1)),ROW(20:20)),"")</f>
        <v>27</v>
      </c>
      <c r="G21" t="str">
        <f t="shared" si="0"/>
        <v>DDH-81</v>
      </c>
      <c r="H21">
        <f t="shared" si="1"/>
        <v>4</v>
      </c>
      <c r="I21">
        <f t="shared" si="2"/>
        <v>12.85</v>
      </c>
    </row>
    <row r="22" spans="1:9" x14ac:dyDescent="0.3">
      <c r="A22">
        <f t="array" ref="A22">IFERROR(SMALL(IF(Data!$D$2:$D$1000="Done",ROW(Data!$D$2:$D$1000)-1),ROW(21:21)),"")</f>
        <v>22</v>
      </c>
      <c r="B22" t="str">
        <f>IFERROR(INDEX(Data!$C$2:$C$1000,$A22),"")</f>
        <v>DDH-236</v>
      </c>
      <c r="C22" t="str">
        <f t="array" ref="C22">IFERROR(INDEX($B$2:$B$1000, MATCH(0,COUNTIF($C$1:C21, $B$2:$B$1000), 0)),"")</f>
        <v>DDH-243</v>
      </c>
      <c r="D22">
        <f>IFERROR(VLOOKUP($C22,Data!$C$2:$J$1000,6,FALSE ),"")</f>
        <v>1</v>
      </c>
      <c r="E22">
        <f>IFERROR(VLOOKUP($C22,Data!$C$2:$J$1000,8,FALSE ),"")</f>
        <v>4.43</v>
      </c>
      <c r="F22">
        <f t="array" ref="F22">IFERROR(SMALL(IF($D$2:$D$1000&lt;Constants!$B$2,IF($D$2:$D$1000&gt;0,ROW($D$2:$D$1000)-1)),ROW(21:21)),"")</f>
        <v>29</v>
      </c>
      <c r="G22" t="str">
        <f t="shared" si="0"/>
        <v>DDH-252</v>
      </c>
      <c r="H22">
        <f t="shared" si="1"/>
        <v>1</v>
      </c>
      <c r="I22">
        <f t="shared" si="2"/>
        <v>0.18</v>
      </c>
    </row>
    <row r="23" spans="1:9" x14ac:dyDescent="0.3">
      <c r="A23">
        <f t="array" ref="A23">IFERROR(SMALL(IF(Data!$D$2:$D$1000="Done",ROW(Data!$D$2:$D$1000)-1),ROW(22:22)),"")</f>
        <v>23</v>
      </c>
      <c r="B23" t="str">
        <f>IFERROR(INDEX(Data!$C$2:$C$1000,$A23),"")</f>
        <v>DDH-235</v>
      </c>
      <c r="C23" t="str">
        <f t="array" ref="C23">IFERROR(INDEX($B$2:$B$1000, MATCH(0,COUNTIF($C$1:C22, $B$2:$B$1000), 0)),"")</f>
        <v>DDH-220</v>
      </c>
      <c r="D23">
        <f>IFERROR(VLOOKUP($C23,Data!$C$2:$J$1000,6,FALSE ),"")</f>
        <v>9</v>
      </c>
      <c r="E23">
        <f>IFERROR(VLOOKUP($C23,Data!$C$2:$J$1000,8,FALSE ),"")</f>
        <v>8.9</v>
      </c>
      <c r="F23">
        <f t="array" ref="F23">IFERROR(SMALL(IF($D$2:$D$1000&lt;Constants!$B$2,IF($D$2:$D$1000&gt;0,ROW($D$2:$D$1000)-1)),ROW(22:22)),"")</f>
        <v>30</v>
      </c>
      <c r="G23" t="str">
        <f t="shared" si="0"/>
        <v>DDH-251</v>
      </c>
      <c r="H23">
        <f t="shared" si="1"/>
        <v>1</v>
      </c>
      <c r="I23">
        <f t="shared" si="2"/>
        <v>1.32</v>
      </c>
    </row>
    <row r="24" spans="1:9" x14ac:dyDescent="0.3">
      <c r="A24">
        <f t="array" ref="A24">IFERROR(SMALL(IF(Data!$D$2:$D$1000="Done",ROW(Data!$D$2:$D$1000)-1),ROW(23:23)),"")</f>
        <v>24</v>
      </c>
      <c r="B24" t="str">
        <f>IFERROR(INDEX(Data!$C$2:$C$1000,$A24),"")</f>
        <v>DDH-234</v>
      </c>
      <c r="C24" t="str">
        <f t="array" ref="C24">IFERROR(INDEX($B$2:$B$1000, MATCH(0,COUNTIF($C$1:C23, $B$2:$B$1000), 0)),"")</f>
        <v>DDH-185</v>
      </c>
      <c r="D24">
        <f>IFERROR(VLOOKUP($C24,Data!$C$2:$J$1000,6,FALSE ),"")</f>
        <v>3</v>
      </c>
      <c r="E24">
        <f>IFERROR(VLOOKUP($C24,Data!$C$2:$J$1000,8,FALSE ),"")</f>
        <v>3.7</v>
      </c>
      <c r="F24">
        <f t="array" ref="F24">IFERROR(SMALL(IF($D$2:$D$1000&lt;Constants!$B$2,IF($D$2:$D$1000&gt;0,ROW($D$2:$D$1000)-1)),ROW(23:23)),"")</f>
        <v>31</v>
      </c>
      <c r="G24" t="str">
        <f t="shared" si="0"/>
        <v>DDH-238</v>
      </c>
      <c r="H24">
        <f t="shared" si="1"/>
        <v>4</v>
      </c>
      <c r="I24">
        <f t="shared" si="2"/>
        <v>5.9</v>
      </c>
    </row>
    <row r="25" spans="1:9" x14ac:dyDescent="0.3">
      <c r="A25">
        <f t="array" ref="A25">IFERROR(SMALL(IF(Data!$D$2:$D$1000="Done",ROW(Data!$D$2:$D$1000)-1),ROW(24:24)),"")</f>
        <v>25</v>
      </c>
      <c r="B25" t="str">
        <f>IFERROR(INDEX(Data!$C$2:$C$1000,$A25),"")</f>
        <v>DDH-231</v>
      </c>
      <c r="C25" t="str">
        <f t="array" ref="C25">IFERROR(INDEX($B$2:$B$1000, MATCH(0,COUNTIF($C$1:C24, $B$2:$B$1000), 0)),"")</f>
        <v>DDH-245</v>
      </c>
      <c r="D25">
        <f>IFERROR(VLOOKUP($C25,Data!$C$2:$J$1000,6,FALSE ),"")</f>
        <v>2</v>
      </c>
      <c r="E25">
        <f>IFERROR(VLOOKUP($C25,Data!$C$2:$J$1000,8,FALSE ),"")</f>
        <v>8.65</v>
      </c>
      <c r="F25">
        <f t="array" ref="F25">IFERROR(SMALL(IF($D$2:$D$1000&lt;Constants!$B$2,IF($D$2:$D$1000&gt;0,ROW($D$2:$D$1000)-1)),ROW(24:24)),"")</f>
        <v>32</v>
      </c>
      <c r="G25" t="str">
        <f t="shared" si="0"/>
        <v>DDH-233</v>
      </c>
      <c r="H25">
        <f t="shared" si="1"/>
        <v>2</v>
      </c>
      <c r="I25">
        <f t="shared" si="2"/>
        <v>3.32</v>
      </c>
    </row>
    <row r="26" spans="1:9" x14ac:dyDescent="0.3">
      <c r="A26">
        <f t="array" ref="A26">IFERROR(SMALL(IF(Data!$D$2:$D$1000="Done",ROW(Data!$D$2:$D$1000)-1),ROW(25:25)),"")</f>
        <v>26</v>
      </c>
      <c r="B26" t="str">
        <f>IFERROR(INDEX(Data!$C$2:$C$1000,$A26),"")</f>
        <v>DDH-228</v>
      </c>
      <c r="C26" t="str">
        <f t="array" ref="C26">IFERROR(INDEX($B$2:$B$1000, MATCH(0,COUNTIF($C$1:C25, $B$2:$B$1000), 0)),"")</f>
        <v>DDH-219</v>
      </c>
      <c r="D26">
        <f>IFERROR(VLOOKUP($C26,Data!$C$2:$J$1000,6,FALSE ),"")</f>
        <v>1</v>
      </c>
      <c r="E26">
        <f>IFERROR(VLOOKUP($C26,Data!$C$2:$J$1000,8,FALSE ),"")</f>
        <v>0.85</v>
      </c>
      <c r="F26">
        <f t="array" ref="F26">IFERROR(SMALL(IF($D$2:$D$1000&lt;Constants!$B$2,IF($D$2:$D$1000&gt;0,ROW($D$2:$D$1000)-1)),ROW(25:25)),"")</f>
        <v>33</v>
      </c>
      <c r="G26" t="str">
        <f t="shared" si="0"/>
        <v>DDH-217</v>
      </c>
      <c r="H26">
        <f t="shared" si="1"/>
        <v>3</v>
      </c>
      <c r="I26">
        <f t="shared" si="2"/>
        <v>2.4</v>
      </c>
    </row>
    <row r="27" spans="1:9" x14ac:dyDescent="0.3">
      <c r="A27">
        <f t="array" ref="A27">IFERROR(SMALL(IF(Data!$D$2:$D$1000="Done",ROW(Data!$D$2:$D$1000)-1),ROW(26:26)),"")</f>
        <v>27</v>
      </c>
      <c r="B27" t="str">
        <f>IFERROR(INDEX(Data!$C$2:$C$1000,$A27),"")</f>
        <v>DDH-228</v>
      </c>
      <c r="C27" t="str">
        <f t="array" ref="C27">IFERROR(INDEX($B$2:$B$1000, MATCH(0,COUNTIF($C$1:C26, $B$2:$B$1000), 0)),"")</f>
        <v>DDH-218</v>
      </c>
      <c r="D27">
        <f>IFERROR(VLOOKUP($C27,Data!$C$2:$J$1000,6,FALSE ),"")</f>
        <v>1</v>
      </c>
      <c r="E27">
        <f>IFERROR(VLOOKUP($C27,Data!$C$2:$J$1000,8,FALSE ),"")</f>
        <v>0.4</v>
      </c>
      <c r="F27">
        <f t="array" ref="F27">IFERROR(SMALL(IF($D$2:$D$1000&lt;Constants!$B$2,IF($D$2:$D$1000&gt;0,ROW($D$2:$D$1000)-1)),ROW(26:26)),"")</f>
        <v>34</v>
      </c>
      <c r="G27" t="str">
        <f t="shared" si="0"/>
        <v>DDH-247</v>
      </c>
      <c r="H27">
        <f t="shared" si="1"/>
        <v>2</v>
      </c>
      <c r="I27">
        <f t="shared" si="2"/>
        <v>0.95</v>
      </c>
    </row>
    <row r="28" spans="1:9" x14ac:dyDescent="0.3">
      <c r="A28">
        <f t="array" ref="A28">IFERROR(SMALL(IF(Data!$D$2:$D$1000="Done",ROW(Data!$D$2:$D$1000)-1),ROW(27:27)),"")</f>
        <v>28</v>
      </c>
      <c r="B28" t="str">
        <f>IFERROR(INDEX(Data!$C$2:$C$1000,$A28),"")</f>
        <v>DDH-226</v>
      </c>
      <c r="C28" t="str">
        <f t="array" ref="C28">IFERROR(INDEX($B$2:$B$1000, MATCH(0,COUNTIF($C$1:C27, $B$2:$B$1000), 0)),"")</f>
        <v>DDH-81</v>
      </c>
      <c r="D28">
        <f>IFERROR(VLOOKUP($C28,Data!$C$2:$J$1000,6,FALSE ),"")</f>
        <v>4</v>
      </c>
      <c r="E28">
        <f>IFERROR(VLOOKUP($C28,Data!$C$2:$J$1000,8,FALSE ),"")</f>
        <v>12.85</v>
      </c>
      <c r="F28">
        <f t="array" ref="F28">IFERROR(SMALL(IF($D$2:$D$1000&lt;Constants!$B$2,IF($D$2:$D$1000&gt;0,ROW($D$2:$D$1000)-1)),ROW(27:27)),"")</f>
        <v>35</v>
      </c>
      <c r="G28" t="str">
        <f t="shared" si="0"/>
        <v>DDH-253</v>
      </c>
      <c r="H28">
        <f t="shared" si="1"/>
        <v>1.5</v>
      </c>
      <c r="I28">
        <f t="shared" si="2"/>
        <v>0.8</v>
      </c>
    </row>
    <row r="29" spans="1:9" x14ac:dyDescent="0.3">
      <c r="A29">
        <f t="array" ref="A29">IFERROR(SMALL(IF(Data!$D$2:$D$1000="Done",ROW(Data!$D$2:$D$1000)-1),ROW(28:28)),"")</f>
        <v>29</v>
      </c>
      <c r="B29" t="str">
        <f>IFERROR(INDEX(Data!$C$2:$C$1000,$A29),"")</f>
        <v>DDH-216</v>
      </c>
      <c r="C29" t="str">
        <f t="array" ref="C29">IFERROR(INDEX($B$2:$B$1000, MATCH(0,COUNTIF($C$1:C28, $B$2:$B$1000), 0)),"")</f>
        <v>DDH-79</v>
      </c>
      <c r="D29">
        <f>IFERROR(VLOOKUP($C29,Data!$C$2:$J$1000,6,FALSE ),"")</f>
        <v>0</v>
      </c>
      <c r="E29">
        <f>IFERROR(VLOOKUP($C29,Data!$C$2:$J$1000,8,FALSE ),"")</f>
        <v>29.97</v>
      </c>
      <c r="F29">
        <f t="array" ref="F29">IFERROR(SMALL(IF($D$2:$D$1000&lt;Constants!$B$2,IF($D$2:$D$1000&gt;0,ROW($D$2:$D$1000)-1)),ROW(28:28)),"")</f>
        <v>36</v>
      </c>
      <c r="G29" t="str">
        <f t="shared" si="0"/>
        <v>DDH-250</v>
      </c>
      <c r="H29">
        <f t="shared" si="1"/>
        <v>0.5</v>
      </c>
      <c r="I29">
        <f t="shared" si="2"/>
        <v>0.62</v>
      </c>
    </row>
    <row r="30" spans="1:9" x14ac:dyDescent="0.3">
      <c r="A30">
        <f t="array" ref="A30">IFERROR(SMALL(IF(Data!$D$2:$D$1000="Done",ROW(Data!$D$2:$D$1000)-1),ROW(29:29)),"")</f>
        <v>30</v>
      </c>
      <c r="B30" t="str">
        <f>IFERROR(INDEX(Data!$C$2:$C$1000,$A30),"")</f>
        <v>DDH-214</v>
      </c>
      <c r="C30" t="str">
        <f t="array" ref="C30">IFERROR(INDEX($B$2:$B$1000, MATCH(0,COUNTIF($C$1:C29, $B$2:$B$1000), 0)),"")</f>
        <v>DDH-252</v>
      </c>
      <c r="D30">
        <f>IFERROR(VLOOKUP($C30,Data!$C$2:$J$1000,6,FALSE ),"")</f>
        <v>1</v>
      </c>
      <c r="E30">
        <f>IFERROR(VLOOKUP($C30,Data!$C$2:$J$1000,8,FALSE ),"")</f>
        <v>0.18</v>
      </c>
      <c r="F30">
        <f t="array" ref="F30">IFERROR(SMALL(IF($D$2:$D$1000&lt;Constants!$B$2,IF($D$2:$D$1000&gt;0,ROW($D$2:$D$1000)-1)),ROW(29:29)),"")</f>
        <v>37</v>
      </c>
      <c r="G30" t="str">
        <f t="shared" si="0"/>
        <v>DDH-248</v>
      </c>
      <c r="H30">
        <f t="shared" si="1"/>
        <v>0.5</v>
      </c>
      <c r="I30">
        <f t="shared" si="2"/>
        <v>0.43</v>
      </c>
    </row>
    <row r="31" spans="1:9" x14ac:dyDescent="0.3">
      <c r="A31">
        <f t="array" ref="A31">IFERROR(SMALL(IF(Data!$D$2:$D$1000="Done",ROW(Data!$D$2:$D$1000)-1),ROW(30:30)),"")</f>
        <v>31</v>
      </c>
      <c r="B31" t="str">
        <f>IFERROR(INDEX(Data!$C$2:$C$1000,$A31),"")</f>
        <v>DDH-213</v>
      </c>
      <c r="C31" t="str">
        <f t="array" ref="C31">IFERROR(INDEX($B$2:$B$1000, MATCH(0,COUNTIF($C$1:C30, $B$2:$B$1000), 0)),"")</f>
        <v>DDH-251</v>
      </c>
      <c r="D31">
        <f>IFERROR(VLOOKUP($C31,Data!$C$2:$J$1000,6,FALSE ),"")</f>
        <v>1</v>
      </c>
      <c r="E31">
        <f>IFERROR(VLOOKUP($C31,Data!$C$2:$J$1000,8,FALSE ),"")</f>
        <v>1.32</v>
      </c>
      <c r="F31">
        <f t="array" ref="F31">IFERROR(SMALL(IF($D$2:$D$1000&lt;Constants!$B$2,IF($D$2:$D$1000&gt;0,ROW($D$2:$D$1000)-1)),ROW(30:30)),"")</f>
        <v>38</v>
      </c>
      <c r="G31" t="str">
        <f t="shared" si="0"/>
        <v>DDH-249</v>
      </c>
      <c r="H31">
        <f t="shared" si="1"/>
        <v>0.5</v>
      </c>
      <c r="I31">
        <f t="shared" si="2"/>
        <v>0.48</v>
      </c>
    </row>
    <row r="32" spans="1:9" x14ac:dyDescent="0.3">
      <c r="A32">
        <f t="array" ref="A32">IFERROR(SMALL(IF(Data!$D$2:$D$1000="Done",ROW(Data!$D$2:$D$1000)-1),ROW(31:31)),"")</f>
        <v>32</v>
      </c>
      <c r="B32" t="str">
        <f>IFERROR(INDEX(Data!$C$2:$C$1000,$A32),"")</f>
        <v>DDH-211</v>
      </c>
      <c r="C32" t="str">
        <f t="array" ref="C32">IFERROR(INDEX($B$2:$B$1000, MATCH(0,COUNTIF($C$1:C31, $B$2:$B$1000), 0)),"")</f>
        <v>DDH-238</v>
      </c>
      <c r="D32">
        <f>IFERROR(VLOOKUP($C32,Data!$C$2:$J$1000,6,FALSE ),"")</f>
        <v>4</v>
      </c>
      <c r="E32">
        <f>IFERROR(VLOOKUP($C32,Data!$C$2:$J$1000,8,FALSE ),"")</f>
        <v>5.9</v>
      </c>
      <c r="F32" t="str">
        <f t="array" ref="F32">IFERROR(SMALL(IF($D$2:$D$1000&lt;Constants!$B$2,IF($D$2:$D$1000&gt;0,ROW($D$2:$D$1000)-1)),ROW(31:31)),"")</f>
        <v/>
      </c>
      <c r="G32" t="str">
        <f t="shared" si="0"/>
        <v/>
      </c>
      <c r="H32" t="str">
        <f t="shared" si="1"/>
        <v/>
      </c>
      <c r="I32" t="str">
        <f t="shared" si="2"/>
        <v/>
      </c>
    </row>
    <row r="33" spans="1:9" x14ac:dyDescent="0.3">
      <c r="A33">
        <f t="array" ref="A33">IFERROR(SMALL(IF(Data!$D$2:$D$1000="Done",ROW(Data!$D$2:$D$1000)-1),ROW(32:32)),"")</f>
        <v>33</v>
      </c>
      <c r="B33" t="str">
        <f>IFERROR(INDEX(Data!$C$2:$C$1000,$A33),"")</f>
        <v>DDH-211</v>
      </c>
      <c r="C33" t="str">
        <f t="array" ref="C33">IFERROR(INDEX($B$2:$B$1000, MATCH(0,COUNTIF($C$1:C32, $B$2:$B$1000), 0)),"")</f>
        <v>DDH-233</v>
      </c>
      <c r="D33">
        <f>IFERROR(VLOOKUP($C33,Data!$C$2:$J$1000,6,FALSE ),"")</f>
        <v>2</v>
      </c>
      <c r="E33">
        <f>IFERROR(VLOOKUP($C33,Data!$C$2:$J$1000,8,FALSE ),"")</f>
        <v>3.32</v>
      </c>
      <c r="F33" t="str">
        <f t="array" ref="F33">IFERROR(SMALL(IF($D$2:$D$1000&lt;Constants!$B$2,IF($D$2:$D$1000&gt;0,ROW($D$2:$D$1000)-1)),ROW(32:32)),"")</f>
        <v/>
      </c>
      <c r="G33" t="str">
        <f t="shared" si="0"/>
        <v/>
      </c>
      <c r="H33" t="str">
        <f t="shared" si="1"/>
        <v/>
      </c>
      <c r="I33" t="str">
        <f t="shared" si="2"/>
        <v/>
      </c>
    </row>
    <row r="34" spans="1:9" x14ac:dyDescent="0.3">
      <c r="A34">
        <f t="array" ref="A34">IFERROR(SMALL(IF(Data!$D$2:$D$1000="Done",ROW(Data!$D$2:$D$1000)-1),ROW(33:33)),"")</f>
        <v>34</v>
      </c>
      <c r="B34" t="str">
        <f>IFERROR(INDEX(Data!$C$2:$C$1000,$A34),"")</f>
        <v>DDH-209</v>
      </c>
      <c r="C34" t="str">
        <f t="array" ref="C34">IFERROR(INDEX($B$2:$B$1000, MATCH(0,COUNTIF($C$1:C33, $B$2:$B$1000), 0)),"")</f>
        <v>DDH-217</v>
      </c>
      <c r="D34">
        <f>IFERROR(VLOOKUP($C34,Data!$C$2:$J$1000,6,FALSE ),"")</f>
        <v>3</v>
      </c>
      <c r="E34">
        <f>IFERROR(VLOOKUP($C34,Data!$C$2:$J$1000,8,FALSE ),"")</f>
        <v>2.4</v>
      </c>
      <c r="F34" t="str">
        <f t="array" ref="F34">IFERROR(SMALL(IF($D$2:$D$1000&lt;Constants!$B$2,IF($D$2:$D$1000&gt;0,ROW($D$2:$D$1000)-1)),ROW(33:33)),"")</f>
        <v/>
      </c>
      <c r="G34" t="str">
        <f t="shared" si="0"/>
        <v/>
      </c>
      <c r="H34" t="str">
        <f t="shared" si="1"/>
        <v/>
      </c>
      <c r="I34" t="str">
        <f t="shared" si="2"/>
        <v/>
      </c>
    </row>
    <row r="35" spans="1:9" x14ac:dyDescent="0.3">
      <c r="A35">
        <f t="array" ref="A35">IFERROR(SMALL(IF(Data!$D$2:$D$1000="Done",ROW(Data!$D$2:$D$1000)-1),ROW(34:34)),"")</f>
        <v>35</v>
      </c>
      <c r="B35" t="str">
        <f>IFERROR(INDEX(Data!$C$2:$C$1000,$A35),"")</f>
        <v>DDH-205</v>
      </c>
      <c r="C35" t="str">
        <f t="array" ref="C35">IFERROR(INDEX($B$2:$B$1000, MATCH(0,COUNTIF($C$1:C34, $B$2:$B$1000), 0)),"")</f>
        <v>DDH-247</v>
      </c>
      <c r="D35">
        <f>IFERROR(VLOOKUP($C35,Data!$C$2:$J$1000,6,FALSE ),"")</f>
        <v>2</v>
      </c>
      <c r="E35">
        <f>IFERROR(VLOOKUP($C35,Data!$C$2:$J$1000,8,FALSE ),"")</f>
        <v>0.95</v>
      </c>
      <c r="F35" t="str">
        <f t="array" ref="F35">IFERROR(SMALL(IF($D$2:$D$1000&lt;Constants!$B$2,IF($D$2:$D$1000&gt;0,ROW($D$2:$D$1000)-1)),ROW(34:34)),"")</f>
        <v/>
      </c>
      <c r="G35" t="str">
        <f t="shared" si="0"/>
        <v/>
      </c>
      <c r="H35" t="str">
        <f t="shared" si="1"/>
        <v/>
      </c>
      <c r="I35" t="str">
        <f t="shared" si="2"/>
        <v/>
      </c>
    </row>
    <row r="36" spans="1:9" x14ac:dyDescent="0.3">
      <c r="A36">
        <f t="array" ref="A36">IFERROR(SMALL(IF(Data!$D$2:$D$1000="Done",ROW(Data!$D$2:$D$1000)-1),ROW(35:35)),"")</f>
        <v>36</v>
      </c>
      <c r="B36" t="str">
        <f>IFERROR(INDEX(Data!$C$2:$C$1000,$A36),"")</f>
        <v>DDH-204</v>
      </c>
      <c r="C36" t="str">
        <f t="array" ref="C36">IFERROR(INDEX($B$2:$B$1000, MATCH(0,COUNTIF($C$1:C35, $B$2:$B$1000), 0)),"")</f>
        <v>DDH-253</v>
      </c>
      <c r="D36">
        <f>IFERROR(VLOOKUP($C36,Data!$C$2:$J$1000,6,FALSE ),"")</f>
        <v>1.5</v>
      </c>
      <c r="E36">
        <f>IFERROR(VLOOKUP($C36,Data!$C$2:$J$1000,8,FALSE ),"")</f>
        <v>0.8</v>
      </c>
      <c r="F36" t="str">
        <f t="array" ref="F36">IFERROR(SMALL(IF($D$2:$D$1000&lt;Constants!$B$2,IF($D$2:$D$1000&gt;0,ROW($D$2:$D$1000)-1)),ROW(35:35)),"")</f>
        <v/>
      </c>
      <c r="G36" t="str">
        <f t="shared" si="0"/>
        <v/>
      </c>
      <c r="I36" t="str">
        <f t="shared" si="2"/>
        <v/>
      </c>
    </row>
    <row r="37" spans="1:9" x14ac:dyDescent="0.3">
      <c r="A37">
        <f t="array" ref="A37">IFERROR(SMALL(IF(Data!$D$2:$D$1000="Done",ROW(Data!$D$2:$D$1000)-1),ROW(36:36)),"")</f>
        <v>37</v>
      </c>
      <c r="B37" t="str">
        <f>IFERROR(INDEX(Data!$C$2:$C$1000,$A37),"")</f>
        <v>DDH-186</v>
      </c>
      <c r="C37" t="str">
        <f t="array" ref="C37">IFERROR(INDEX($B$2:$B$1000, MATCH(0,COUNTIF($C$1:C36, $B$2:$B$1000), 0)),"")</f>
        <v>DDH-250</v>
      </c>
      <c r="D37">
        <f>IFERROR(VLOOKUP($C37,Data!$C$2:$J$1000,6,FALSE ),"")</f>
        <v>0.5</v>
      </c>
      <c r="E37">
        <f>IFERROR(VLOOKUP($C37,Data!$C$2:$J$1000,8,FALSE ),"")</f>
        <v>0.62</v>
      </c>
      <c r="F37" t="str">
        <f t="array" ref="F37">IFERROR(SMALL(IF($D$2:$D$1000&lt;Constants!$B$2,IF($D$2:$D$1000&gt;0,ROW($D$2:$D$1000)-1)),ROW(36:36)),"")</f>
        <v/>
      </c>
      <c r="G37" t="str">
        <f t="shared" si="0"/>
        <v/>
      </c>
      <c r="I37" t="str">
        <f t="shared" si="2"/>
        <v/>
      </c>
    </row>
    <row r="38" spans="1:9" x14ac:dyDescent="0.3">
      <c r="A38">
        <f t="array" ref="A38">IFERROR(SMALL(IF(Data!$D$2:$D$1000="Done",ROW(Data!$D$2:$D$1000)-1),ROW(37:37)),"")</f>
        <v>38</v>
      </c>
      <c r="B38" t="str">
        <f>IFERROR(INDEX(Data!$C$2:$C$1000,$A38),"")</f>
        <v>DDH-237</v>
      </c>
      <c r="C38" t="str">
        <f t="array" ref="C38">IFERROR(INDEX($B$2:$B$1000, MATCH(0,COUNTIF($C$1:C37, $B$2:$B$1000), 0)),"")</f>
        <v>DDH-248</v>
      </c>
      <c r="D38">
        <f>IFERROR(VLOOKUP($C38,Data!$C$2:$J$1000,6,FALSE ),"")</f>
        <v>0.5</v>
      </c>
      <c r="E38">
        <f>IFERROR(VLOOKUP($C38,Data!$C$2:$J$1000,8,FALSE ),"")</f>
        <v>0.43</v>
      </c>
      <c r="F38" t="str">
        <f t="array" ref="F38">IFERROR(SMALL(IF($D$2:$D$1000&lt;Constants!$B$2,IF($D$2:$D$1000&gt;0,ROW($D$2:$D$1000)-1)),ROW(37:37)),"")</f>
        <v/>
      </c>
      <c r="G38" t="str">
        <f t="shared" si="0"/>
        <v/>
      </c>
      <c r="I38" t="str">
        <f t="shared" si="2"/>
        <v/>
      </c>
    </row>
    <row r="39" spans="1:9" x14ac:dyDescent="0.3">
      <c r="A39">
        <f t="array" ref="A39">IFERROR(SMALL(IF(Data!$D$2:$D$1000="Done",ROW(Data!$D$2:$D$1000)-1),ROW(38:38)),"")</f>
        <v>39</v>
      </c>
      <c r="B39" t="str">
        <f>IFERROR(INDEX(Data!$C$2:$C$1000,$A39),"")</f>
        <v>DDH-237</v>
      </c>
      <c r="C39" t="str">
        <f t="array" ref="C39">IFERROR(INDEX($B$2:$B$1000, MATCH(0,COUNTIF($C$1:C38, $B$2:$B$1000), 0)),"")</f>
        <v>DDH-249</v>
      </c>
      <c r="D39">
        <f>IFERROR(VLOOKUP($C39,Data!$C$2:$J$1000,6,FALSE ),"")</f>
        <v>0.5</v>
      </c>
      <c r="E39">
        <f>IFERROR(VLOOKUP($C39,Data!$C$2:$J$1000,8,FALSE ),"")</f>
        <v>0.48</v>
      </c>
      <c r="F39" t="str">
        <f t="array" ref="F39">IFERROR(SMALL(IF($D$2:$D$1000&lt;Constants!$B$2,IF($D$2:$D$1000&gt;0,ROW($D$2:$D$1000)-1)),ROW(38:38)),"")</f>
        <v/>
      </c>
      <c r="G39" t="str">
        <f t="shared" si="0"/>
        <v/>
      </c>
    </row>
    <row r="40" spans="1:9" x14ac:dyDescent="0.3">
      <c r="A40">
        <f t="array" ref="A40">IFERROR(SMALL(IF(Data!$D$2:$D$1000="Done",ROW(Data!$D$2:$D$1000)-1),ROW(39:39)),"")</f>
        <v>40</v>
      </c>
      <c r="B40" t="str">
        <f>IFERROR(INDEX(Data!$C$2:$C$1000,$A40),"")</f>
        <v>DDH-236</v>
      </c>
      <c r="C40" t="str">
        <f t="array" ref="C40">IFERROR(INDEX($B$2:$B$1000, MATCH(0,COUNTIF($C$1:C39, $B$2:$B$1000), 0)),"")</f>
        <v/>
      </c>
      <c r="D40" t="str">
        <f>IFERROR(VLOOKUP($C40,Data!$C$2:$J$1000,6,FALSE ),"")</f>
        <v/>
      </c>
      <c r="E40" t="str">
        <f>IFERROR(VLOOKUP($C40,Data!$C$2:$J$1000,8,FALSE ),"")</f>
        <v/>
      </c>
      <c r="F40" t="str">
        <f t="array" ref="F40">IFERROR(SMALL(IF($D$2:$D$1000&lt;Constants!$B$2,IF($D$2:$D$1000&gt;0,ROW($D$2:$D$1000)-1)),ROW(39:39)),"")</f>
        <v/>
      </c>
      <c r="G40" t="str">
        <f t="shared" si="0"/>
        <v/>
      </c>
    </row>
    <row r="41" spans="1:9" x14ac:dyDescent="0.3">
      <c r="A41">
        <f t="array" ref="A41">IFERROR(SMALL(IF(Data!$D$2:$D$1000="Done",ROW(Data!$D$2:$D$1000)-1),ROW(40:40)),"")</f>
        <v>41</v>
      </c>
      <c r="B41" t="str">
        <f>IFERROR(INDEX(Data!$C$2:$C$1000,$A41),"")</f>
        <v>DDH-232</v>
      </c>
      <c r="C41">
        <f t="array" ref="C41">IFERROR(INDEX($B$2:$B$1000, MATCH(0,COUNTIF($C$1:C40, $B$2:$B$1000), 0)),"")</f>
        <v>0</v>
      </c>
      <c r="D41" t="str">
        <f>IFERROR(VLOOKUP($C41,Data!$C$2:$J$1000,6,FALSE ),"")</f>
        <v/>
      </c>
      <c r="E41" t="str">
        <f>IFERROR(VLOOKUP($C41,Data!$C$2:$J$1000,8,FALSE ),"")</f>
        <v/>
      </c>
      <c r="F41" t="str">
        <f t="array" ref="F41">IFERROR(SMALL(IF($D$2:$D$1000&lt;Constants!$B$2,IF($D$2:$D$1000&gt;0,ROW($D$2:$D$1000)-1)),ROW(40:40)),"")</f>
        <v/>
      </c>
      <c r="G41" t="str">
        <f t="shared" si="0"/>
        <v/>
      </c>
    </row>
    <row r="42" spans="1:9" x14ac:dyDescent="0.3">
      <c r="A42">
        <f t="array" ref="A42">IFERROR(SMALL(IF(Data!$D$2:$D$1000="Done",ROW(Data!$D$2:$D$1000)-1),ROW(41:41)),"")</f>
        <v>42</v>
      </c>
      <c r="B42" t="str">
        <f>IFERROR(INDEX(Data!$C$2:$C$1000,$A42),"")</f>
        <v>DDH-231</v>
      </c>
      <c r="C42" t="str">
        <f t="array" ref="C42">IFERROR(INDEX($B$2:$B$1000, MATCH(0,COUNTIF($C$1:C41, $B$2:$B$1000), 0)),"")</f>
        <v/>
      </c>
      <c r="D42" t="str">
        <f>IFERROR(VLOOKUP($C42,Data!$C$2:$J$1000,6,FALSE ),"")</f>
        <v/>
      </c>
      <c r="E42" t="str">
        <f>IFERROR(VLOOKUP($C42,Data!$C$2:$J$1000,8,FALSE ),"")</f>
        <v/>
      </c>
      <c r="F42">
        <f t="array" ref="F42">IFERROR(SMALL(IF($D$2:$D$1000&lt;Constants!$B$2,ROW($D$2:$D$1000)-1),ROW(41:41)),"")</f>
        <v>313</v>
      </c>
      <c r="G42">
        <f t="shared" si="0"/>
        <v>0</v>
      </c>
    </row>
    <row r="43" spans="1:9" x14ac:dyDescent="0.3">
      <c r="A43">
        <f t="array" ref="A43">IFERROR(SMALL(IF(Data!$D$2:$D$1000="Done",ROW(Data!$D$2:$D$1000)-1),ROW(42:42)),"")</f>
        <v>43</v>
      </c>
      <c r="B43" t="str">
        <f>IFERROR(INDEX(Data!$C$2:$C$1000,$A43),"")</f>
        <v>DDH-228</v>
      </c>
      <c r="C43" t="str">
        <f t="array" ref="C43">IFERROR(INDEX($B$2:$B$1000, MATCH(0,COUNTIF($C$1:C42, $B$2:$B$1000), 0)),"")</f>
        <v/>
      </c>
      <c r="D43" t="str">
        <f>IFERROR(VLOOKUP($C43,Data!$C$2:$J$1000,6,FALSE ),"")</f>
        <v/>
      </c>
      <c r="E43" t="str">
        <f>IFERROR(VLOOKUP($C43,Data!$C$2:$J$1000,8,FALSE ),"")</f>
        <v/>
      </c>
      <c r="F43">
        <f t="array" ref="F43">IFERROR(SMALL(IF($D$2:$D$1000&lt;Constants!$B$2,ROW($D$2:$D$1000)-1),ROW(42:42)),"")</f>
        <v>314</v>
      </c>
      <c r="G43">
        <f t="shared" si="0"/>
        <v>0</v>
      </c>
    </row>
    <row r="44" spans="1:9" x14ac:dyDescent="0.3">
      <c r="A44">
        <f t="array" ref="A44">IFERROR(SMALL(IF(Data!$D$2:$D$1000="Done",ROW(Data!$D$2:$D$1000)-1),ROW(43:43)),"")</f>
        <v>44</v>
      </c>
      <c r="B44" t="str">
        <f>IFERROR(INDEX(Data!$C$2:$C$1000,$A44),"")</f>
        <v>DDH-216</v>
      </c>
      <c r="C44" t="str">
        <f t="array" ref="C44">IFERROR(INDEX($B$2:$B$1000, MATCH(0,COUNTIF($C$1:C43, $B$2:$B$1000), 0)),"")</f>
        <v/>
      </c>
      <c r="D44" t="str">
        <f>IFERROR(VLOOKUP($C44,Data!$C$2:$J$1000,6,FALSE ),"")</f>
        <v/>
      </c>
      <c r="E44" t="str">
        <f>IFERROR(VLOOKUP($C44,Data!$C$2:$J$1000,8,FALSE ),"")</f>
        <v/>
      </c>
      <c r="F44">
        <f t="array" ref="F44">IFERROR(SMALL(IF($D$2:$D$1000&lt;Constants!$B$2,ROW($D$2:$D$1000)-1),ROW(43:43)),"")</f>
        <v>315</v>
      </c>
      <c r="G44">
        <f t="shared" si="0"/>
        <v>0</v>
      </c>
    </row>
    <row r="45" spans="1:9" x14ac:dyDescent="0.3">
      <c r="A45">
        <f t="array" ref="A45">IFERROR(SMALL(IF(Data!$D$2:$D$1000="Done",ROW(Data!$D$2:$D$1000)-1),ROW(44:44)),"")</f>
        <v>45</v>
      </c>
      <c r="B45" t="str">
        <f>IFERROR(INDEX(Data!$C$2:$C$1000,$A45),"")</f>
        <v>DDH-214</v>
      </c>
      <c r="C45" t="str">
        <f t="array" ref="C45">IFERROR(INDEX($B$2:$B$1000, MATCH(0,COUNTIF($C$1:C44, $B$2:$B$1000), 0)),"")</f>
        <v/>
      </c>
      <c r="D45" t="str">
        <f>IFERROR(VLOOKUP($C45,Data!$C$2:$J$1000,6,FALSE ),"")</f>
        <v/>
      </c>
      <c r="E45" t="str">
        <f>IFERROR(VLOOKUP($C45,Data!$C$2:$J$1000,8,FALSE ),"")</f>
        <v/>
      </c>
      <c r="F45">
        <f t="array" ref="F45">IFERROR(SMALL(IF($D$2:$D$1000&lt;Constants!$B$2,ROW($D$2:$D$1000)-1),ROW(44:44)),"")</f>
        <v>316</v>
      </c>
      <c r="G45">
        <f t="shared" si="0"/>
        <v>0</v>
      </c>
    </row>
    <row r="46" spans="1:9" x14ac:dyDescent="0.3">
      <c r="A46">
        <f t="array" ref="A46">IFERROR(SMALL(IF(Data!$D$2:$D$1000="Done",ROW(Data!$D$2:$D$1000)-1),ROW(45:45)),"")</f>
        <v>46</v>
      </c>
      <c r="B46" t="str">
        <f>IFERROR(INDEX(Data!$C$2:$C$1000,$A46),"")</f>
        <v>DDH-210</v>
      </c>
      <c r="C46" t="str">
        <f t="array" ref="C46">IFERROR(INDEX($B$2:$B$1000, MATCH(0,COUNTIF($C$1:C45, $B$2:$B$1000), 0)),"")</f>
        <v/>
      </c>
      <c r="D46" t="str">
        <f>IFERROR(VLOOKUP($C46,Data!$C$2:$J$1000,6,FALSE ),"")</f>
        <v/>
      </c>
      <c r="E46" t="str">
        <f>IFERROR(VLOOKUP($C46,Data!$C$2:$J$1000,8,FALSE ),"")</f>
        <v/>
      </c>
      <c r="F46">
        <f t="array" ref="F46">IFERROR(SMALL(IF($D$2:$D$1000&lt;Constants!$B$2,ROW($D$2:$D$1000)-1),ROW(45:45)),"")</f>
        <v>317</v>
      </c>
      <c r="G46">
        <f t="shared" si="0"/>
        <v>0</v>
      </c>
    </row>
    <row r="47" spans="1:9" x14ac:dyDescent="0.3">
      <c r="A47">
        <f t="array" ref="A47">IFERROR(SMALL(IF(Data!$D$2:$D$1000="Done",ROW(Data!$D$2:$D$1000)-1),ROW(46:46)),"")</f>
        <v>47</v>
      </c>
      <c r="B47" t="str">
        <f>IFERROR(INDEX(Data!$C$2:$C$1000,$A47),"")</f>
        <v>DDH-205</v>
      </c>
      <c r="C47" t="str">
        <f t="array" ref="C47">IFERROR(INDEX($B$2:$B$1000, MATCH(0,COUNTIF($C$1:C46, $B$2:$B$1000), 0)),"")</f>
        <v/>
      </c>
      <c r="D47" t="str">
        <f>IFERROR(VLOOKUP($C47,Data!$C$2:$J$1000,6,FALSE ),"")</f>
        <v/>
      </c>
      <c r="E47" t="str">
        <f>IFERROR(VLOOKUP($C47,Data!$C$2:$J$1000,8,FALSE ),"")</f>
        <v/>
      </c>
      <c r="F47">
        <f t="array" ref="F47">IFERROR(SMALL(IF($D$2:$D$1000&lt;Constants!$B$2,ROW($D$2:$D$1000)-1),ROW(46:46)),"")</f>
        <v>318</v>
      </c>
      <c r="G47">
        <f t="shared" si="0"/>
        <v>0</v>
      </c>
    </row>
    <row r="48" spans="1:9" x14ac:dyDescent="0.3">
      <c r="A48">
        <f t="array" ref="A48">IFERROR(SMALL(IF(Data!$D$2:$D$1000="Done",ROW(Data!$D$2:$D$1000)-1),ROW(47:47)),"")</f>
        <v>48</v>
      </c>
      <c r="B48" t="str">
        <f>IFERROR(INDEX(Data!$C$2:$C$1000,$A48),"")</f>
        <v>DDH-205</v>
      </c>
      <c r="C48" t="str">
        <f t="array" ref="C48">IFERROR(INDEX($B$2:$B$1000, MATCH(0,COUNTIF($C$1:C47, $B$2:$B$1000), 0)),"")</f>
        <v/>
      </c>
      <c r="D48" t="str">
        <f>IFERROR(VLOOKUP($C48,Data!$C$2:$J$1000,6,FALSE ),"")</f>
        <v/>
      </c>
      <c r="E48" t="str">
        <f>IFERROR(VLOOKUP($C48,Data!$C$2:$J$1000,8,FALSE ),"")</f>
        <v/>
      </c>
      <c r="F48">
        <f t="array" ref="F48">IFERROR(SMALL(IF($D$2:$D$1000&lt;Constants!$B$2,ROW($D$2:$D$1000)-1),ROW(47:47)),"")</f>
        <v>319</v>
      </c>
      <c r="G48">
        <f t="shared" si="0"/>
        <v>0</v>
      </c>
    </row>
    <row r="49" spans="1:7" x14ac:dyDescent="0.3">
      <c r="A49">
        <f t="array" ref="A49">IFERROR(SMALL(IF(Data!$D$2:$D$1000="Done",ROW(Data!$D$2:$D$1000)-1),ROW(48:48)),"")</f>
        <v>49</v>
      </c>
      <c r="B49" t="str">
        <f>IFERROR(INDEX(Data!$C$2:$C$1000,$A49),"")</f>
        <v>DDH-205</v>
      </c>
      <c r="C49" t="str">
        <f t="array" ref="C49">IFERROR(INDEX($B$2:$B$1000, MATCH(0,COUNTIF($C$1:C48, $B$2:$B$1000), 0)),"")</f>
        <v/>
      </c>
      <c r="D49" t="str">
        <f>IFERROR(VLOOKUP($C49,Data!$C$2:$J$1000,6,FALSE ),"")</f>
        <v/>
      </c>
      <c r="E49" t="str">
        <f>IFERROR(VLOOKUP($C49,Data!$C$2:$J$1000,8,FALSE ),"")</f>
        <v/>
      </c>
      <c r="F49">
        <f t="array" ref="F49">IFERROR(SMALL(IF($D$2:$D$1000&lt;Constants!$B$2,ROW($D$2:$D$1000)-1),ROW(48:48)),"")</f>
        <v>320</v>
      </c>
      <c r="G49">
        <f t="shared" si="0"/>
        <v>0</v>
      </c>
    </row>
    <row r="50" spans="1:7" x14ac:dyDescent="0.3">
      <c r="A50">
        <f t="array" ref="A50">IFERROR(SMALL(IF(Data!$D$2:$D$1000="Done",ROW(Data!$D$2:$D$1000)-1),ROW(49:49)),"")</f>
        <v>50</v>
      </c>
      <c r="B50" t="str">
        <f>IFERROR(INDEX(Data!$C$2:$C$1000,$A50),"")</f>
        <v>DDH-204</v>
      </c>
      <c r="C50" t="str">
        <f t="array" ref="C50">IFERROR(INDEX($B$2:$B$1000, MATCH(0,COUNTIF($C$1:C49, $B$2:$B$1000), 0)),"")</f>
        <v/>
      </c>
      <c r="D50" t="str">
        <f>IFERROR(VLOOKUP($C50,Data!$C$2:$J$1000,6,FALSE ),"")</f>
        <v/>
      </c>
      <c r="E50" t="str">
        <f>IFERROR(VLOOKUP($C50,Data!$C$2:$J$1000,8,FALSE ),"")</f>
        <v/>
      </c>
      <c r="F50">
        <f t="array" ref="F50">IFERROR(SMALL(IF($D$2:$D$1000&lt;Constants!$B$2,ROW($D$2:$D$1000)-1),ROW(49:49)),"")</f>
        <v>321</v>
      </c>
      <c r="G50">
        <f t="shared" si="0"/>
        <v>0</v>
      </c>
    </row>
    <row r="51" spans="1:7" x14ac:dyDescent="0.3">
      <c r="A51">
        <f t="array" ref="A51">IFERROR(SMALL(IF(Data!$D$2:$D$1000="Done",ROW(Data!$D$2:$D$1000)-1),ROW(50:50)),"")</f>
        <v>51</v>
      </c>
      <c r="B51" t="str">
        <f>IFERROR(INDEX(Data!$C$2:$C$1000,$A51),"")</f>
        <v>DDH-242</v>
      </c>
      <c r="C51" t="str">
        <f t="array" ref="C51">IFERROR(INDEX($B$2:$B$1000, MATCH(0,COUNTIF($C$1:C50, $B$2:$B$1000), 0)),"")</f>
        <v/>
      </c>
      <c r="D51" t="str">
        <f>IFERROR(VLOOKUP($C51,Data!$C$2:$J$1000,6,FALSE ),"")</f>
        <v/>
      </c>
      <c r="E51" t="str">
        <f>IFERROR(VLOOKUP($C51,Data!$C$2:$J$1000,8,FALSE ),"")</f>
        <v/>
      </c>
      <c r="F51">
        <f t="array" ref="F51">IFERROR(SMALL(IF($D$2:$D$1000&lt;Constants!$B$2,ROW($D$2:$D$1000)-1),ROW(50:50)),"")</f>
        <v>322</v>
      </c>
      <c r="G51">
        <f t="shared" si="0"/>
        <v>0</v>
      </c>
    </row>
    <row r="52" spans="1:7" x14ac:dyDescent="0.3">
      <c r="A52">
        <f t="array" ref="A52">IFERROR(SMALL(IF(Data!$D$2:$D$1000="Done",ROW(Data!$D$2:$D$1000)-1),ROW(51:51)),"")</f>
        <v>52</v>
      </c>
      <c r="B52" t="str">
        <f>IFERROR(INDEX(Data!$C$2:$C$1000,$A52),"")</f>
        <v>DDH-242</v>
      </c>
      <c r="C52" t="str">
        <f t="array" ref="C52">IFERROR(INDEX($B$2:$B$1000, MATCH(0,COUNTIF($C$1:C51, $B$2:$B$1000), 0)),"")</f>
        <v/>
      </c>
      <c r="D52" t="str">
        <f>IFERROR(VLOOKUP($C52,Data!$C$2:$J$1000,6,FALSE ),"")</f>
        <v/>
      </c>
      <c r="E52" t="str">
        <f>IFERROR(VLOOKUP($C52,Data!$C$2:$J$1000,8,FALSE ),"")</f>
        <v/>
      </c>
      <c r="F52">
        <f t="array" ref="F52">IFERROR(SMALL(IF($D$2:$D$1000&lt;Constants!$B$2,ROW($D$2:$D$1000)-1),ROW(51:51)),"")</f>
        <v>323</v>
      </c>
      <c r="G52">
        <f t="shared" si="0"/>
        <v>0</v>
      </c>
    </row>
    <row r="53" spans="1:7" x14ac:dyDescent="0.3">
      <c r="A53">
        <f t="array" ref="A53">IFERROR(SMALL(IF(Data!$D$2:$D$1000="Done",ROW(Data!$D$2:$D$1000)-1),ROW(52:52)),"")</f>
        <v>53</v>
      </c>
      <c r="B53" t="str">
        <f>IFERROR(INDEX(Data!$C$2:$C$1000,$A53),"")</f>
        <v>DDH-237</v>
      </c>
      <c r="C53" t="str">
        <f t="array" ref="C53">IFERROR(INDEX($B$2:$B$1000, MATCH(0,COUNTIF($C$1:C52, $B$2:$B$1000), 0)),"")</f>
        <v/>
      </c>
      <c r="D53" t="str">
        <f>IFERROR(VLOOKUP($C53,Data!$C$2:$J$1000,6,FALSE ),"")</f>
        <v/>
      </c>
      <c r="E53" t="str">
        <f>IFERROR(VLOOKUP($C53,Data!$C$2:$J$1000,8,FALSE ),"")</f>
        <v/>
      </c>
      <c r="F53">
        <f t="array" ref="F53">IFERROR(SMALL(IF($D$2:$D$1000&lt;Constants!$B$2,ROW($D$2:$D$1000)-1),ROW(52:52)),"")</f>
        <v>324</v>
      </c>
      <c r="G53">
        <f t="shared" si="0"/>
        <v>0</v>
      </c>
    </row>
    <row r="54" spans="1:7" x14ac:dyDescent="0.3">
      <c r="A54">
        <f t="array" ref="A54">IFERROR(SMALL(IF(Data!$D$2:$D$1000="Done",ROW(Data!$D$2:$D$1000)-1),ROW(53:53)),"")</f>
        <v>54</v>
      </c>
      <c r="B54" t="str">
        <f>IFERROR(INDEX(Data!$C$2:$C$1000,$A54),"")</f>
        <v>DDH-236</v>
      </c>
      <c r="C54" t="str">
        <f t="array" ref="C54">IFERROR(INDEX($B$2:$B$1000, MATCH(0,COUNTIF($C$1:C53, $B$2:$B$1000), 0)),"")</f>
        <v/>
      </c>
      <c r="D54" t="str">
        <f>IFERROR(VLOOKUP($C54,Data!$C$2:$J$1000,6,FALSE ),"")</f>
        <v/>
      </c>
      <c r="E54" t="str">
        <f>IFERROR(VLOOKUP($C54,Data!$C$2:$J$1000,8,FALSE ),"")</f>
        <v/>
      </c>
      <c r="F54">
        <f t="array" ref="F54">IFERROR(SMALL(IF($D$2:$D$1000&lt;Constants!$B$2,ROW($D$2:$D$1000)-1),ROW(53:53)),"")</f>
        <v>325</v>
      </c>
      <c r="G54">
        <f t="shared" si="0"/>
        <v>0</v>
      </c>
    </row>
    <row r="55" spans="1:7" x14ac:dyDescent="0.3">
      <c r="A55">
        <f t="array" ref="A55">IFERROR(SMALL(IF(Data!$D$2:$D$1000="Done",ROW(Data!$D$2:$D$1000)-1),ROW(54:54)),"")</f>
        <v>55</v>
      </c>
      <c r="B55" t="str">
        <f>IFERROR(INDEX(Data!$C$2:$C$1000,$A55),"")</f>
        <v>DDH-228</v>
      </c>
      <c r="C55" t="str">
        <f t="array" ref="C55">IFERROR(INDEX($B$2:$B$1000, MATCH(0,COUNTIF($C$1:C54, $B$2:$B$1000), 0)),"")</f>
        <v/>
      </c>
      <c r="D55" t="str">
        <f>IFERROR(VLOOKUP($C55,Data!$C$2:$J$1000,6,FALSE ),"")</f>
        <v/>
      </c>
      <c r="E55" t="str">
        <f>IFERROR(VLOOKUP($C55,Data!$C$2:$J$1000,8,FALSE ),"")</f>
        <v/>
      </c>
      <c r="F55">
        <f t="array" ref="F55">IFERROR(SMALL(IF($D$2:$D$1000&lt;Constants!$B$2,ROW($D$2:$D$1000)-1),ROW(54:54)),"")</f>
        <v>326</v>
      </c>
      <c r="G55">
        <f t="shared" si="0"/>
        <v>0</v>
      </c>
    </row>
    <row r="56" spans="1:7" x14ac:dyDescent="0.3">
      <c r="A56">
        <f t="array" ref="A56">IFERROR(SMALL(IF(Data!$D$2:$D$1000="Done",ROW(Data!$D$2:$D$1000)-1),ROW(55:55)),"")</f>
        <v>57</v>
      </c>
      <c r="B56" t="str">
        <f>IFERROR(INDEX(Data!$C$2:$C$1000,$A56),"")</f>
        <v>DDH-216</v>
      </c>
      <c r="C56" t="str">
        <f t="array" ref="C56">IFERROR(INDEX($B$2:$B$1000, MATCH(0,COUNTIF($C$1:C55, $B$2:$B$1000), 0)),"")</f>
        <v/>
      </c>
      <c r="D56" t="str">
        <f>IFERROR(VLOOKUP($C56,Data!$C$2:$J$1000,6,FALSE ),"")</f>
        <v/>
      </c>
      <c r="E56" t="str">
        <f>IFERROR(VLOOKUP($C56,Data!$C$2:$J$1000,8,FALSE ),"")</f>
        <v/>
      </c>
      <c r="F56">
        <f t="array" ref="F56">IFERROR(SMALL(IF($D$2:$D$1000&lt;Constants!$B$2,ROW($D$2:$D$1000)-1),ROW(55:55)),"")</f>
        <v>327</v>
      </c>
      <c r="G56">
        <f t="shared" si="0"/>
        <v>0</v>
      </c>
    </row>
    <row r="57" spans="1:7" x14ac:dyDescent="0.3">
      <c r="A57">
        <f t="array" ref="A57">IFERROR(SMALL(IF(Data!$D$2:$D$1000="Done",ROW(Data!$D$2:$D$1000)-1),ROW(56:56)),"")</f>
        <v>58</v>
      </c>
      <c r="B57" t="str">
        <f>IFERROR(INDEX(Data!$C$2:$C$1000,$A57),"")</f>
        <v>DDH-216</v>
      </c>
      <c r="C57" t="str">
        <f t="array" ref="C57">IFERROR(INDEX($B$2:$B$1000, MATCH(0,COUNTIF($C$1:C56, $B$2:$B$1000), 0)),"")</f>
        <v/>
      </c>
      <c r="D57" t="str">
        <f>IFERROR(VLOOKUP($C57,Data!$C$2:$J$1000,6,FALSE ),"")</f>
        <v/>
      </c>
      <c r="E57" t="str">
        <f>IFERROR(VLOOKUP($C57,Data!$C$2:$J$1000,8,FALSE ),"")</f>
        <v/>
      </c>
      <c r="F57">
        <f t="array" ref="F57">IFERROR(SMALL(IF($D$2:$D$1000&lt;Constants!$B$2,ROW($D$2:$D$1000)-1),ROW(56:56)),"")</f>
        <v>328</v>
      </c>
      <c r="G57">
        <f t="shared" si="0"/>
        <v>0</v>
      </c>
    </row>
    <row r="58" spans="1:7" x14ac:dyDescent="0.3">
      <c r="A58">
        <f t="array" ref="A58">IFERROR(SMALL(IF(Data!$D$2:$D$1000="Done",ROW(Data!$D$2:$D$1000)-1),ROW(57:57)),"")</f>
        <v>59</v>
      </c>
      <c r="B58" t="str">
        <f>IFERROR(INDEX(Data!$C$2:$C$1000,$A58),"")</f>
        <v>DDH-214</v>
      </c>
      <c r="C58" t="str">
        <f t="array" ref="C58">IFERROR(INDEX($B$2:$B$1000, MATCH(0,COUNTIF($C$1:C57, $B$2:$B$1000), 0)),"")</f>
        <v/>
      </c>
      <c r="D58" t="str">
        <f>IFERROR(VLOOKUP($C58,Data!$C$2:$J$1000,6,FALSE ),"")</f>
        <v/>
      </c>
      <c r="E58" t="str">
        <f>IFERROR(VLOOKUP($C58,Data!$C$2:$J$1000,8,FALSE ),"")</f>
        <v/>
      </c>
      <c r="F58">
        <f t="array" ref="F58">IFERROR(SMALL(IF($D$2:$D$1000&lt;Constants!$B$2,ROW($D$2:$D$1000)-1),ROW(57:57)),"")</f>
        <v>329</v>
      </c>
      <c r="G58">
        <f t="shared" si="0"/>
        <v>0</v>
      </c>
    </row>
    <row r="59" spans="1:7" x14ac:dyDescent="0.3">
      <c r="A59">
        <f t="array" ref="A59">IFERROR(SMALL(IF(Data!$D$2:$D$1000="Done",ROW(Data!$D$2:$D$1000)-1),ROW(58:58)),"")</f>
        <v>60</v>
      </c>
      <c r="B59" t="str">
        <f>IFERROR(INDEX(Data!$C$2:$C$1000,$A59),"")</f>
        <v>DDH-205</v>
      </c>
      <c r="C59" t="str">
        <f t="array" ref="C59">IFERROR(INDEX($B$2:$B$1000, MATCH(0,COUNTIF($C$1:C58, $B$2:$B$1000), 0)),"")</f>
        <v/>
      </c>
      <c r="D59" t="str">
        <f>IFERROR(VLOOKUP($C59,Data!$C$2:$J$1000,6,FALSE ),"")</f>
        <v/>
      </c>
      <c r="E59" t="str">
        <f>IFERROR(VLOOKUP($C59,Data!$C$2:$J$1000,8,FALSE ),"")</f>
        <v/>
      </c>
      <c r="F59">
        <f t="array" ref="F59">IFERROR(SMALL(IF($D$2:$D$1000&lt;Constants!$B$2,ROW($D$2:$D$1000)-1),ROW(58:58)),"")</f>
        <v>330</v>
      </c>
      <c r="G59">
        <f t="shared" si="0"/>
        <v>0</v>
      </c>
    </row>
    <row r="60" spans="1:7" x14ac:dyDescent="0.3">
      <c r="A60">
        <f t="array" ref="A60">IFERROR(SMALL(IF(Data!$D$2:$D$1000="Done",ROW(Data!$D$2:$D$1000)-1),ROW(59:59)),"")</f>
        <v>61</v>
      </c>
      <c r="B60" t="str">
        <f>IFERROR(INDEX(Data!$C$2:$C$1000,$A60),"")</f>
        <v>DDH-205</v>
      </c>
      <c r="C60" t="str">
        <f t="array" ref="C60">IFERROR(INDEX($B$2:$B$1000, MATCH(0,COUNTIF($C$1:C59, $B$2:$B$1000), 0)),"")</f>
        <v/>
      </c>
      <c r="D60" t="str">
        <f>IFERROR(VLOOKUP($C60,Data!$C$2:$J$1000,6,FALSE ),"")</f>
        <v/>
      </c>
      <c r="E60" t="str">
        <f>IFERROR(VLOOKUP($C60,Data!$C$2:$J$1000,8,FALSE ),"")</f>
        <v/>
      </c>
      <c r="F60">
        <f t="array" ref="F60">IFERROR(SMALL(IF($D$2:$D$1000&lt;Constants!$B$2,ROW($D$2:$D$1000)-1),ROW(59:59)),"")</f>
        <v>331</v>
      </c>
      <c r="G60">
        <f t="shared" si="0"/>
        <v>0</v>
      </c>
    </row>
    <row r="61" spans="1:7" x14ac:dyDescent="0.3">
      <c r="A61">
        <f t="array" ref="A61">IFERROR(SMALL(IF(Data!$D$2:$D$1000="Done",ROW(Data!$D$2:$D$1000)-1),ROW(60:60)),"")</f>
        <v>62</v>
      </c>
      <c r="B61" t="str">
        <f>IFERROR(INDEX(Data!$C$2:$C$1000,$A61),"")</f>
        <v>DDH-186</v>
      </c>
      <c r="C61" t="str">
        <f t="array" ref="C61">IFERROR(INDEX($B$2:$B$1000, MATCH(0,COUNTIF($C$1:C60, $B$2:$B$1000), 0)),"")</f>
        <v/>
      </c>
      <c r="D61" t="str">
        <f>IFERROR(VLOOKUP($C61,Data!$C$2:$J$1000,6,FALSE ),"")</f>
        <v/>
      </c>
      <c r="E61" t="str">
        <f>IFERROR(VLOOKUP($C61,Data!$C$2:$J$1000,8,FALSE ),"")</f>
        <v/>
      </c>
      <c r="F61">
        <f t="array" ref="F61">IFERROR(SMALL(IF($D$2:$D$1000&lt;Constants!$B$2,ROW($D$2:$D$1000)-1),ROW(60:60)),"")</f>
        <v>332</v>
      </c>
      <c r="G61">
        <f t="shared" si="0"/>
        <v>0</v>
      </c>
    </row>
    <row r="62" spans="1:7" x14ac:dyDescent="0.3">
      <c r="A62">
        <f t="array" ref="A62">IFERROR(SMALL(IF(Data!$D$2:$D$1000="Done",ROW(Data!$D$2:$D$1000)-1),ROW(61:61)),"")</f>
        <v>65</v>
      </c>
      <c r="B62" t="str">
        <f>IFERROR(INDEX(Data!$C$2:$C$1000,$A62),"")</f>
        <v>DDH-236</v>
      </c>
      <c r="C62" t="str">
        <f t="array" ref="C62">IFERROR(INDEX($B$2:$B$1000, MATCH(0,COUNTIF($C$1:C61, $B$2:$B$1000), 0)),"")</f>
        <v/>
      </c>
      <c r="D62" t="str">
        <f>IFERROR(VLOOKUP($C62,Data!$C$2:$J$1000,6,FALSE ),"")</f>
        <v/>
      </c>
      <c r="E62" t="str">
        <f>IFERROR(VLOOKUP($C62,Data!$C$2:$J$1000,8,FALSE ),"")</f>
        <v/>
      </c>
      <c r="F62">
        <f t="array" ref="F62">IFERROR(SMALL(IF($D$2:$D$1000&lt;Constants!$B$2,ROW($D$2:$D$1000)-1),ROW(61:61)),"")</f>
        <v>333</v>
      </c>
      <c r="G62">
        <f t="shared" si="0"/>
        <v>0</v>
      </c>
    </row>
    <row r="63" spans="1:7" x14ac:dyDescent="0.3">
      <c r="A63">
        <f t="array" ref="A63">IFERROR(SMALL(IF(Data!$D$2:$D$1000="Done",ROW(Data!$D$2:$D$1000)-1),ROW(62:62)),"")</f>
        <v>66</v>
      </c>
      <c r="B63" t="str">
        <f>IFERROR(INDEX(Data!$C$2:$C$1000,$A63),"")</f>
        <v>DDH-236</v>
      </c>
      <c r="C63" t="str">
        <f t="array" ref="C63">IFERROR(INDEX($B$2:$B$1000, MATCH(0,COUNTIF($C$1:C62, $B$2:$B$1000), 0)),"")</f>
        <v/>
      </c>
      <c r="D63" t="str">
        <f>IFERROR(VLOOKUP($C63,Data!$C$2:$J$1000,6,FALSE ),"")</f>
        <v/>
      </c>
      <c r="E63" t="str">
        <f>IFERROR(VLOOKUP($C63,Data!$C$2:$J$1000,8,FALSE ),"")</f>
        <v/>
      </c>
      <c r="F63">
        <f t="array" ref="F63">IFERROR(SMALL(IF($D$2:$D$1000&lt;Constants!$B$2,ROW($D$2:$D$1000)-1),ROW(62:62)),"")</f>
        <v>334</v>
      </c>
      <c r="G63">
        <f t="shared" si="0"/>
        <v>0</v>
      </c>
    </row>
    <row r="64" spans="1:7" x14ac:dyDescent="0.3">
      <c r="A64">
        <f t="array" ref="A64">IFERROR(SMALL(IF(Data!$D$2:$D$1000="Done",ROW(Data!$D$2:$D$1000)-1),ROW(63:63)),"")</f>
        <v>67</v>
      </c>
      <c r="B64" t="str">
        <f>IFERROR(INDEX(Data!$C$2:$C$1000,$A64),"")</f>
        <v>DDH-228</v>
      </c>
      <c r="C64" t="str">
        <f t="array" ref="C64">IFERROR(INDEX($B$2:$B$1000, MATCH(0,COUNTIF($C$1:C63, $B$2:$B$1000), 0)),"")</f>
        <v/>
      </c>
      <c r="D64" t="str">
        <f>IFERROR(VLOOKUP($C64,Data!$C$2:$J$1000,6,FALSE ),"")</f>
        <v/>
      </c>
      <c r="E64" t="str">
        <f>IFERROR(VLOOKUP($C64,Data!$C$2:$J$1000,8,FALSE ),"")</f>
        <v/>
      </c>
      <c r="F64">
        <f t="array" ref="F64">IFERROR(SMALL(IF($D$2:$D$1000&lt;Constants!$B$2,ROW($D$2:$D$1000)-1),ROW(63:63)),"")</f>
        <v>335</v>
      </c>
      <c r="G64">
        <f t="shared" si="0"/>
        <v>0</v>
      </c>
    </row>
    <row r="65" spans="1:7" x14ac:dyDescent="0.3">
      <c r="A65">
        <f t="array" ref="A65">IFERROR(SMALL(IF(Data!$D$2:$D$1000="Done",ROW(Data!$D$2:$D$1000)-1),ROW(64:64)),"")</f>
        <v>69</v>
      </c>
      <c r="B65" t="str">
        <f>IFERROR(INDEX(Data!$C$2:$C$1000,$A65),"")</f>
        <v>DDH-216</v>
      </c>
      <c r="C65" t="str">
        <f t="array" ref="C65">IFERROR(INDEX($B$2:$B$1000, MATCH(0,COUNTIF($C$1:C64, $B$2:$B$1000), 0)),"")</f>
        <v/>
      </c>
      <c r="D65" t="str">
        <f>IFERROR(VLOOKUP($C65,Data!$C$2:$J$1000,6,FALSE ),"")</f>
        <v/>
      </c>
      <c r="E65" t="str">
        <f>IFERROR(VLOOKUP($C65,Data!$C$2:$J$1000,8,FALSE ),"")</f>
        <v/>
      </c>
      <c r="F65">
        <f t="array" ref="F65">IFERROR(SMALL(IF($D$2:$D$1000&lt;Constants!$B$2,ROW($D$2:$D$1000)-1),ROW(64:64)),"")</f>
        <v>336</v>
      </c>
      <c r="G65">
        <f t="shared" si="0"/>
        <v>0</v>
      </c>
    </row>
    <row r="66" spans="1:7" x14ac:dyDescent="0.3">
      <c r="A66">
        <f t="array" ref="A66">IFERROR(SMALL(IF(Data!$D$2:$D$1000="Done",ROW(Data!$D$2:$D$1000)-1),ROW(65:65)),"")</f>
        <v>70</v>
      </c>
      <c r="B66" t="str">
        <f>IFERROR(INDEX(Data!$C$2:$C$1000,$A66),"")</f>
        <v>DDH-204</v>
      </c>
      <c r="C66" t="str">
        <f t="array" ref="C66">IFERROR(INDEX($B$2:$B$1000, MATCH(0,COUNTIF($C$1:C65, $B$2:$B$1000), 0)),"")</f>
        <v/>
      </c>
      <c r="D66" t="str">
        <f>IFERROR(VLOOKUP($C66,Data!$C$2:$J$1000,6,FALSE ),"")</f>
        <v/>
      </c>
      <c r="E66" t="str">
        <f>IFERROR(VLOOKUP($C66,Data!$C$2:$J$1000,8,FALSE ),"")</f>
        <v/>
      </c>
      <c r="F66">
        <f t="array" ref="F66">IFERROR(SMALL(IF($D$2:$D$1000&lt;Constants!$B$2,ROW($D$2:$D$1000)-1),ROW(65:65)),"")</f>
        <v>337</v>
      </c>
      <c r="G66">
        <f t="shared" si="0"/>
        <v>0</v>
      </c>
    </row>
    <row r="67" spans="1:7" x14ac:dyDescent="0.3">
      <c r="A67">
        <f t="array" ref="A67">IFERROR(SMALL(IF(Data!$D$2:$D$1000="Done",ROW(Data!$D$2:$D$1000)-1),ROW(66:66)),"")</f>
        <v>71</v>
      </c>
      <c r="B67" t="str">
        <f>IFERROR(INDEX(Data!$C$2:$C$1000,$A67),"")</f>
        <v>DDH-204</v>
      </c>
      <c r="C67" t="str">
        <f t="array" ref="C67">IFERROR(INDEX($B$2:$B$1000, MATCH(0,COUNTIF($C$1:C66, $B$2:$B$1000), 0)),"")</f>
        <v/>
      </c>
      <c r="D67" t="str">
        <f>IFERROR(VLOOKUP($C67,Data!$C$2:$J$1000,6,FALSE ),"")</f>
        <v/>
      </c>
      <c r="E67" t="str">
        <f>IFERROR(VLOOKUP($C67,Data!$C$2:$J$1000,8,FALSE ),"")</f>
        <v/>
      </c>
      <c r="F67">
        <f t="array" ref="F67">IFERROR(SMALL(IF($D$2:$D$1000&lt;Constants!$B$2,ROW($D$2:$D$1000)-1),ROW(66:66)),"")</f>
        <v>338</v>
      </c>
      <c r="G67">
        <f t="shared" ref="G67:G130" si="3">IFERROR(INDEX($C$2:$C$1000,$F67),"")</f>
        <v>0</v>
      </c>
    </row>
    <row r="68" spans="1:7" x14ac:dyDescent="0.3">
      <c r="A68">
        <f t="array" ref="A68">IFERROR(SMALL(IF(Data!$D$2:$D$1000="Done",ROW(Data!$D$2:$D$1000)-1),ROW(67:67)),"")</f>
        <v>72</v>
      </c>
      <c r="B68" t="str">
        <f>IFERROR(INDEX(Data!$C$2:$C$1000,$A68),"")</f>
        <v>DDH-191</v>
      </c>
      <c r="C68" t="str">
        <f t="array" ref="C68">IFERROR(INDEX($B$2:$B$1000, MATCH(0,COUNTIF($C$1:C67, $B$2:$B$1000), 0)),"")</f>
        <v/>
      </c>
      <c r="D68" t="str">
        <f>IFERROR(VLOOKUP($C68,Data!$C$2:$J$1000,6,FALSE ),"")</f>
        <v/>
      </c>
      <c r="E68" t="str">
        <f>IFERROR(VLOOKUP($C68,Data!$C$2:$J$1000,8,FALSE ),"")</f>
        <v/>
      </c>
      <c r="F68">
        <f t="array" ref="F68">IFERROR(SMALL(IF($D$2:$D$1000&lt;Constants!$B$2,ROW($D$2:$D$1000)-1),ROW(67:67)),"")</f>
        <v>339</v>
      </c>
      <c r="G68">
        <f t="shared" si="3"/>
        <v>0</v>
      </c>
    </row>
    <row r="69" spans="1:7" x14ac:dyDescent="0.3">
      <c r="A69">
        <f t="array" ref="A69">IFERROR(SMALL(IF(Data!$D$2:$D$1000="Done",ROW(Data!$D$2:$D$1000)-1),ROW(68:68)),"")</f>
        <v>73</v>
      </c>
      <c r="B69" t="str">
        <f>IFERROR(INDEX(Data!$C$2:$C$1000,$A69),"")</f>
        <v>DDH-243</v>
      </c>
      <c r="C69" t="str">
        <f t="array" ref="C69">IFERROR(INDEX($B$2:$B$1000, MATCH(0,COUNTIF($C$1:C68, $B$2:$B$1000), 0)),"")</f>
        <v/>
      </c>
      <c r="D69" t="str">
        <f>IFERROR(VLOOKUP($C69,Data!$C$2:$J$1000,6,FALSE ),"")</f>
        <v/>
      </c>
      <c r="E69" t="str">
        <f>IFERROR(VLOOKUP($C69,Data!$C$2:$J$1000,8,FALSE ),"")</f>
        <v/>
      </c>
      <c r="F69">
        <f t="array" ref="F69">IFERROR(SMALL(IF($D$2:$D$1000&lt;Constants!$B$2,ROW($D$2:$D$1000)-1),ROW(68:68)),"")</f>
        <v>340</v>
      </c>
      <c r="G69">
        <f t="shared" si="3"/>
        <v>0</v>
      </c>
    </row>
    <row r="70" spans="1:7" x14ac:dyDescent="0.3">
      <c r="A70">
        <f t="array" ref="A70">IFERROR(SMALL(IF(Data!$D$2:$D$1000="Done",ROW(Data!$D$2:$D$1000)-1),ROW(69:69)),"")</f>
        <v>74</v>
      </c>
      <c r="B70" t="str">
        <f>IFERROR(INDEX(Data!$C$2:$C$1000,$A70),"")</f>
        <v>DDH-243</v>
      </c>
      <c r="C70" t="str">
        <f t="array" ref="C70">IFERROR(INDEX($B$2:$B$1000, MATCH(0,COUNTIF($C$1:C69, $B$2:$B$1000), 0)),"")</f>
        <v/>
      </c>
      <c r="D70" t="str">
        <f>IFERROR(VLOOKUP($C70,Data!$C$2:$J$1000,6,FALSE ),"")</f>
        <v/>
      </c>
      <c r="E70" t="str">
        <f>IFERROR(VLOOKUP($C70,Data!$C$2:$J$1000,8,FALSE ),"")</f>
        <v/>
      </c>
      <c r="F70">
        <f t="array" ref="F70">IFERROR(SMALL(IF($D$2:$D$1000&lt;Constants!$B$2,ROW($D$2:$D$1000)-1),ROW(69:69)),"")</f>
        <v>341</v>
      </c>
      <c r="G70">
        <f t="shared" si="3"/>
        <v>0</v>
      </c>
    </row>
    <row r="71" spans="1:7" x14ac:dyDescent="0.3">
      <c r="A71">
        <f t="array" ref="A71">IFERROR(SMALL(IF(Data!$D$2:$D$1000="Done",ROW(Data!$D$2:$D$1000)-1),ROW(70:70)),"")</f>
        <v>75</v>
      </c>
      <c r="B71" t="str">
        <f>IFERROR(INDEX(Data!$C$2:$C$1000,$A71),"")</f>
        <v>DDH-236</v>
      </c>
      <c r="C71" t="str">
        <f t="array" ref="C71">IFERROR(INDEX($B$2:$B$1000, MATCH(0,COUNTIF($C$1:C70, $B$2:$B$1000), 0)),"")</f>
        <v/>
      </c>
      <c r="D71" t="str">
        <f>IFERROR(VLOOKUP($C71,Data!$C$2:$J$1000,6,FALSE ),"")</f>
        <v/>
      </c>
      <c r="E71" t="str">
        <f>IFERROR(VLOOKUP($C71,Data!$C$2:$J$1000,8,FALSE ),"")</f>
        <v/>
      </c>
      <c r="F71">
        <f t="array" ref="F71">IFERROR(SMALL(IF($D$2:$D$1000&lt;Constants!$B$2,ROW($D$2:$D$1000)-1),ROW(70:70)),"")</f>
        <v>342</v>
      </c>
      <c r="G71">
        <f t="shared" si="3"/>
        <v>0</v>
      </c>
    </row>
    <row r="72" spans="1:7" x14ac:dyDescent="0.3">
      <c r="A72">
        <f t="array" ref="A72">IFERROR(SMALL(IF(Data!$D$2:$D$1000="Done",ROW(Data!$D$2:$D$1000)-1),ROW(71:71)),"")</f>
        <v>77</v>
      </c>
      <c r="B72" t="str">
        <f>IFERROR(INDEX(Data!$C$2:$C$1000,$A72),"")</f>
        <v>DDH-204</v>
      </c>
      <c r="C72" t="str">
        <f t="array" ref="C72">IFERROR(INDEX($B$2:$B$1000, MATCH(0,COUNTIF($C$1:C71, $B$2:$B$1000), 0)),"")</f>
        <v/>
      </c>
      <c r="D72" t="str">
        <f>IFERROR(VLOOKUP($C72,Data!$C$2:$J$1000,6,FALSE ),"")</f>
        <v/>
      </c>
      <c r="E72" t="str">
        <f>IFERROR(VLOOKUP($C72,Data!$C$2:$J$1000,8,FALSE ),"")</f>
        <v/>
      </c>
      <c r="F72">
        <f t="array" ref="F72">IFERROR(SMALL(IF($D$2:$D$1000&lt;Constants!$B$2,ROW($D$2:$D$1000)-1),ROW(71:71)),"")</f>
        <v>343</v>
      </c>
      <c r="G72">
        <f t="shared" si="3"/>
        <v>0</v>
      </c>
    </row>
    <row r="73" spans="1:7" x14ac:dyDescent="0.3">
      <c r="A73">
        <f t="array" ref="A73">IFERROR(SMALL(IF(Data!$D$2:$D$1000="Done",ROW(Data!$D$2:$D$1000)-1),ROW(72:72)),"")</f>
        <v>78</v>
      </c>
      <c r="B73" t="str">
        <f>IFERROR(INDEX(Data!$C$2:$C$1000,$A73),"")</f>
        <v>DDH-236</v>
      </c>
      <c r="C73" t="str">
        <f t="array" ref="C73">IFERROR(INDEX($B$2:$B$1000, MATCH(0,COUNTIF($C$1:C72, $B$2:$B$1000), 0)),"")</f>
        <v/>
      </c>
      <c r="D73" t="str">
        <f>IFERROR(VLOOKUP($C73,Data!$C$2:$J$1000,6,FALSE ),"")</f>
        <v/>
      </c>
      <c r="E73" t="str">
        <f>IFERROR(VLOOKUP($C73,Data!$C$2:$J$1000,8,FALSE ),"")</f>
        <v/>
      </c>
      <c r="F73">
        <f t="array" ref="F73">IFERROR(SMALL(IF($D$2:$D$1000&lt;Constants!$B$2,ROW($D$2:$D$1000)-1),ROW(72:72)),"")</f>
        <v>344</v>
      </c>
      <c r="G73">
        <f t="shared" si="3"/>
        <v>0</v>
      </c>
    </row>
    <row r="74" spans="1:7" x14ac:dyDescent="0.3">
      <c r="A74">
        <f t="array" ref="A74">IFERROR(SMALL(IF(Data!$D$2:$D$1000="Done",ROW(Data!$D$2:$D$1000)-1),ROW(73:73)),"")</f>
        <v>80</v>
      </c>
      <c r="B74" t="str">
        <f>IFERROR(INDEX(Data!$C$2:$C$1000,$A74),"")</f>
        <v>DDH-243</v>
      </c>
      <c r="C74" t="str">
        <f t="array" ref="C74">IFERROR(INDEX($B$2:$B$1000, MATCH(0,COUNTIF($C$1:C73, $B$2:$B$1000), 0)),"")</f>
        <v/>
      </c>
      <c r="D74" t="str">
        <f>IFERROR(VLOOKUP($C74,Data!$C$2:$J$1000,6,FALSE ),"")</f>
        <v/>
      </c>
      <c r="E74" t="str">
        <f>IFERROR(VLOOKUP($C74,Data!$C$2:$J$1000,8,FALSE ),"")</f>
        <v/>
      </c>
      <c r="F74">
        <f t="array" ref="F74">IFERROR(SMALL(IF($D$2:$D$1000&lt;Constants!$B$2,ROW($D$2:$D$1000)-1),ROW(73:73)),"")</f>
        <v>345</v>
      </c>
      <c r="G74">
        <f t="shared" si="3"/>
        <v>0</v>
      </c>
    </row>
    <row r="75" spans="1:7" x14ac:dyDescent="0.3">
      <c r="A75">
        <f t="array" ref="A75">IFERROR(SMALL(IF(Data!$D$2:$D$1000="Done",ROW(Data!$D$2:$D$1000)-1),ROW(74:74)),"")</f>
        <v>81</v>
      </c>
      <c r="B75" t="str">
        <f>IFERROR(INDEX(Data!$C$2:$C$1000,$A75),"")</f>
        <v>DDH-242</v>
      </c>
      <c r="C75" t="str">
        <f t="array" ref="C75">IFERROR(INDEX($B$2:$B$1000, MATCH(0,COUNTIF($C$1:C74, $B$2:$B$1000), 0)),"")</f>
        <v/>
      </c>
      <c r="D75" t="str">
        <f>IFERROR(VLOOKUP($C75,Data!$C$2:$J$1000,6,FALSE ),"")</f>
        <v/>
      </c>
      <c r="E75" t="str">
        <f>IFERROR(VLOOKUP($C75,Data!$C$2:$J$1000,8,FALSE ),"")</f>
        <v/>
      </c>
      <c r="F75">
        <f t="array" ref="F75">IFERROR(SMALL(IF($D$2:$D$1000&lt;Constants!$B$2,ROW($D$2:$D$1000)-1),ROW(74:74)),"")</f>
        <v>346</v>
      </c>
      <c r="G75">
        <f t="shared" si="3"/>
        <v>0</v>
      </c>
    </row>
    <row r="76" spans="1:7" x14ac:dyDescent="0.3">
      <c r="A76">
        <f t="array" ref="A76">IFERROR(SMALL(IF(Data!$D$2:$D$1000="Done",ROW(Data!$D$2:$D$1000)-1),ROW(75:75)),"")</f>
        <v>83</v>
      </c>
      <c r="B76" t="str">
        <f>IFERROR(INDEX(Data!$C$2:$C$1000,$A76),"")</f>
        <v>DDH-220</v>
      </c>
      <c r="C76" t="str">
        <f t="array" ref="C76">IFERROR(INDEX($B$2:$B$1000, MATCH(0,COUNTIF($C$1:C75, $B$2:$B$1000), 0)),"")</f>
        <v/>
      </c>
      <c r="D76" t="str">
        <f>IFERROR(VLOOKUP($C76,Data!$C$2:$J$1000,6,FALSE ),"")</f>
        <v/>
      </c>
      <c r="E76" t="str">
        <f>IFERROR(VLOOKUP($C76,Data!$C$2:$J$1000,8,FALSE ),"")</f>
        <v/>
      </c>
      <c r="F76">
        <f t="array" ref="F76">IFERROR(SMALL(IF($D$2:$D$1000&lt;Constants!$B$2,ROW($D$2:$D$1000)-1),ROW(75:75)),"")</f>
        <v>347</v>
      </c>
      <c r="G76">
        <f t="shared" si="3"/>
        <v>0</v>
      </c>
    </row>
    <row r="77" spans="1:7" x14ac:dyDescent="0.3">
      <c r="A77">
        <f t="array" ref="A77">IFERROR(SMALL(IF(Data!$D$2:$D$1000="Done",ROW(Data!$D$2:$D$1000)-1),ROW(76:76)),"")</f>
        <v>84</v>
      </c>
      <c r="B77" t="str">
        <f>IFERROR(INDEX(Data!$C$2:$C$1000,$A77),"")</f>
        <v>DDH-216</v>
      </c>
      <c r="C77" t="str">
        <f t="array" ref="C77">IFERROR(INDEX($B$2:$B$1000, MATCH(0,COUNTIF($C$1:C76, $B$2:$B$1000), 0)),"")</f>
        <v/>
      </c>
      <c r="D77" t="str">
        <f>IFERROR(VLOOKUP($C77,Data!$C$2:$J$1000,6,FALSE ),"")</f>
        <v/>
      </c>
      <c r="E77" t="str">
        <f>IFERROR(VLOOKUP($C77,Data!$C$2:$J$1000,8,FALSE ),"")</f>
        <v/>
      </c>
      <c r="F77">
        <f t="array" ref="F77">IFERROR(SMALL(IF($D$2:$D$1000&lt;Constants!$B$2,ROW($D$2:$D$1000)-1),ROW(76:76)),"")</f>
        <v>348</v>
      </c>
      <c r="G77">
        <f t="shared" si="3"/>
        <v>0</v>
      </c>
    </row>
    <row r="78" spans="1:7" x14ac:dyDescent="0.3">
      <c r="A78">
        <f t="array" ref="A78">IFERROR(SMALL(IF(Data!$D$2:$D$1000="Done",ROW(Data!$D$2:$D$1000)-1),ROW(77:77)),"")</f>
        <v>85</v>
      </c>
      <c r="B78" t="str">
        <f>IFERROR(INDEX(Data!$C$2:$C$1000,$A78),"")</f>
        <v>DDH-191</v>
      </c>
      <c r="C78" t="str">
        <f t="array" ref="C78">IFERROR(INDEX($B$2:$B$1000, MATCH(0,COUNTIF($C$1:C77, $B$2:$B$1000), 0)),"")</f>
        <v/>
      </c>
      <c r="D78" t="str">
        <f>IFERROR(VLOOKUP($C78,Data!$C$2:$J$1000,6,FALSE ),"")</f>
        <v/>
      </c>
      <c r="E78" t="str">
        <f>IFERROR(VLOOKUP($C78,Data!$C$2:$J$1000,8,FALSE ),"")</f>
        <v/>
      </c>
      <c r="F78">
        <f t="array" ref="F78">IFERROR(SMALL(IF($D$2:$D$1000&lt;Constants!$B$2,ROW($D$2:$D$1000)-1),ROW(77:77)),"")</f>
        <v>349</v>
      </c>
      <c r="G78">
        <f t="shared" si="3"/>
        <v>0</v>
      </c>
    </row>
    <row r="79" spans="1:7" x14ac:dyDescent="0.3">
      <c r="A79">
        <f t="array" ref="A79">IFERROR(SMALL(IF(Data!$D$2:$D$1000="Done",ROW(Data!$D$2:$D$1000)-1),ROW(78:78)),"")</f>
        <v>86</v>
      </c>
      <c r="B79" t="str">
        <f>IFERROR(INDEX(Data!$C$2:$C$1000,$A79),"")</f>
        <v>DDH-186</v>
      </c>
      <c r="C79" t="str">
        <f t="array" ref="C79">IFERROR(INDEX($B$2:$B$1000, MATCH(0,COUNTIF($C$1:C78, $B$2:$B$1000), 0)),"")</f>
        <v/>
      </c>
      <c r="D79" t="str">
        <f>IFERROR(VLOOKUP($C79,Data!$C$2:$J$1000,6,FALSE ),"")</f>
        <v/>
      </c>
      <c r="E79" t="str">
        <f>IFERROR(VLOOKUP($C79,Data!$C$2:$J$1000,8,FALSE ),"")</f>
        <v/>
      </c>
      <c r="F79">
        <f t="array" ref="F79">IFERROR(SMALL(IF($D$2:$D$1000&lt;Constants!$B$2,ROW($D$2:$D$1000)-1),ROW(78:78)),"")</f>
        <v>350</v>
      </c>
      <c r="G79">
        <f t="shared" si="3"/>
        <v>0</v>
      </c>
    </row>
    <row r="80" spans="1:7" x14ac:dyDescent="0.3">
      <c r="A80">
        <f t="array" ref="A80">IFERROR(SMALL(IF(Data!$D$2:$D$1000="Done",ROW(Data!$D$2:$D$1000)-1),ROW(79:79)),"")</f>
        <v>87</v>
      </c>
      <c r="B80" t="str">
        <f>IFERROR(INDEX(Data!$C$2:$C$1000,$A80),"")</f>
        <v>DDH-185</v>
      </c>
      <c r="C80" t="str">
        <f t="array" ref="C80">IFERROR(INDEX($B$2:$B$1000, MATCH(0,COUNTIF($C$1:C79, $B$2:$B$1000), 0)),"")</f>
        <v/>
      </c>
      <c r="D80" t="str">
        <f>IFERROR(VLOOKUP($C80,Data!$C$2:$J$1000,6,FALSE ),"")</f>
        <v/>
      </c>
      <c r="E80" t="str">
        <f>IFERROR(VLOOKUP($C80,Data!$C$2:$J$1000,8,FALSE ),"")</f>
        <v/>
      </c>
      <c r="F80">
        <f t="array" ref="F80">IFERROR(SMALL(IF($D$2:$D$1000&lt;Constants!$B$2,ROW($D$2:$D$1000)-1),ROW(79:79)),"")</f>
        <v>351</v>
      </c>
      <c r="G80">
        <f t="shared" si="3"/>
        <v>0</v>
      </c>
    </row>
    <row r="81" spans="1:7" x14ac:dyDescent="0.3">
      <c r="A81">
        <f t="array" ref="A81">IFERROR(SMALL(IF(Data!$D$2:$D$1000="Done",ROW(Data!$D$2:$D$1000)-1),ROW(80:80)),"")</f>
        <v>88</v>
      </c>
      <c r="B81" t="str">
        <f>IFERROR(INDEX(Data!$C$2:$C$1000,$A81),"")</f>
        <v>DDH-245</v>
      </c>
      <c r="C81" t="str">
        <f t="array" ref="C81">IFERROR(INDEX($B$2:$B$1000, MATCH(0,COUNTIF($C$1:C80, $B$2:$B$1000), 0)),"")</f>
        <v/>
      </c>
      <c r="D81" t="str">
        <f>IFERROR(VLOOKUP($C81,Data!$C$2:$J$1000,6,FALSE ),"")</f>
        <v/>
      </c>
      <c r="E81" t="str">
        <f>IFERROR(VLOOKUP($C81,Data!$C$2:$J$1000,8,FALSE ),"")</f>
        <v/>
      </c>
      <c r="F81">
        <f t="array" ref="F81">IFERROR(SMALL(IF($D$2:$D$1000&lt;Constants!$B$2,ROW($D$2:$D$1000)-1),ROW(80:80)),"")</f>
        <v>352</v>
      </c>
      <c r="G81">
        <f t="shared" si="3"/>
        <v>0</v>
      </c>
    </row>
    <row r="82" spans="1:7" x14ac:dyDescent="0.3">
      <c r="A82">
        <f t="array" ref="A82">IFERROR(SMALL(IF(Data!$D$2:$D$1000="Done",ROW(Data!$D$2:$D$1000)-1),ROW(81:81)),"")</f>
        <v>89</v>
      </c>
      <c r="B82" t="str">
        <f>IFERROR(INDEX(Data!$C$2:$C$1000,$A82),"")</f>
        <v>DDH-236</v>
      </c>
      <c r="C82" t="str">
        <f t="array" ref="C82">IFERROR(INDEX($B$2:$B$1000, MATCH(0,COUNTIF($C$1:C81, $B$2:$B$1000), 0)),"")</f>
        <v/>
      </c>
      <c r="D82" t="str">
        <f>IFERROR(VLOOKUP($C82,Data!$C$2:$J$1000,6,FALSE ),"")</f>
        <v/>
      </c>
      <c r="E82" t="str">
        <f>IFERROR(VLOOKUP($C82,Data!$C$2:$J$1000,8,FALSE ),"")</f>
        <v/>
      </c>
      <c r="F82">
        <f t="array" ref="F82">IFERROR(SMALL(IF($D$2:$D$1000&lt;Constants!$B$2,ROW($D$2:$D$1000)-1),ROW(81:81)),"")</f>
        <v>353</v>
      </c>
      <c r="G82">
        <f t="shared" si="3"/>
        <v>0</v>
      </c>
    </row>
    <row r="83" spans="1:7" x14ac:dyDescent="0.3">
      <c r="A83">
        <f t="array" ref="A83">IFERROR(SMALL(IF(Data!$D$2:$D$1000="Done",ROW(Data!$D$2:$D$1000)-1),ROW(82:82)),"")</f>
        <v>90</v>
      </c>
      <c r="B83" t="str">
        <f>IFERROR(INDEX(Data!$C$2:$C$1000,$A83),"")</f>
        <v>DDH-228</v>
      </c>
      <c r="C83" t="str">
        <f t="array" ref="C83">IFERROR(INDEX($B$2:$B$1000, MATCH(0,COUNTIF($C$1:C82, $B$2:$B$1000), 0)),"")</f>
        <v/>
      </c>
      <c r="D83" t="str">
        <f>IFERROR(VLOOKUP($C83,Data!$C$2:$J$1000,6,FALSE ),"")</f>
        <v/>
      </c>
      <c r="E83" t="str">
        <f>IFERROR(VLOOKUP($C83,Data!$C$2:$J$1000,8,FALSE ),"")</f>
        <v/>
      </c>
      <c r="F83">
        <f t="array" ref="F83">IFERROR(SMALL(IF($D$2:$D$1000&lt;Constants!$B$2,ROW($D$2:$D$1000)-1),ROW(82:82)),"")</f>
        <v>354</v>
      </c>
      <c r="G83">
        <f t="shared" si="3"/>
        <v>0</v>
      </c>
    </row>
    <row r="84" spans="1:7" x14ac:dyDescent="0.3">
      <c r="A84">
        <f t="array" ref="A84">IFERROR(SMALL(IF(Data!$D$2:$D$1000="Done",ROW(Data!$D$2:$D$1000)-1),ROW(83:83)),"")</f>
        <v>92</v>
      </c>
      <c r="B84" t="str">
        <f>IFERROR(INDEX(Data!$C$2:$C$1000,$A84),"")</f>
        <v>DDH-220</v>
      </c>
      <c r="C84" t="str">
        <f t="array" ref="C84">IFERROR(INDEX($B$2:$B$1000, MATCH(0,COUNTIF($C$1:C83, $B$2:$B$1000), 0)),"")</f>
        <v/>
      </c>
      <c r="D84" t="str">
        <f>IFERROR(VLOOKUP($C84,Data!$C$2:$J$1000,6,FALSE ),"")</f>
        <v/>
      </c>
      <c r="E84" t="str">
        <f>IFERROR(VLOOKUP($C84,Data!$C$2:$J$1000,8,FALSE ),"")</f>
        <v/>
      </c>
      <c r="F84">
        <f t="array" ref="F84">IFERROR(SMALL(IF($D$2:$D$1000&lt;Constants!$B$2,ROW($D$2:$D$1000)-1),ROW(83:83)),"")</f>
        <v>355</v>
      </c>
      <c r="G84">
        <f t="shared" si="3"/>
        <v>0</v>
      </c>
    </row>
    <row r="85" spans="1:7" x14ac:dyDescent="0.3">
      <c r="A85">
        <f t="array" ref="A85">IFERROR(SMALL(IF(Data!$D$2:$D$1000="Done",ROW(Data!$D$2:$D$1000)-1),ROW(84:84)),"")</f>
        <v>93</v>
      </c>
      <c r="B85" t="str">
        <f>IFERROR(INDEX(Data!$C$2:$C$1000,$A85),"")</f>
        <v>DDH-219</v>
      </c>
      <c r="C85" t="str">
        <f t="array" ref="C85">IFERROR(INDEX($B$2:$B$1000, MATCH(0,COUNTIF($C$1:C84, $B$2:$B$1000), 0)),"")</f>
        <v/>
      </c>
      <c r="D85" t="str">
        <f>IFERROR(VLOOKUP($C85,Data!$C$2:$J$1000,6,FALSE ),"")</f>
        <v/>
      </c>
      <c r="E85" t="str">
        <f>IFERROR(VLOOKUP($C85,Data!$C$2:$J$1000,8,FALSE ),"")</f>
        <v/>
      </c>
      <c r="F85">
        <f t="array" ref="F85">IFERROR(SMALL(IF($D$2:$D$1000&lt;Constants!$B$2,ROW($D$2:$D$1000)-1),ROW(84:84)),"")</f>
        <v>356</v>
      </c>
      <c r="G85">
        <f t="shared" si="3"/>
        <v>0</v>
      </c>
    </row>
    <row r="86" spans="1:7" x14ac:dyDescent="0.3">
      <c r="A86">
        <f t="array" ref="A86">IFERROR(SMALL(IF(Data!$D$2:$D$1000="Done",ROW(Data!$D$2:$D$1000)-1),ROW(85:85)),"")</f>
        <v>94</v>
      </c>
      <c r="B86" t="str">
        <f>IFERROR(INDEX(Data!$C$2:$C$1000,$A86),"")</f>
        <v>DDH-216</v>
      </c>
      <c r="C86" t="str">
        <f t="array" ref="C86">IFERROR(INDEX($B$2:$B$1000, MATCH(0,COUNTIF($C$1:C85, $B$2:$B$1000), 0)),"")</f>
        <v/>
      </c>
      <c r="D86" t="str">
        <f>IFERROR(VLOOKUP($C86,Data!$C$2:$J$1000,6,FALSE ),"")</f>
        <v/>
      </c>
      <c r="E86" t="str">
        <f>IFERROR(VLOOKUP($C86,Data!$C$2:$J$1000,8,FALSE ),"")</f>
        <v/>
      </c>
      <c r="F86" t="str">
        <f>IF(D86&lt;Constants!$B$2,C86,"")</f>
        <v/>
      </c>
      <c r="G86" t="str">
        <f t="shared" si="3"/>
        <v/>
      </c>
    </row>
    <row r="87" spans="1:7" x14ac:dyDescent="0.3">
      <c r="A87">
        <f t="array" ref="A87">IFERROR(SMALL(IF(Data!$D$2:$D$1000="Done",ROW(Data!$D$2:$D$1000)-1),ROW(86:86)),"")</f>
        <v>95</v>
      </c>
      <c r="B87" t="str">
        <f>IFERROR(INDEX(Data!$C$2:$C$1000,$A87),"")</f>
        <v>DDH-214</v>
      </c>
      <c r="C87" t="str">
        <f t="array" ref="C87">IFERROR(INDEX($B$2:$B$1000, MATCH(0,COUNTIF($C$1:C86, $B$2:$B$1000), 0)),"")</f>
        <v/>
      </c>
      <c r="D87" t="str">
        <f>IFERROR(VLOOKUP($C87,Data!$C$2:$J$1000,6,FALSE ),"")</f>
        <v/>
      </c>
      <c r="E87" t="str">
        <f>IFERROR(VLOOKUP($C87,Data!$C$2:$J$1000,8,FALSE ),"")</f>
        <v/>
      </c>
      <c r="F87" t="str">
        <f>IF(D87&lt;Constants!$B$2,C87,"")</f>
        <v/>
      </c>
      <c r="G87" t="str">
        <f t="shared" si="3"/>
        <v/>
      </c>
    </row>
    <row r="88" spans="1:7" x14ac:dyDescent="0.3">
      <c r="A88">
        <f t="array" ref="A88">IFERROR(SMALL(IF(Data!$D$2:$D$1000="Done",ROW(Data!$D$2:$D$1000)-1),ROW(87:87)),"")</f>
        <v>96</v>
      </c>
      <c r="B88" t="str">
        <f>IFERROR(INDEX(Data!$C$2:$C$1000,$A88),"")</f>
        <v>DDH-186</v>
      </c>
      <c r="C88" t="str">
        <f t="array" ref="C88">IFERROR(INDEX($B$2:$B$1000, MATCH(0,COUNTIF($C$1:C87, $B$2:$B$1000), 0)),"")</f>
        <v/>
      </c>
      <c r="D88" t="str">
        <f>IFERROR(VLOOKUP($C88,Data!$C$2:$J$1000,6,FALSE ),"")</f>
        <v/>
      </c>
      <c r="E88" t="str">
        <f>IFERROR(VLOOKUP($C88,Data!$C$2:$J$1000,8,FALSE ),"")</f>
        <v/>
      </c>
      <c r="F88" t="str">
        <f>IF(D88&lt;Constants!$B$2,C88,"")</f>
        <v/>
      </c>
      <c r="G88" t="str">
        <f t="shared" si="3"/>
        <v/>
      </c>
    </row>
    <row r="89" spans="1:7" x14ac:dyDescent="0.3">
      <c r="A89">
        <f t="array" ref="A89">IFERROR(SMALL(IF(Data!$D$2:$D$1000="Done",ROW(Data!$D$2:$D$1000)-1),ROW(88:88)),"")</f>
        <v>100</v>
      </c>
      <c r="B89" t="str">
        <f>IFERROR(INDEX(Data!$C$2:$C$1000,$A89),"")</f>
        <v>DDH-245</v>
      </c>
      <c r="C89" t="str">
        <f t="array" ref="C89">IFERROR(INDEX($B$2:$B$1000, MATCH(0,COUNTIF($C$1:C88, $B$2:$B$1000), 0)),"")</f>
        <v/>
      </c>
      <c r="D89" t="str">
        <f>IFERROR(VLOOKUP($C89,Data!$C$2:$J$1000,6,FALSE ),"")</f>
        <v/>
      </c>
      <c r="E89" t="str">
        <f>IFERROR(VLOOKUP($C89,Data!$C$2:$J$1000,8,FALSE ),"")</f>
        <v/>
      </c>
      <c r="F89" t="str">
        <f>IF(D89&lt;Constants!$B$2,C89,"")</f>
        <v/>
      </c>
      <c r="G89" t="str">
        <f t="shared" si="3"/>
        <v/>
      </c>
    </row>
    <row r="90" spans="1:7" x14ac:dyDescent="0.3">
      <c r="A90">
        <f t="array" ref="A90">IFERROR(SMALL(IF(Data!$D$2:$D$1000="Done",ROW(Data!$D$2:$D$1000)-1),ROW(89:89)),"")</f>
        <v>101</v>
      </c>
      <c r="B90" t="str">
        <f>IFERROR(INDEX(Data!$C$2:$C$1000,$A90),"")</f>
        <v>DDH-245</v>
      </c>
      <c r="C90" t="str">
        <f t="array" ref="C90">IFERROR(INDEX($B$2:$B$1000, MATCH(0,COUNTIF($C$1:C89, $B$2:$B$1000), 0)),"")</f>
        <v/>
      </c>
      <c r="D90" t="str">
        <f>IFERROR(VLOOKUP($C90,Data!$C$2:$J$1000,6,FALSE ),"")</f>
        <v/>
      </c>
      <c r="E90" t="str">
        <f>IFERROR(VLOOKUP($C90,Data!$C$2:$J$1000,8,FALSE ),"")</f>
        <v/>
      </c>
      <c r="F90" t="str">
        <f>IF(D90&lt;Constants!$B$2,C90,"")</f>
        <v/>
      </c>
      <c r="G90" t="str">
        <f t="shared" si="3"/>
        <v/>
      </c>
    </row>
    <row r="91" spans="1:7" x14ac:dyDescent="0.3">
      <c r="A91">
        <f t="array" ref="A91">IFERROR(SMALL(IF(Data!$D$2:$D$1000="Done",ROW(Data!$D$2:$D$1000)-1),ROW(90:90)),"")</f>
        <v>102</v>
      </c>
      <c r="B91" t="str">
        <f>IFERROR(INDEX(Data!$C$2:$C$1000,$A91),"")</f>
        <v>DDH-228</v>
      </c>
      <c r="C91" t="str">
        <f t="array" ref="C91">IFERROR(INDEX($B$2:$B$1000, MATCH(0,COUNTIF($C$1:C90, $B$2:$B$1000), 0)),"")</f>
        <v/>
      </c>
      <c r="D91" t="str">
        <f>IFERROR(VLOOKUP($C91,Data!$C$2:$J$1000,6,FALSE ),"")</f>
        <v/>
      </c>
      <c r="E91" t="str">
        <f>IFERROR(VLOOKUP($C91,Data!$C$2:$J$1000,8,FALSE ),"")</f>
        <v/>
      </c>
      <c r="F91" t="str">
        <f>IF(D91&lt;Constants!$B$2,C91,"")</f>
        <v/>
      </c>
      <c r="G91" t="str">
        <f t="shared" si="3"/>
        <v/>
      </c>
    </row>
    <row r="92" spans="1:7" x14ac:dyDescent="0.3">
      <c r="A92">
        <f t="array" ref="A92">IFERROR(SMALL(IF(Data!$D$2:$D$1000="Done",ROW(Data!$D$2:$D$1000)-1),ROW(91:91)),"")</f>
        <v>103</v>
      </c>
      <c r="B92" t="str">
        <f>IFERROR(INDEX(Data!$C$2:$C$1000,$A92),"")</f>
        <v>DDH-228</v>
      </c>
      <c r="C92" t="str">
        <f t="array" ref="C92">IFERROR(INDEX($B$2:$B$1000, MATCH(0,COUNTIF($C$1:C91, $B$2:$B$1000), 0)),"")</f>
        <v/>
      </c>
      <c r="D92" t="str">
        <f>IFERROR(VLOOKUP($C92,Data!$C$2:$J$1000,6,FALSE ),"")</f>
        <v/>
      </c>
      <c r="E92" t="str">
        <f>IFERROR(VLOOKUP($C92,Data!$C$2:$J$1000,8,FALSE ),"")</f>
        <v/>
      </c>
      <c r="F92" t="str">
        <f>IF(D92&lt;Constants!$B$2,C92,"")</f>
        <v/>
      </c>
      <c r="G92" t="str">
        <f t="shared" si="3"/>
        <v/>
      </c>
    </row>
    <row r="93" spans="1:7" x14ac:dyDescent="0.3">
      <c r="A93">
        <f t="array" ref="A93">IFERROR(SMALL(IF(Data!$D$2:$D$1000="Done",ROW(Data!$D$2:$D$1000)-1),ROW(92:92)),"")</f>
        <v>104</v>
      </c>
      <c r="B93" t="str">
        <f>IFERROR(INDEX(Data!$C$2:$C$1000,$A93),"")</f>
        <v>DDH-218</v>
      </c>
      <c r="C93" t="str">
        <f t="array" ref="C93">IFERROR(INDEX($B$2:$B$1000, MATCH(0,COUNTIF($C$1:C92, $B$2:$B$1000), 0)),"")</f>
        <v/>
      </c>
      <c r="D93" t="str">
        <f>IFERROR(VLOOKUP($C93,Data!$C$2:$J$1000,6,FALSE ),"")</f>
        <v/>
      </c>
      <c r="E93" t="str">
        <f>IFERROR(VLOOKUP($C93,Data!$C$2:$J$1000,8,FALSE ),"")</f>
        <v/>
      </c>
      <c r="F93" t="str">
        <f>IF(D93&lt;Constants!$B$2,C93,"")</f>
        <v/>
      </c>
      <c r="G93" t="str">
        <f t="shared" si="3"/>
        <v/>
      </c>
    </row>
    <row r="94" spans="1:7" x14ac:dyDescent="0.3">
      <c r="A94">
        <f t="array" ref="A94">IFERROR(SMALL(IF(Data!$D$2:$D$1000="Done",ROW(Data!$D$2:$D$1000)-1),ROW(93:93)),"")</f>
        <v>105</v>
      </c>
      <c r="B94" t="str">
        <f>IFERROR(INDEX(Data!$C$2:$C$1000,$A94),"")</f>
        <v>DDH-186</v>
      </c>
      <c r="C94" t="str">
        <f t="array" ref="C94">IFERROR(INDEX($B$2:$B$1000, MATCH(0,COUNTIF($C$1:C93, $B$2:$B$1000), 0)),"")</f>
        <v/>
      </c>
      <c r="D94" t="str">
        <f>IFERROR(VLOOKUP($C94,Data!$C$2:$J$1000,6,FALSE ),"")</f>
        <v/>
      </c>
      <c r="E94" t="str">
        <f>IFERROR(VLOOKUP($C94,Data!$C$2:$J$1000,8,FALSE ),"")</f>
        <v/>
      </c>
      <c r="F94" t="str">
        <f>IF(D94&lt;Constants!$B$2,C94,"")</f>
        <v/>
      </c>
      <c r="G94" t="str">
        <f t="shared" si="3"/>
        <v/>
      </c>
    </row>
    <row r="95" spans="1:7" x14ac:dyDescent="0.3">
      <c r="A95">
        <f t="array" ref="A95">IFERROR(SMALL(IF(Data!$D$2:$D$1000="Done",ROW(Data!$D$2:$D$1000)-1),ROW(94:94)),"")</f>
        <v>106</v>
      </c>
      <c r="B95" t="str">
        <f>IFERROR(INDEX(Data!$C$2:$C$1000,$A95),"")</f>
        <v>DDH-81</v>
      </c>
      <c r="C95" t="str">
        <f t="array" ref="C95">IFERROR(INDEX($B$2:$B$1000, MATCH(0,COUNTIF($C$1:C94, $B$2:$B$1000), 0)),"")</f>
        <v/>
      </c>
      <c r="D95" t="str">
        <f>IFERROR(VLOOKUP($C95,Data!$C$2:$J$1000,6,FALSE ),"")</f>
        <v/>
      </c>
      <c r="E95" t="str">
        <f>IFERROR(VLOOKUP($C95,Data!$C$2:$J$1000,8,FALSE ),"")</f>
        <v/>
      </c>
      <c r="F95" t="str">
        <f>IF(D95&lt;Constants!$B$2,C95,"")</f>
        <v/>
      </c>
      <c r="G95" t="str">
        <f t="shared" si="3"/>
        <v/>
      </c>
    </row>
    <row r="96" spans="1:7" x14ac:dyDescent="0.3">
      <c r="A96">
        <f t="array" ref="A96">IFERROR(SMALL(IF(Data!$D$2:$D$1000="Done",ROW(Data!$D$2:$D$1000)-1),ROW(95:95)),"")</f>
        <v>107</v>
      </c>
      <c r="B96" t="str">
        <f>IFERROR(INDEX(Data!$C$2:$C$1000,$A96),"")</f>
        <v>DDH-79</v>
      </c>
      <c r="C96" t="str">
        <f t="array" ref="C96">IFERROR(INDEX($B$2:$B$1000, MATCH(0,COUNTIF($C$1:C95, $B$2:$B$1000), 0)),"")</f>
        <v/>
      </c>
      <c r="D96" t="str">
        <f>IFERROR(VLOOKUP($C96,Data!$C$2:$J$1000,6,FALSE ),"")</f>
        <v/>
      </c>
      <c r="E96" t="str">
        <f>IFERROR(VLOOKUP($C96,Data!$C$2:$J$1000,8,FALSE ),"")</f>
        <v/>
      </c>
      <c r="F96" t="str">
        <f>IF(D96&lt;Constants!$B$2,C96,"")</f>
        <v/>
      </c>
      <c r="G96" t="str">
        <f t="shared" si="3"/>
        <v/>
      </c>
    </row>
    <row r="97" spans="1:7" x14ac:dyDescent="0.3">
      <c r="A97">
        <f t="array" ref="A97">IFERROR(SMALL(IF(Data!$D$2:$D$1000="Done",ROW(Data!$D$2:$D$1000)-1),ROW(96:96)),"")</f>
        <v>108</v>
      </c>
      <c r="B97" t="str">
        <f>IFERROR(INDEX(Data!$C$2:$C$1000,$A97),"")</f>
        <v>DDH-252</v>
      </c>
      <c r="C97" t="str">
        <f t="array" ref="C97">IFERROR(INDEX($B$2:$B$1000, MATCH(0,COUNTIF($C$1:C96, $B$2:$B$1000), 0)),"")</f>
        <v/>
      </c>
      <c r="D97" t="str">
        <f>IFERROR(VLOOKUP($C97,Data!$C$2:$J$1000,6,FALSE ),"")</f>
        <v/>
      </c>
      <c r="E97" t="str">
        <f>IFERROR(VLOOKUP($C97,Data!$C$2:$J$1000,8,FALSE ),"")</f>
        <v/>
      </c>
      <c r="F97" t="str">
        <f>IF(D97&lt;Constants!$B$2,C97,"")</f>
        <v/>
      </c>
      <c r="G97" t="str">
        <f t="shared" si="3"/>
        <v/>
      </c>
    </row>
    <row r="98" spans="1:7" x14ac:dyDescent="0.3">
      <c r="A98">
        <f t="array" ref="A98">IFERROR(SMALL(IF(Data!$D$2:$D$1000="Done",ROW(Data!$D$2:$D$1000)-1),ROW(97:97)),"")</f>
        <v>109</v>
      </c>
      <c r="B98" t="str">
        <f>IFERROR(INDEX(Data!$C$2:$C$1000,$A98),"")</f>
        <v>DDH-251</v>
      </c>
      <c r="C98" t="str">
        <f t="array" ref="C98">IFERROR(INDEX($B$2:$B$1000, MATCH(0,COUNTIF($C$1:C97, $B$2:$B$1000), 0)),"")</f>
        <v/>
      </c>
      <c r="D98" t="str">
        <f>IFERROR(VLOOKUP($C98,Data!$C$2:$J$1000,6,FALSE ),"")</f>
        <v/>
      </c>
      <c r="E98" t="str">
        <f>IFERROR(VLOOKUP($C98,Data!$C$2:$J$1000,8,FALSE ),"")</f>
        <v/>
      </c>
      <c r="F98" t="str">
        <f>IF(D98&lt;Constants!$B$2,C98,"")</f>
        <v/>
      </c>
      <c r="G98" t="str">
        <f t="shared" si="3"/>
        <v/>
      </c>
    </row>
    <row r="99" spans="1:7" x14ac:dyDescent="0.3">
      <c r="A99">
        <f t="array" ref="A99">IFERROR(SMALL(IF(Data!$D$2:$D$1000="Done",ROW(Data!$D$2:$D$1000)-1),ROW(98:98)),"")</f>
        <v>111</v>
      </c>
      <c r="B99" t="str">
        <f>IFERROR(INDEX(Data!$C$2:$C$1000,$A99),"")</f>
        <v>DDH-245</v>
      </c>
      <c r="C99" t="str">
        <f t="array" ref="C99">IFERROR(INDEX($B$2:$B$1000, MATCH(0,COUNTIF($C$1:C98, $B$2:$B$1000), 0)),"")</f>
        <v/>
      </c>
      <c r="D99" t="str">
        <f>IFERROR(VLOOKUP($C99,Data!$C$2:$J$1000,6,FALSE ),"")</f>
        <v/>
      </c>
      <c r="E99" t="str">
        <f>IFERROR(VLOOKUP($C99,Data!$C$2:$J$1000,8,FALSE ),"")</f>
        <v/>
      </c>
      <c r="F99" t="str">
        <f>IF(D99&lt;Constants!$B$2,C99,"")</f>
        <v/>
      </c>
      <c r="G99" t="str">
        <f t="shared" si="3"/>
        <v/>
      </c>
    </row>
    <row r="100" spans="1:7" x14ac:dyDescent="0.3">
      <c r="A100">
        <f t="array" ref="A100">IFERROR(SMALL(IF(Data!$D$2:$D$1000="Done",ROW(Data!$D$2:$D$1000)-1),ROW(99:99)),"")</f>
        <v>112</v>
      </c>
      <c r="B100" t="str">
        <f>IFERROR(INDEX(Data!$C$2:$C$1000,$A100),"")</f>
        <v>DDH-238</v>
      </c>
      <c r="C100" t="str">
        <f t="array" ref="C100">IFERROR(INDEX($B$2:$B$1000, MATCH(0,COUNTIF($C$1:C99, $B$2:$B$1000), 0)),"")</f>
        <v/>
      </c>
      <c r="D100" t="str">
        <f>IFERROR(VLOOKUP($C100,Data!$C$2:$J$1000,6,FALSE ),"")</f>
        <v/>
      </c>
      <c r="E100" t="str">
        <f>IFERROR(VLOOKUP($C100,Data!$C$2:$J$1000,8,FALSE ),"")</f>
        <v/>
      </c>
      <c r="F100" t="str">
        <f>IF(D100&lt;Constants!$B$2,C100,"")</f>
        <v/>
      </c>
      <c r="G100" t="str">
        <f t="shared" si="3"/>
        <v/>
      </c>
    </row>
    <row r="101" spans="1:7" x14ac:dyDescent="0.3">
      <c r="A101">
        <f t="array" ref="A101">IFERROR(SMALL(IF(Data!$D$2:$D$1000="Done",ROW(Data!$D$2:$D$1000)-1),ROW(100:100)),"")</f>
        <v>113</v>
      </c>
      <c r="B101" t="str">
        <f>IFERROR(INDEX(Data!$C$2:$C$1000,$A101),"")</f>
        <v>DDH-233</v>
      </c>
      <c r="C101" t="str">
        <f t="array" ref="C101">IFERROR(INDEX($B$2:$B$1000, MATCH(0,COUNTIF($C$1:C100, $B$2:$B$1000), 0)),"")</f>
        <v/>
      </c>
      <c r="D101" t="str">
        <f>IFERROR(VLOOKUP($C101,Data!$C$2:$J$1000,6,FALSE ),"")</f>
        <v/>
      </c>
      <c r="E101" t="str">
        <f>IFERROR(VLOOKUP($C101,Data!$C$2:$J$1000,8,FALSE ),"")</f>
        <v/>
      </c>
      <c r="F101" t="str">
        <f>IF(D101&lt;Constants!$B$2,C101,"")</f>
        <v/>
      </c>
      <c r="G101" t="str">
        <f t="shared" si="3"/>
        <v/>
      </c>
    </row>
    <row r="102" spans="1:7" x14ac:dyDescent="0.3">
      <c r="A102">
        <f t="array" ref="A102">IFERROR(SMALL(IF(Data!$D$2:$D$1000="Done",ROW(Data!$D$2:$D$1000)-1),ROW(101:101)),"")</f>
        <v>114</v>
      </c>
      <c r="B102" t="str">
        <f>IFERROR(INDEX(Data!$C$2:$C$1000,$A102),"")</f>
        <v>DDH-228</v>
      </c>
      <c r="C102" t="str">
        <f t="array" ref="C102">IFERROR(INDEX($B$2:$B$1000, MATCH(0,COUNTIF($C$1:C101, $B$2:$B$1000), 0)),"")</f>
        <v/>
      </c>
      <c r="D102" t="str">
        <f>IFERROR(VLOOKUP($C102,Data!$C$2:$J$1000,6,FALSE ),"")</f>
        <v/>
      </c>
      <c r="E102" t="str">
        <f>IFERROR(VLOOKUP($C102,Data!$C$2:$J$1000,8,FALSE ),"")</f>
        <v/>
      </c>
      <c r="F102" t="str">
        <f>IF(D102&lt;Constants!$B$2,C102,"")</f>
        <v/>
      </c>
      <c r="G102" t="str">
        <f t="shared" si="3"/>
        <v/>
      </c>
    </row>
    <row r="103" spans="1:7" x14ac:dyDescent="0.3">
      <c r="A103">
        <f t="array" ref="A103">IFERROR(SMALL(IF(Data!$D$2:$D$1000="Done",ROW(Data!$D$2:$D$1000)-1),ROW(102:102)),"")</f>
        <v>115</v>
      </c>
      <c r="B103" t="str">
        <f>IFERROR(INDEX(Data!$C$2:$C$1000,$A103),"")</f>
        <v>DDH-217</v>
      </c>
      <c r="C103" t="str">
        <f t="array" ref="C103">IFERROR(INDEX($B$2:$B$1000, MATCH(0,COUNTIF($C$1:C102, $B$2:$B$1000), 0)),"")</f>
        <v/>
      </c>
      <c r="D103" t="str">
        <f>IFERROR(VLOOKUP($C103,Data!$C$2:$J$1000,6,FALSE ),"")</f>
        <v/>
      </c>
      <c r="E103" t="str">
        <f>IFERROR(VLOOKUP($C103,Data!$C$2:$J$1000,8,FALSE ),"")</f>
        <v/>
      </c>
      <c r="F103" t="str">
        <f>IF(D103&lt;Constants!$B$2,C103,"")</f>
        <v/>
      </c>
      <c r="G103" t="str">
        <f t="shared" si="3"/>
        <v/>
      </c>
    </row>
    <row r="104" spans="1:7" x14ac:dyDescent="0.3">
      <c r="A104">
        <f t="array" ref="A104">IFERROR(SMALL(IF(Data!$D$2:$D$1000="Done",ROW(Data!$D$2:$D$1000)-1),ROW(103:103)),"")</f>
        <v>116</v>
      </c>
      <c r="B104" t="str">
        <f>IFERROR(INDEX(Data!$C$2:$C$1000,$A104),"")</f>
        <v>DDH-217</v>
      </c>
      <c r="C104" t="str">
        <f t="array" ref="C104">IFERROR(INDEX($B$2:$B$1000, MATCH(0,COUNTIF($C$1:C103, $B$2:$B$1000), 0)),"")</f>
        <v/>
      </c>
      <c r="D104" t="str">
        <f>IFERROR(VLOOKUP($C104,Data!$C$2:$J$1000,6,FALSE ),"")</f>
        <v/>
      </c>
      <c r="E104" t="str">
        <f>IFERROR(VLOOKUP($C104,Data!$C$2:$J$1000,8,FALSE ),"")</f>
        <v/>
      </c>
      <c r="F104" t="str">
        <f>IF(D104&lt;Constants!$B$2,C104,"")</f>
        <v/>
      </c>
      <c r="G104" t="str">
        <f t="shared" si="3"/>
        <v/>
      </c>
    </row>
    <row r="105" spans="1:7" x14ac:dyDescent="0.3">
      <c r="A105">
        <f t="array" ref="A105">IFERROR(SMALL(IF(Data!$D$2:$D$1000="Done",ROW(Data!$D$2:$D$1000)-1),ROW(104:104)),"")</f>
        <v>117</v>
      </c>
      <c r="B105" t="str">
        <f>IFERROR(INDEX(Data!$C$2:$C$1000,$A105),"")</f>
        <v>DDH-214</v>
      </c>
      <c r="C105" t="str">
        <f t="array" ref="C105">IFERROR(INDEX($B$2:$B$1000, MATCH(0,COUNTIF($C$1:C104, $B$2:$B$1000), 0)),"")</f>
        <v/>
      </c>
      <c r="D105" t="str">
        <f>IFERROR(VLOOKUP($C105,Data!$C$2:$J$1000,6,FALSE ),"")</f>
        <v/>
      </c>
      <c r="E105" t="str">
        <f>IFERROR(VLOOKUP($C105,Data!$C$2:$J$1000,8,FALSE ),"")</f>
        <v/>
      </c>
      <c r="F105" t="str">
        <f>IF(D105&lt;Constants!$B$2,C105,"")</f>
        <v/>
      </c>
      <c r="G105" t="str">
        <f t="shared" si="3"/>
        <v/>
      </c>
    </row>
    <row r="106" spans="1:7" x14ac:dyDescent="0.3">
      <c r="A106">
        <f t="array" ref="A106">IFERROR(SMALL(IF(Data!$D$2:$D$1000="Done",ROW(Data!$D$2:$D$1000)-1),ROW(105:105)),"")</f>
        <v>118</v>
      </c>
      <c r="B106" t="str">
        <f>IFERROR(INDEX(Data!$C$2:$C$1000,$A106),"")</f>
        <v>DDH-247</v>
      </c>
      <c r="C106" t="str">
        <f t="array" ref="C106">IFERROR(INDEX($B$2:$B$1000, MATCH(0,COUNTIF($C$1:C105, $B$2:$B$1000), 0)),"")</f>
        <v/>
      </c>
      <c r="D106" t="str">
        <f>IFERROR(VLOOKUP($C106,Data!$C$2:$J$1000,6,FALSE ),"")</f>
        <v/>
      </c>
      <c r="E106" t="str">
        <f>IFERROR(VLOOKUP($C106,Data!$C$2:$J$1000,8,FALSE ),"")</f>
        <v/>
      </c>
      <c r="F106" t="str">
        <f>IF(D106&lt;Constants!$B$2,C106,"")</f>
        <v/>
      </c>
      <c r="G106" t="str">
        <f t="shared" si="3"/>
        <v/>
      </c>
    </row>
    <row r="107" spans="1:7" x14ac:dyDescent="0.3">
      <c r="A107">
        <f t="array" ref="A107">IFERROR(SMALL(IF(Data!$D$2:$D$1000="Done",ROW(Data!$D$2:$D$1000)-1),ROW(106:106)),"")</f>
        <v>122</v>
      </c>
      <c r="B107" t="str">
        <f>IFERROR(INDEX(Data!$C$2:$C$1000,$A107),"")</f>
        <v>DDH-245</v>
      </c>
      <c r="C107" t="str">
        <f t="array" ref="C107">IFERROR(INDEX($B$2:$B$1000, MATCH(0,COUNTIF($C$1:C106, $B$2:$B$1000), 0)),"")</f>
        <v/>
      </c>
      <c r="D107" t="str">
        <f>IFERROR(VLOOKUP($C107,Data!$C$2:$J$1000,6,FALSE ),"")</f>
        <v/>
      </c>
      <c r="E107" t="str">
        <f>IFERROR(VLOOKUP($C107,Data!$C$2:$J$1000,8,FALSE ),"")</f>
        <v/>
      </c>
      <c r="F107" t="str">
        <f>IF(D107&lt;Constants!$B$2,C107,"")</f>
        <v/>
      </c>
      <c r="G107" t="str">
        <f t="shared" si="3"/>
        <v/>
      </c>
    </row>
    <row r="108" spans="1:7" x14ac:dyDescent="0.3">
      <c r="A108">
        <f t="array" ref="A108">IFERROR(SMALL(IF(Data!$D$2:$D$1000="Done",ROW(Data!$D$2:$D$1000)-1),ROW(107:107)),"")</f>
        <v>123</v>
      </c>
      <c r="B108" t="str">
        <f>IFERROR(INDEX(Data!$C$2:$C$1000,$A108),"")</f>
        <v>DDH-238</v>
      </c>
      <c r="C108" t="str">
        <f t="array" ref="C108">IFERROR(INDEX($B$2:$B$1000, MATCH(0,COUNTIF($C$1:C107, $B$2:$B$1000), 0)),"")</f>
        <v/>
      </c>
      <c r="D108" t="str">
        <f>IFERROR(VLOOKUP($C108,Data!$C$2:$J$1000,6,FALSE ),"")</f>
        <v/>
      </c>
      <c r="E108" t="str">
        <f>IFERROR(VLOOKUP($C108,Data!$C$2:$J$1000,8,FALSE ),"")</f>
        <v/>
      </c>
      <c r="F108" t="str">
        <f>IF(D108&lt;Constants!$B$2,C108,"")</f>
        <v/>
      </c>
      <c r="G108" t="str">
        <f t="shared" si="3"/>
        <v/>
      </c>
    </row>
    <row r="109" spans="1:7" x14ac:dyDescent="0.3">
      <c r="A109">
        <f t="array" ref="A109">IFERROR(SMALL(IF(Data!$D$2:$D$1000="Done",ROW(Data!$D$2:$D$1000)-1),ROW(108:108)),"")</f>
        <v>124</v>
      </c>
      <c r="B109" t="str">
        <f>IFERROR(INDEX(Data!$C$2:$C$1000,$A109),"")</f>
        <v>DDH-233</v>
      </c>
      <c r="C109" t="str">
        <f t="array" ref="C109">IFERROR(INDEX($B$2:$B$1000, MATCH(0,COUNTIF($C$1:C108, $B$2:$B$1000), 0)),"")</f>
        <v/>
      </c>
      <c r="D109" t="str">
        <f>IFERROR(VLOOKUP($C109,Data!$C$2:$J$1000,6,FALSE ),"")</f>
        <v/>
      </c>
      <c r="E109" t="str">
        <f>IFERROR(VLOOKUP($C109,Data!$C$2:$J$1000,8,FALSE ),"")</f>
        <v/>
      </c>
      <c r="F109" t="str">
        <f>IF(D109&lt;Constants!$B$2,C109,"")</f>
        <v/>
      </c>
      <c r="G109" t="str">
        <f t="shared" si="3"/>
        <v/>
      </c>
    </row>
    <row r="110" spans="1:7" x14ac:dyDescent="0.3">
      <c r="A110">
        <f t="array" ref="A110">IFERROR(SMALL(IF(Data!$D$2:$D$1000="Done",ROW(Data!$D$2:$D$1000)-1),ROW(109:109)),"")</f>
        <v>125</v>
      </c>
      <c r="B110" t="str">
        <f>IFERROR(INDEX(Data!$C$2:$C$1000,$A110),"")</f>
        <v>DDH-217</v>
      </c>
      <c r="C110" t="str">
        <f t="array" ref="C110">IFERROR(INDEX($B$2:$B$1000, MATCH(0,COUNTIF($C$1:C109, $B$2:$B$1000), 0)),"")</f>
        <v/>
      </c>
      <c r="D110" t="str">
        <f>IFERROR(VLOOKUP($C110,Data!$C$2:$J$1000,6,FALSE ),"")</f>
        <v/>
      </c>
      <c r="E110" t="str">
        <f>IFERROR(VLOOKUP($C110,Data!$C$2:$J$1000,8,FALSE ),"")</f>
        <v/>
      </c>
      <c r="F110" t="str">
        <f>IF(D110&lt;Constants!$B$2,C110,"")</f>
        <v/>
      </c>
      <c r="G110" t="str">
        <f t="shared" si="3"/>
        <v/>
      </c>
    </row>
    <row r="111" spans="1:7" x14ac:dyDescent="0.3">
      <c r="A111">
        <f t="array" ref="A111">IFERROR(SMALL(IF(Data!$D$2:$D$1000="Done",ROW(Data!$D$2:$D$1000)-1),ROW(110:110)),"")</f>
        <v>126</v>
      </c>
      <c r="B111" t="str">
        <f>IFERROR(INDEX(Data!$C$2:$C$1000,$A111),"")</f>
        <v>DDH-186</v>
      </c>
      <c r="C111" t="str">
        <f t="array" ref="C111">IFERROR(INDEX($B$2:$B$1000, MATCH(0,COUNTIF($C$1:C110, $B$2:$B$1000), 0)),"")</f>
        <v/>
      </c>
      <c r="D111" t="str">
        <f>IFERROR(VLOOKUP($C111,Data!$C$2:$J$1000,6,FALSE ),"")</f>
        <v/>
      </c>
      <c r="E111" t="str">
        <f>IFERROR(VLOOKUP($C111,Data!$C$2:$J$1000,8,FALSE ),"")</f>
        <v/>
      </c>
      <c r="F111" t="str">
        <f>IF(D111&lt;Constants!$B$2,C111,"")</f>
        <v/>
      </c>
      <c r="G111" t="str">
        <f t="shared" si="3"/>
        <v/>
      </c>
    </row>
    <row r="112" spans="1:7" x14ac:dyDescent="0.3">
      <c r="A112">
        <f t="array" ref="A112">IFERROR(SMALL(IF(Data!$D$2:$D$1000="Done",ROW(Data!$D$2:$D$1000)-1),ROW(111:111)),"")</f>
        <v>128</v>
      </c>
      <c r="B112" t="str">
        <f>IFERROR(INDEX(Data!$C$2:$C$1000,$A112),"")</f>
        <v>DDH-238</v>
      </c>
      <c r="C112" t="str">
        <f t="array" ref="C112">IFERROR(INDEX($B$2:$B$1000, MATCH(0,COUNTIF($C$1:C111, $B$2:$B$1000), 0)),"")</f>
        <v/>
      </c>
      <c r="D112" t="str">
        <f>IFERROR(VLOOKUP($C112,Data!$C$2:$J$1000,6,FALSE ),"")</f>
        <v/>
      </c>
      <c r="E112" t="str">
        <f>IFERROR(VLOOKUP($C112,Data!$C$2:$J$1000,8,FALSE ),"")</f>
        <v/>
      </c>
      <c r="F112" t="str">
        <f>IF(D112&lt;Constants!$B$2,C112,"")</f>
        <v/>
      </c>
      <c r="G112" t="str">
        <f t="shared" si="3"/>
        <v/>
      </c>
    </row>
    <row r="113" spans="1:7" x14ac:dyDescent="0.3">
      <c r="A113">
        <f t="array" ref="A113">IFERROR(SMALL(IF(Data!$D$2:$D$1000="Done",ROW(Data!$D$2:$D$1000)-1),ROW(112:112)),"")</f>
        <v>129</v>
      </c>
      <c r="B113" t="str">
        <f>IFERROR(INDEX(Data!$C$2:$C$1000,$A113),"")</f>
        <v>DDH-186</v>
      </c>
      <c r="C113" t="str">
        <f t="array" ref="C113">IFERROR(INDEX($B$2:$B$1000, MATCH(0,COUNTIF($C$1:C112, $B$2:$B$1000), 0)),"")</f>
        <v/>
      </c>
      <c r="D113" t="str">
        <f>IFERROR(VLOOKUP($C113,Data!$C$2:$J$1000,6,FALSE ),"")</f>
        <v/>
      </c>
      <c r="E113" t="str">
        <f>IFERROR(VLOOKUP($C113,Data!$C$2:$J$1000,8,FALSE ),"")</f>
        <v/>
      </c>
      <c r="F113" t="str">
        <f>IF(D113&lt;Constants!$B$2,C113,"")</f>
        <v/>
      </c>
      <c r="G113" t="str">
        <f t="shared" si="3"/>
        <v/>
      </c>
    </row>
    <row r="114" spans="1:7" x14ac:dyDescent="0.3">
      <c r="A114">
        <f t="array" ref="A114">IFERROR(SMALL(IF(Data!$D$2:$D$1000="Done",ROW(Data!$D$2:$D$1000)-1),ROW(113:113)),"")</f>
        <v>131</v>
      </c>
      <c r="B114" t="str">
        <f>IFERROR(INDEX(Data!$C$2:$C$1000,$A114),"")</f>
        <v>DDH-253</v>
      </c>
      <c r="C114" t="str">
        <f t="array" ref="C114">IFERROR(INDEX($B$2:$B$1000, MATCH(0,COUNTIF($C$1:C113, $B$2:$B$1000), 0)),"")</f>
        <v/>
      </c>
      <c r="D114" t="str">
        <f>IFERROR(VLOOKUP($C114,Data!$C$2:$J$1000,6,FALSE ),"")</f>
        <v/>
      </c>
      <c r="E114" t="str">
        <f>IFERROR(VLOOKUP($C114,Data!$C$2:$J$1000,8,FALSE ),"")</f>
        <v/>
      </c>
      <c r="F114" t="str">
        <f>IF(D114&lt;Constants!$B$2,C114,"")</f>
        <v/>
      </c>
      <c r="G114" t="str">
        <f t="shared" si="3"/>
        <v/>
      </c>
    </row>
    <row r="115" spans="1:7" x14ac:dyDescent="0.3">
      <c r="A115">
        <f t="array" ref="A115">IFERROR(SMALL(IF(Data!$D$2:$D$1000="Done",ROW(Data!$D$2:$D$1000)-1),ROW(114:114)),"")</f>
        <v>132</v>
      </c>
      <c r="B115" t="str">
        <f>IFERROR(INDEX(Data!$C$2:$C$1000,$A115),"")</f>
        <v>DDH-250</v>
      </c>
      <c r="C115" t="str">
        <f t="array" ref="C115">IFERROR(INDEX($B$2:$B$1000, MATCH(0,COUNTIF($C$1:C114, $B$2:$B$1000), 0)),"")</f>
        <v/>
      </c>
      <c r="D115" t="str">
        <f>IFERROR(VLOOKUP($C115,Data!$C$2:$J$1000,6,FALSE ),"")</f>
        <v/>
      </c>
      <c r="E115" t="str">
        <f>IFERROR(VLOOKUP($C115,Data!$C$2:$J$1000,8,FALSE ),"")</f>
        <v/>
      </c>
      <c r="F115" t="str">
        <f>IF(D115&lt;Constants!$B$2,C115,"")</f>
        <v/>
      </c>
      <c r="G115" t="str">
        <f t="shared" si="3"/>
        <v/>
      </c>
    </row>
    <row r="116" spans="1:7" x14ac:dyDescent="0.3">
      <c r="A116">
        <f t="array" ref="A116">IFERROR(SMALL(IF(Data!$D$2:$D$1000="Done",ROW(Data!$D$2:$D$1000)-1),ROW(115:115)),"")</f>
        <v>133</v>
      </c>
      <c r="B116" t="str">
        <f>IFERROR(INDEX(Data!$C$2:$C$1000,$A116),"")</f>
        <v>DDH-248</v>
      </c>
      <c r="C116" t="str">
        <f t="array" ref="C116">IFERROR(INDEX($B$2:$B$1000, MATCH(0,COUNTIF($C$1:C115, $B$2:$B$1000), 0)),"")</f>
        <v/>
      </c>
      <c r="D116" t="str">
        <f>IFERROR(VLOOKUP($C116,Data!$C$2:$J$1000,6,FALSE ),"")</f>
        <v/>
      </c>
      <c r="E116" t="str">
        <f>IFERROR(VLOOKUP($C116,Data!$C$2:$J$1000,8,FALSE ),"")</f>
        <v/>
      </c>
      <c r="F116" t="str">
        <f>IF(D116&lt;Constants!$B$2,C116,"")</f>
        <v/>
      </c>
      <c r="G116" t="str">
        <f t="shared" si="3"/>
        <v/>
      </c>
    </row>
    <row r="117" spans="1:7" x14ac:dyDescent="0.3">
      <c r="A117">
        <f t="array" ref="A117">IFERROR(SMALL(IF(Data!$D$2:$D$1000="Done",ROW(Data!$D$2:$D$1000)-1),ROW(116:116)),"")</f>
        <v>134</v>
      </c>
      <c r="B117" t="str">
        <f>IFERROR(INDEX(Data!$C$2:$C$1000,$A117),"")</f>
        <v>DDH-247</v>
      </c>
      <c r="C117" t="str">
        <f t="array" ref="C117">IFERROR(INDEX($B$2:$B$1000, MATCH(0,COUNTIF($C$1:C116, $B$2:$B$1000), 0)),"")</f>
        <v/>
      </c>
      <c r="D117" t="str">
        <f>IFERROR(VLOOKUP($C117,Data!$C$2:$J$1000,6,FALSE ),"")</f>
        <v/>
      </c>
      <c r="E117" t="str">
        <f>IFERROR(VLOOKUP($C117,Data!$C$2:$J$1000,8,FALSE ),"")</f>
        <v/>
      </c>
      <c r="F117" t="str">
        <f>IF(D117&lt;Constants!$B$2,C117,"")</f>
        <v/>
      </c>
      <c r="G117" t="str">
        <f t="shared" si="3"/>
        <v/>
      </c>
    </row>
    <row r="118" spans="1:7" x14ac:dyDescent="0.3">
      <c r="A118">
        <f t="array" ref="A118">IFERROR(SMALL(IF(Data!$D$2:$D$1000="Done",ROW(Data!$D$2:$D$1000)-1),ROW(117:117)),"")</f>
        <v>136</v>
      </c>
      <c r="B118" t="str">
        <f>IFERROR(INDEX(Data!$C$2:$C$1000,$A118),"")</f>
        <v>DDH-245</v>
      </c>
      <c r="C118" t="str">
        <f t="array" ref="C118">IFERROR(INDEX($B$2:$B$1000, MATCH(0,COUNTIF($C$1:C117, $B$2:$B$1000), 0)),"")</f>
        <v/>
      </c>
      <c r="D118" t="str">
        <f>IFERROR(VLOOKUP($C118,Data!$C$2:$J$1000,6,FALSE ),"")</f>
        <v/>
      </c>
      <c r="E118" t="str">
        <f>IFERROR(VLOOKUP($C118,Data!$C$2:$J$1000,8,FALSE ),"")</f>
        <v/>
      </c>
      <c r="F118" t="str">
        <f>IF(D118&lt;Constants!$B$2,C118,"")</f>
        <v/>
      </c>
      <c r="G118" t="str">
        <f t="shared" si="3"/>
        <v/>
      </c>
    </row>
    <row r="119" spans="1:7" x14ac:dyDescent="0.3">
      <c r="A119">
        <f t="array" ref="A119">IFERROR(SMALL(IF(Data!$D$2:$D$1000="Done",ROW(Data!$D$2:$D$1000)-1),ROW(118:118)),"")</f>
        <v>137</v>
      </c>
      <c r="B119" t="str">
        <f>IFERROR(INDEX(Data!$C$2:$C$1000,$A119),"")</f>
        <v>DDH-245</v>
      </c>
      <c r="C119" t="str">
        <f t="array" ref="C119">IFERROR(INDEX($B$2:$B$1000, MATCH(0,COUNTIF($C$1:C118, $B$2:$B$1000), 0)),"")</f>
        <v/>
      </c>
      <c r="D119" t="str">
        <f>IFERROR(VLOOKUP($C119,Data!$C$2:$J$1000,6,FALSE ),"")</f>
        <v/>
      </c>
      <c r="E119" t="str">
        <f>IFERROR(VLOOKUP($C119,Data!$C$2:$J$1000,8,FALSE ),"")</f>
        <v/>
      </c>
      <c r="F119" t="str">
        <f>IF(D119&lt;Constants!$B$2,C119,"")</f>
        <v/>
      </c>
      <c r="G119" t="str">
        <f t="shared" si="3"/>
        <v/>
      </c>
    </row>
    <row r="120" spans="1:7" x14ac:dyDescent="0.3">
      <c r="A120">
        <f t="array" ref="A120">IFERROR(SMALL(IF(Data!$D$2:$D$1000="Done",ROW(Data!$D$2:$D$1000)-1),ROW(119:119)),"")</f>
        <v>138</v>
      </c>
      <c r="B120" t="str">
        <f>IFERROR(INDEX(Data!$C$2:$C$1000,$A120),"")</f>
        <v>DDH-245</v>
      </c>
      <c r="C120" t="str">
        <f t="array" ref="C120">IFERROR(INDEX($B$2:$B$1000, MATCH(0,COUNTIF($C$1:C119, $B$2:$B$1000), 0)),"")</f>
        <v/>
      </c>
      <c r="D120" t="str">
        <f>IFERROR(VLOOKUP($C120,Data!$C$2:$J$1000,6,FALSE ),"")</f>
        <v/>
      </c>
      <c r="E120" t="str">
        <f>IFERROR(VLOOKUP($C120,Data!$C$2:$J$1000,8,FALSE ),"")</f>
        <v/>
      </c>
      <c r="F120" t="str">
        <f>IF(D120&lt;Constants!$B$2,C120,"")</f>
        <v/>
      </c>
      <c r="G120" t="str">
        <f t="shared" si="3"/>
        <v/>
      </c>
    </row>
    <row r="121" spans="1:7" x14ac:dyDescent="0.3">
      <c r="A121">
        <f t="array" ref="A121">IFERROR(SMALL(IF(Data!$D$2:$D$1000="Done",ROW(Data!$D$2:$D$1000)-1),ROW(120:120)),"")</f>
        <v>139</v>
      </c>
      <c r="B121" t="str">
        <f>IFERROR(INDEX(Data!$C$2:$C$1000,$A121),"")</f>
        <v>DDH-238</v>
      </c>
      <c r="C121" t="str">
        <f t="array" ref="C121">IFERROR(INDEX($B$2:$B$1000, MATCH(0,COUNTIF($C$1:C120, $B$2:$B$1000), 0)),"")</f>
        <v/>
      </c>
      <c r="D121" t="str">
        <f>IFERROR(VLOOKUP($C121,Data!$C$2:$J$1000,6,FALSE ),"")</f>
        <v/>
      </c>
      <c r="E121" t="str">
        <f>IFERROR(VLOOKUP($C121,Data!$C$2:$J$1000,8,FALSE ),"")</f>
        <v/>
      </c>
      <c r="F121" t="str">
        <f>IF(D121&lt;Constants!$B$2,C121,"")</f>
        <v/>
      </c>
      <c r="G121" t="str">
        <f t="shared" si="3"/>
        <v/>
      </c>
    </row>
    <row r="122" spans="1:7" x14ac:dyDescent="0.3">
      <c r="A122">
        <f t="array" ref="A122">IFERROR(SMALL(IF(Data!$D$2:$D$1000="Done",ROW(Data!$D$2:$D$1000)-1),ROW(121:121)),"")</f>
        <v>140</v>
      </c>
      <c r="B122" t="str">
        <f>IFERROR(INDEX(Data!$C$2:$C$1000,$A122),"")</f>
        <v>DDH-238</v>
      </c>
      <c r="C122" t="str">
        <f t="array" ref="C122">IFERROR(INDEX($B$2:$B$1000, MATCH(0,COUNTIF($C$1:C121, $B$2:$B$1000), 0)),"")</f>
        <v/>
      </c>
      <c r="D122" t="str">
        <f>IFERROR(VLOOKUP($C122,Data!$C$2:$J$1000,6,FALSE ),"")</f>
        <v/>
      </c>
      <c r="E122" t="str">
        <f>IFERROR(VLOOKUP($C122,Data!$C$2:$J$1000,8,FALSE ),"")</f>
        <v/>
      </c>
      <c r="F122" t="str">
        <f>IF(D122&lt;Constants!$B$2,C122,"")</f>
        <v/>
      </c>
      <c r="G122" t="str">
        <f t="shared" si="3"/>
        <v/>
      </c>
    </row>
    <row r="123" spans="1:7" x14ac:dyDescent="0.3">
      <c r="A123">
        <f t="array" ref="A123">IFERROR(SMALL(IF(Data!$D$2:$D$1000="Done",ROW(Data!$D$2:$D$1000)-1),ROW(122:122)),"")</f>
        <v>142</v>
      </c>
      <c r="B123" t="str">
        <f>IFERROR(INDEX(Data!$C$2:$C$1000,$A123),"")</f>
        <v>DDH-216</v>
      </c>
      <c r="C123" t="str">
        <f t="array" ref="C123">IFERROR(INDEX($B$2:$B$1000, MATCH(0,COUNTIF($C$1:C122, $B$2:$B$1000), 0)),"")</f>
        <v/>
      </c>
      <c r="D123" t="str">
        <f>IFERROR(VLOOKUP($C123,Data!$C$2:$J$1000,6,FALSE ),"")</f>
        <v/>
      </c>
      <c r="E123" t="str">
        <f>IFERROR(VLOOKUP($C123,Data!$C$2:$J$1000,8,FALSE ),"")</f>
        <v/>
      </c>
      <c r="F123" t="str">
        <f>IF(D123&lt;Constants!$B$2,C123,"")</f>
        <v/>
      </c>
      <c r="G123" t="str">
        <f t="shared" si="3"/>
        <v/>
      </c>
    </row>
    <row r="124" spans="1:7" x14ac:dyDescent="0.3">
      <c r="A124">
        <f t="array" ref="A124">IFERROR(SMALL(IF(Data!$D$2:$D$1000="Done",ROW(Data!$D$2:$D$1000)-1),ROW(123:123)),"")</f>
        <v>143</v>
      </c>
      <c r="B124" t="str">
        <f>IFERROR(INDEX(Data!$C$2:$C$1000,$A124),"")</f>
        <v>DDH-204</v>
      </c>
      <c r="C124" t="str">
        <f t="array" ref="C124">IFERROR(INDEX($B$2:$B$1000, MATCH(0,COUNTIF($C$1:C123, $B$2:$B$1000), 0)),"")</f>
        <v/>
      </c>
      <c r="D124" t="str">
        <f>IFERROR(VLOOKUP($C124,Data!$C$2:$J$1000,6,FALSE ),"")</f>
        <v/>
      </c>
      <c r="E124" t="str">
        <f>IFERROR(VLOOKUP($C124,Data!$C$2:$J$1000,8,FALSE ),"")</f>
        <v/>
      </c>
      <c r="F124" t="str">
        <f>IF(D124&lt;Constants!$B$2,C124,"")</f>
        <v/>
      </c>
      <c r="G124" t="str">
        <f t="shared" si="3"/>
        <v/>
      </c>
    </row>
    <row r="125" spans="1:7" x14ac:dyDescent="0.3">
      <c r="A125">
        <f t="array" ref="A125">IFERROR(SMALL(IF(Data!$D$2:$D$1000="Done",ROW(Data!$D$2:$D$1000)-1),ROW(124:124)),"")</f>
        <v>144</v>
      </c>
      <c r="B125" t="str">
        <f>IFERROR(INDEX(Data!$C$2:$C$1000,$A125),"")</f>
        <v>DDH-204</v>
      </c>
      <c r="C125" t="str">
        <f t="array" ref="C125">IFERROR(INDEX($B$2:$B$1000, MATCH(0,COUNTIF($C$1:C124, $B$2:$B$1000), 0)),"")</f>
        <v/>
      </c>
      <c r="D125" t="str">
        <f>IFERROR(VLOOKUP($C125,Data!$C$2:$J$1000,6,FALSE ),"")</f>
        <v/>
      </c>
      <c r="E125" t="str">
        <f>IFERROR(VLOOKUP($C125,Data!$C$2:$J$1000,8,FALSE ),"")</f>
        <v/>
      </c>
      <c r="F125" t="str">
        <f>IF(D125&lt;Constants!$B$2,C125,"")</f>
        <v/>
      </c>
      <c r="G125" t="str">
        <f t="shared" si="3"/>
        <v/>
      </c>
    </row>
    <row r="126" spans="1:7" x14ac:dyDescent="0.3">
      <c r="A126">
        <f t="array" ref="A126">IFERROR(SMALL(IF(Data!$D$2:$D$1000="Done",ROW(Data!$D$2:$D$1000)-1),ROW(125:125)),"")</f>
        <v>145</v>
      </c>
      <c r="B126" t="str">
        <f>IFERROR(INDEX(Data!$C$2:$C$1000,$A126),"")</f>
        <v>DDH-186</v>
      </c>
      <c r="C126" t="str">
        <f t="array" ref="C126">IFERROR(INDEX($B$2:$B$1000, MATCH(0,COUNTIF($C$1:C125, $B$2:$B$1000), 0)),"")</f>
        <v/>
      </c>
      <c r="D126" t="str">
        <f>IFERROR(VLOOKUP($C126,Data!$C$2:$J$1000,6,FALSE ),"")</f>
        <v/>
      </c>
      <c r="E126" t="str">
        <f>IFERROR(VLOOKUP($C126,Data!$C$2:$J$1000,8,FALSE ),"")</f>
        <v/>
      </c>
      <c r="F126" t="str">
        <f>IF(D126&lt;Constants!$B$2,C126,"")</f>
        <v/>
      </c>
      <c r="G126" t="str">
        <f t="shared" si="3"/>
        <v/>
      </c>
    </row>
    <row r="127" spans="1:7" x14ac:dyDescent="0.3">
      <c r="A127">
        <f t="array" ref="A127">IFERROR(SMALL(IF(Data!$D$2:$D$1000="Done",ROW(Data!$D$2:$D$1000)-1),ROW(126:126)),"")</f>
        <v>150</v>
      </c>
      <c r="B127" t="str">
        <f>IFERROR(INDEX(Data!$C$2:$C$1000,$A127),"")</f>
        <v>DDH-238</v>
      </c>
      <c r="C127" t="str">
        <f t="array" ref="C127">IFERROR(INDEX($B$2:$B$1000, MATCH(0,COUNTIF($C$1:C126, $B$2:$B$1000), 0)),"")</f>
        <v/>
      </c>
      <c r="D127" t="str">
        <f>IFERROR(VLOOKUP($C127,Data!$C$2:$J$1000,6,FALSE ),"")</f>
        <v/>
      </c>
      <c r="E127" t="str">
        <f>IFERROR(VLOOKUP($C127,Data!$C$2:$J$1000,8,FALSE ),"")</f>
        <v/>
      </c>
      <c r="F127" t="str">
        <f>IF(D127&lt;Constants!$B$2,C127,"")</f>
        <v/>
      </c>
      <c r="G127" t="str">
        <f t="shared" si="3"/>
        <v/>
      </c>
    </row>
    <row r="128" spans="1:7" x14ac:dyDescent="0.3">
      <c r="A128">
        <f t="array" ref="A128">IFERROR(SMALL(IF(Data!$D$2:$D$1000="Done",ROW(Data!$D$2:$D$1000)-1),ROW(127:127)),"")</f>
        <v>151</v>
      </c>
      <c r="B128" t="str">
        <f>IFERROR(INDEX(Data!$C$2:$C$1000,$A128),"")</f>
        <v>DDH-238</v>
      </c>
      <c r="C128" t="str">
        <f t="array" ref="C128">IFERROR(INDEX($B$2:$B$1000, MATCH(0,COUNTIF($C$1:C127, $B$2:$B$1000), 0)),"")</f>
        <v/>
      </c>
      <c r="D128" t="str">
        <f>IFERROR(VLOOKUP($C128,Data!$C$2:$J$1000,6,FALSE ),"")</f>
        <v/>
      </c>
      <c r="E128" t="str">
        <f>IFERROR(VLOOKUP($C128,Data!$C$2:$J$1000,8,FALSE ),"")</f>
        <v/>
      </c>
      <c r="F128" t="str">
        <f>IF(D128&lt;Constants!$B$2,C128,"")</f>
        <v/>
      </c>
      <c r="G128" t="str">
        <f t="shared" si="3"/>
        <v/>
      </c>
    </row>
    <row r="129" spans="1:7" x14ac:dyDescent="0.3">
      <c r="A129">
        <f t="array" ref="A129">IFERROR(SMALL(IF(Data!$D$2:$D$1000="Done",ROW(Data!$D$2:$D$1000)-1),ROW(128:128)),"")</f>
        <v>152</v>
      </c>
      <c r="B129" t="str">
        <f>IFERROR(INDEX(Data!$C$2:$C$1000,$A129),"")</f>
        <v>DDH-186</v>
      </c>
      <c r="C129" t="str">
        <f t="array" ref="C129">IFERROR(INDEX($B$2:$B$1000, MATCH(0,COUNTIF($C$1:C128, $B$2:$B$1000), 0)),"")</f>
        <v/>
      </c>
      <c r="D129" t="str">
        <f>IFERROR(VLOOKUP($C129,Data!$C$2:$J$1000,6,FALSE ),"")</f>
        <v/>
      </c>
      <c r="E129" t="str">
        <f>IFERROR(VLOOKUP($C129,Data!$C$2:$J$1000,8,FALSE ),"")</f>
        <v/>
      </c>
      <c r="F129" t="str">
        <f>IF(D129&lt;Constants!$B$2,C129,"")</f>
        <v/>
      </c>
      <c r="G129" t="str">
        <f t="shared" si="3"/>
        <v/>
      </c>
    </row>
    <row r="130" spans="1:7" x14ac:dyDescent="0.3">
      <c r="A130">
        <f t="array" ref="A130">IFERROR(SMALL(IF(Data!$D$2:$D$1000="Done",ROW(Data!$D$2:$D$1000)-1),ROW(129:129)),"")</f>
        <v>153</v>
      </c>
      <c r="B130" t="str">
        <f>IFERROR(INDEX(Data!$C$2:$C$1000,$A130),"")</f>
        <v>DDH-185</v>
      </c>
      <c r="C130" t="str">
        <f t="array" ref="C130">IFERROR(INDEX($B$2:$B$1000, MATCH(0,COUNTIF($C$1:C129, $B$2:$B$1000), 0)),"")</f>
        <v/>
      </c>
      <c r="D130" t="str">
        <f>IFERROR(VLOOKUP($C130,Data!$C$2:$J$1000,6,FALSE ),"")</f>
        <v/>
      </c>
      <c r="E130" t="str">
        <f>IFERROR(VLOOKUP($C130,Data!$C$2:$J$1000,8,FALSE ),"")</f>
        <v/>
      </c>
      <c r="F130" t="str">
        <f>IF(D130&lt;Constants!$B$2,C130,"")</f>
        <v/>
      </c>
      <c r="G130" t="str">
        <f t="shared" si="3"/>
        <v/>
      </c>
    </row>
    <row r="131" spans="1:7" x14ac:dyDescent="0.3">
      <c r="A131">
        <f t="array" ref="A131">IFERROR(SMALL(IF(Data!$D$2:$D$1000="Done",ROW(Data!$D$2:$D$1000)-1),ROW(130:130)),"")</f>
        <v>166</v>
      </c>
      <c r="B131" t="str">
        <f>IFERROR(INDEX(Data!$C$2:$C$1000,$A131),"")</f>
        <v>DDH-249</v>
      </c>
      <c r="C131" t="str">
        <f t="array" ref="C131">IFERROR(INDEX($B$2:$B$1000, MATCH(0,COUNTIF($C$1:C130, $B$2:$B$1000), 0)),"")</f>
        <v/>
      </c>
      <c r="D131" t="str">
        <f>IFERROR(VLOOKUP($C131,Data!$C$2:$J$1000,6,FALSE ),"")</f>
        <v/>
      </c>
      <c r="E131" t="str">
        <f>IFERROR(VLOOKUP($C131,Data!$C$2:$J$1000,8,FALSE ),"")</f>
        <v/>
      </c>
      <c r="F131" t="str">
        <f>IF(D131&lt;Constants!$B$2,C131,"")</f>
        <v/>
      </c>
      <c r="G131" t="str">
        <f t="shared" ref="G131:G133" si="4">IFERROR(INDEX($C$2:$C$1000,$F131),"")</f>
        <v/>
      </c>
    </row>
    <row r="132" spans="1:7" x14ac:dyDescent="0.3">
      <c r="A132">
        <f t="array" ref="A132">IFERROR(SMALL(IF(Data!$D$2:$D$1000="Done",ROW(Data!$D$2:$D$1000)-1),ROW(131:131)),"")</f>
        <v>168</v>
      </c>
      <c r="B132" t="str">
        <f>IFERROR(INDEX(Data!$C$2:$C$1000,$A132),"")</f>
        <v>DDH-238</v>
      </c>
      <c r="C132" t="str">
        <f t="array" ref="C132">IFERROR(INDEX($B$2:$B$1000, MATCH(0,COUNTIF($C$1:C131, $B$2:$B$1000), 0)),"")</f>
        <v/>
      </c>
      <c r="D132" t="str">
        <f>IFERROR(VLOOKUP($C132,Data!$C$2:$J$1000,6,FALSE ),"")</f>
        <v/>
      </c>
      <c r="E132" t="str">
        <f>IFERROR(VLOOKUP($C132,Data!$C$2:$J$1000,8,FALSE ),"")</f>
        <v/>
      </c>
      <c r="F132" t="str">
        <f>IF(D132&lt;Constants!$B$2,C132,"")</f>
        <v/>
      </c>
      <c r="G132" t="str">
        <f t="shared" si="4"/>
        <v/>
      </c>
    </row>
    <row r="133" spans="1:7" x14ac:dyDescent="0.3">
      <c r="A133">
        <f t="array" ref="A133">IFERROR(SMALL(IF(Data!$D$2:$D$1000="Done",ROW(Data!$D$2:$D$1000)-1),ROW(132:132)),"")</f>
        <v>169</v>
      </c>
      <c r="B133" t="str">
        <f>IFERROR(INDEX(Data!$C$2:$C$1000,$A133),"")</f>
        <v>DDH-216</v>
      </c>
      <c r="C133" t="str">
        <f t="array" ref="C133">IFERROR(INDEX($B$2:$B$1000, MATCH(0,COUNTIF($C$1:C132, $B$2:$B$1000), 0)),"")</f>
        <v/>
      </c>
      <c r="D133" t="str">
        <f>IFERROR(VLOOKUP($C133,Data!$C$2:$J$1000,6,FALSE ),"")</f>
        <v/>
      </c>
      <c r="E133" t="str">
        <f>IFERROR(VLOOKUP($C133,Data!$C$2:$J$1000,8,FALSE ),"")</f>
        <v/>
      </c>
      <c r="F133" t="str">
        <f>IF(D133&lt;Constants!$B$2,C133,"")</f>
        <v/>
      </c>
      <c r="G133" t="str">
        <f t="shared" si="4"/>
        <v/>
      </c>
    </row>
    <row r="134" spans="1:7" x14ac:dyDescent="0.3">
      <c r="A134">
        <f t="array" ref="A134">IFERROR(SMALL(IF(Data!$D$2:$D$1000="Done",ROW(Data!$D$2:$D$1000)-1),ROW(133:133)),"")</f>
        <v>170</v>
      </c>
      <c r="B134" t="str">
        <f>IFERROR(INDEX(Data!$C$2:$C$1000,$A134),"")</f>
        <v>DDH-213</v>
      </c>
      <c r="C134" t="str">
        <f t="array" ref="C134">IFERROR(INDEX($B$2:$B$1000, MATCH(0,COUNTIF($C$1:C133, $B$2:$B$1000), 0)),"")</f>
        <v/>
      </c>
      <c r="D134" t="str">
        <f>IFERROR(VLOOKUP($C134,Data!$C$2:$J$1000,6,FALSE ),"")</f>
        <v/>
      </c>
      <c r="E134" t="str">
        <f>IFERROR(VLOOKUP($C134,Data!$C$2:$J$1000,8,FALSE ),"")</f>
        <v/>
      </c>
      <c r="F134" t="str">
        <f>IF(D134&lt;Constants!$B$2,C134,"")</f>
        <v/>
      </c>
      <c r="G134" t="str">
        <f>IF($D134&lt;Constants!$B$2,D134,"")</f>
        <v/>
      </c>
    </row>
    <row r="135" spans="1:7" x14ac:dyDescent="0.3">
      <c r="A135">
        <f t="array" ref="A135">IFERROR(SMALL(IF(Data!$D$2:$D$1000="Done",ROW(Data!$D$2:$D$1000)-1),ROW(134:134)),"")</f>
        <v>181</v>
      </c>
      <c r="B135" t="str">
        <f>IFERROR(INDEX(Data!$C$2:$C$1000,$A135),"")</f>
        <v>DDH-249</v>
      </c>
      <c r="C135" t="str">
        <f t="array" ref="C135">IFERROR(INDEX($B$2:$B$1000, MATCH(0,COUNTIF($C$1:C134, $B$2:$B$1000), 0)),"")</f>
        <v/>
      </c>
      <c r="D135" t="str">
        <f>IFERROR(VLOOKUP($C135,Data!$C$2:$J$1000,6,FALSE ),"")</f>
        <v/>
      </c>
      <c r="E135" t="str">
        <f>IFERROR(VLOOKUP($C135,Data!$C$2:$J$1000,8,FALSE ),"")</f>
        <v/>
      </c>
      <c r="F135" t="str">
        <f>IF(D135&lt;Constants!$B$2,C135,"")</f>
        <v/>
      </c>
      <c r="G135" t="str">
        <f>IF($D135&lt;Constants!$B$2,D135,"")</f>
        <v/>
      </c>
    </row>
    <row r="136" spans="1:7" x14ac:dyDescent="0.3">
      <c r="A136" t="str">
        <f t="array" ref="A136">IFERROR(SMALL(IF(Data!$D$2:$D$1000="Done",ROW(Data!$D$2:$D$1000)-1),ROW(135:135)),"")</f>
        <v/>
      </c>
      <c r="B136" t="str">
        <f>IFERROR(INDEX(Data!$C$2:$C$1000,$A136),"")</f>
        <v/>
      </c>
      <c r="C136" t="str">
        <f t="array" ref="C136">IFERROR(INDEX($B$2:$B$1000, MATCH(0,COUNTIF($C$1:C135, $B$2:$B$1000), 0)),"")</f>
        <v/>
      </c>
      <c r="D136" t="str">
        <f>IFERROR(VLOOKUP($C136,Data!$C$2:$J$1000,6,FALSE ),"")</f>
        <v/>
      </c>
      <c r="E136" t="str">
        <f>IFERROR(VLOOKUP($C136,Data!$C$2:$J$1000,8,FALSE ),"")</f>
        <v/>
      </c>
      <c r="F136" t="str">
        <f>IF(D136&lt;Constants!$B$2,C136,"")</f>
        <v/>
      </c>
      <c r="G136" t="str">
        <f>IF($D136&lt;Constants!$B$2,D136,"")</f>
        <v/>
      </c>
    </row>
    <row r="137" spans="1:7" x14ac:dyDescent="0.3">
      <c r="A137" t="str">
        <f t="array" ref="A137">IFERROR(SMALL(IF(Data!$D$2:$D$1000="Done",ROW(Data!$D$2:$D$1000)-1),ROW(136:136)),"")</f>
        <v/>
      </c>
      <c r="B137" t="str">
        <f>IFERROR(INDEX(Data!$C$2:$C$1000,$A137),"")</f>
        <v/>
      </c>
      <c r="C137" t="str">
        <f t="array" ref="C137">IFERROR(INDEX($B$2:$B$1000, MATCH(0,COUNTIF($C$1:C136, $B$2:$B$1000), 0)),"")</f>
        <v/>
      </c>
      <c r="D137" t="str">
        <f>IFERROR(VLOOKUP($C137,Data!$C$2:$J$1000,6,FALSE ),"")</f>
        <v/>
      </c>
      <c r="E137" t="str">
        <f>IFERROR(VLOOKUP($C137,Data!$C$2:$J$1000,8,FALSE ),"")</f>
        <v/>
      </c>
      <c r="F137" t="str">
        <f>IF(D137&lt;Constants!$B$2,C137,"")</f>
        <v/>
      </c>
      <c r="G137" t="str">
        <f>IF($D137&lt;Constants!$B$2,D137,"")</f>
        <v/>
      </c>
    </row>
    <row r="138" spans="1:7" x14ac:dyDescent="0.3">
      <c r="A138" t="str">
        <f t="array" ref="A138">IFERROR(SMALL(IF(Data!$D$2:$D$1000="Done",ROW(Data!$D$2:$D$1000)-1),ROW(137:137)),"")</f>
        <v/>
      </c>
      <c r="B138" t="str">
        <f>IFERROR(INDEX(Data!$C$2:$C$1000,$A138),"")</f>
        <v/>
      </c>
      <c r="C138" t="str">
        <f t="array" ref="C138">IFERROR(INDEX($B$2:$B$1000, MATCH(0,COUNTIF($C$1:C137, $B$2:$B$1000), 0)),"")</f>
        <v/>
      </c>
      <c r="D138" t="str">
        <f>IFERROR(VLOOKUP($C138,Data!$C$2:$J$1000,6,FALSE ),"")</f>
        <v/>
      </c>
      <c r="E138" t="str">
        <f>IFERROR(VLOOKUP($C138,Data!$C$2:$J$1000,8,FALSE ),"")</f>
        <v/>
      </c>
      <c r="F138" t="str">
        <f>IF(D138&lt;Constants!$B$2,C138,"")</f>
        <v/>
      </c>
      <c r="G138" t="str">
        <f>IF($D138&lt;Constants!$B$2,D138,"")</f>
        <v/>
      </c>
    </row>
    <row r="139" spans="1:7" x14ac:dyDescent="0.3">
      <c r="A139" t="str">
        <f t="array" ref="A139">IFERROR(SMALL(IF(Data!$D$2:$D$1000="Done",ROW(Data!$D$2:$D$1000)-1),ROW(138:138)),"")</f>
        <v/>
      </c>
      <c r="B139" t="str">
        <f>IFERROR(INDEX(Data!$C$2:$C$1000,$A139),"")</f>
        <v/>
      </c>
      <c r="C139" t="str">
        <f t="array" ref="C139">IFERROR(INDEX($B$2:$B$1000, MATCH(0,COUNTIF($C$1:C138, $B$2:$B$1000), 0)),"")</f>
        <v/>
      </c>
      <c r="D139" t="str">
        <f>IFERROR(VLOOKUP($C139,Data!$C$2:$J$1000,6,FALSE ),"")</f>
        <v/>
      </c>
      <c r="E139" t="str">
        <f>IFERROR(VLOOKUP($C139,Data!$C$2:$J$1000,8,FALSE ),"")</f>
        <v/>
      </c>
      <c r="F139" t="str">
        <f>IF(D139&lt;Constants!$B$2,C139,"")</f>
        <v/>
      </c>
      <c r="G139" t="str">
        <f>IF($D139&lt;Constants!$B$2,D139,"")</f>
        <v/>
      </c>
    </row>
    <row r="140" spans="1:7" x14ac:dyDescent="0.3">
      <c r="A140" t="str">
        <f t="array" ref="A140">IFERROR(SMALL(IF(Data!$D$2:$D$1000="Done",ROW(Data!$D$2:$D$1000)-1),ROW(139:139)),"")</f>
        <v/>
      </c>
      <c r="B140" t="str">
        <f>IFERROR(INDEX(Data!$C$2:$C$1000,$A140),"")</f>
        <v/>
      </c>
      <c r="C140" t="str">
        <f t="array" ref="C140">IFERROR(INDEX($B$2:$B$1000, MATCH(0,COUNTIF($C$1:C139, $B$2:$B$1000), 0)),"")</f>
        <v/>
      </c>
      <c r="D140" t="str">
        <f>IFERROR(VLOOKUP($C140,Data!$C$2:$J$1000,6,FALSE ),"")</f>
        <v/>
      </c>
      <c r="E140" t="str">
        <f>IFERROR(VLOOKUP($C140,Data!$C$2:$J$1000,8,FALSE ),"")</f>
        <v/>
      </c>
      <c r="F140" t="str">
        <f>IF(D140&lt;Constants!$B$2,C140,"")</f>
        <v/>
      </c>
      <c r="G140" t="str">
        <f>IF($D140&lt;Constants!$B$2,D140,"")</f>
        <v/>
      </c>
    </row>
    <row r="141" spans="1:7" x14ac:dyDescent="0.3">
      <c r="A141" t="str">
        <f t="array" ref="A141">IFERROR(SMALL(IF(Data!$D$2:$D$1000="Done",ROW(Data!$D$2:$D$1000)-1),ROW(140:140)),"")</f>
        <v/>
      </c>
      <c r="B141" t="str">
        <f>IFERROR(INDEX(Data!$C$2:$C$1000,$A141),"")</f>
        <v/>
      </c>
      <c r="C141" t="str">
        <f t="array" ref="C141">IFERROR(INDEX($B$2:$B$1000, MATCH(0,COUNTIF($C$1:C140, $B$2:$B$1000), 0)),"")</f>
        <v/>
      </c>
      <c r="D141" t="str">
        <f>IFERROR(VLOOKUP($C141,Data!$C$2:$J$1000,6,FALSE ),"")</f>
        <v/>
      </c>
      <c r="E141" t="str">
        <f>IFERROR(VLOOKUP($C141,Data!$C$2:$J$1000,8,FALSE ),"")</f>
        <v/>
      </c>
      <c r="F141" t="str">
        <f>IF(D141&lt;Constants!$B$2,C141,"")</f>
        <v/>
      </c>
      <c r="G141" t="str">
        <f>IF($D141&lt;Constants!$B$2,D141,"")</f>
        <v/>
      </c>
    </row>
    <row r="142" spans="1:7" x14ac:dyDescent="0.3">
      <c r="A142" t="str">
        <f t="array" ref="A142">IFERROR(SMALL(IF(Data!$D$2:$D$1000="Done",ROW(Data!$D$2:$D$1000)-1),ROW(141:141)),"")</f>
        <v/>
      </c>
      <c r="B142" t="str">
        <f>IFERROR(INDEX(Data!$C$2:$C$1000,$A142),"")</f>
        <v/>
      </c>
      <c r="C142" t="str">
        <f t="array" ref="C142">IFERROR(INDEX($B$2:$B$1000, MATCH(0,COUNTIF($C$1:C141, $B$2:$B$1000), 0)),"")</f>
        <v/>
      </c>
      <c r="D142" t="str">
        <f>IFERROR(VLOOKUP($C142,Data!$C$2:$J$1000,6,FALSE ),"")</f>
        <v/>
      </c>
      <c r="E142" t="str">
        <f>IFERROR(VLOOKUP($C142,Data!$C$2:$J$1000,8,FALSE ),"")</f>
        <v/>
      </c>
      <c r="F142" t="str">
        <f>IF(D142&lt;Constants!$B$2,C142,"")</f>
        <v/>
      </c>
      <c r="G142" t="str">
        <f>IF($D142&lt;Constants!$B$2,D142,"")</f>
        <v/>
      </c>
    </row>
    <row r="143" spans="1:7" x14ac:dyDescent="0.3">
      <c r="A143" t="str">
        <f t="array" ref="A143">IFERROR(SMALL(IF(Data!$D$2:$D$1000="Done",ROW(Data!$D$2:$D$1000)-1),ROW(142:142)),"")</f>
        <v/>
      </c>
      <c r="B143" t="str">
        <f>IFERROR(INDEX(Data!$C$2:$C$1000,$A143),"")</f>
        <v/>
      </c>
      <c r="C143" t="str">
        <f t="array" ref="C143">IFERROR(INDEX($B$2:$B$1000, MATCH(0,COUNTIF($C$1:C142, $B$2:$B$1000), 0)),"")</f>
        <v/>
      </c>
      <c r="D143" t="str">
        <f>IFERROR(VLOOKUP($C143,Data!$C$2:$J$1000,6,FALSE ),"")</f>
        <v/>
      </c>
      <c r="E143" t="str">
        <f>IFERROR(VLOOKUP($C143,Data!$C$2:$J$1000,8,FALSE ),"")</f>
        <v/>
      </c>
      <c r="F143" t="str">
        <f>IF(D143&lt;Constants!$B$2,C143,"")</f>
        <v/>
      </c>
      <c r="G143" t="str">
        <f>IF($D143&lt;Constants!$B$2,D143,"")</f>
        <v/>
      </c>
    </row>
    <row r="144" spans="1:7" x14ac:dyDescent="0.3">
      <c r="A144" t="str">
        <f t="array" ref="A144">IFERROR(SMALL(IF(Data!$D$2:$D$1000="Done",ROW(Data!$D$2:$D$1000)-1),ROW(143:143)),"")</f>
        <v/>
      </c>
      <c r="B144" t="str">
        <f>IFERROR(INDEX(Data!$C$2:$C$1000,$A144),"")</f>
        <v/>
      </c>
      <c r="C144" t="str">
        <f t="array" ref="C144">IFERROR(INDEX($B$2:$B$1000, MATCH(0,COUNTIF($C$1:C143, $B$2:$B$1000), 0)),"")</f>
        <v/>
      </c>
      <c r="D144" t="str">
        <f>IFERROR(VLOOKUP($C144,Data!$C$2:$J$1000,6,FALSE ),"")</f>
        <v/>
      </c>
      <c r="E144" t="str">
        <f>IFERROR(VLOOKUP($C144,Data!$C$2:$J$1000,8,FALSE ),"")</f>
        <v/>
      </c>
      <c r="F144" t="str">
        <f>IF(D144&lt;Constants!$B$2,C144,"")</f>
        <v/>
      </c>
      <c r="G144" t="str">
        <f>IF($D144&lt;Constants!$B$2,D144,"")</f>
        <v/>
      </c>
    </row>
    <row r="145" spans="1:7" x14ac:dyDescent="0.3">
      <c r="A145" t="str">
        <f t="array" ref="A145">IFERROR(SMALL(IF(Data!$D$2:$D$1000="Done",ROW(Data!$D$2:$D$1000)-1),ROW(144:144)),"")</f>
        <v/>
      </c>
      <c r="B145" t="str">
        <f>IFERROR(INDEX(Data!$C$2:$C$1000,$A145),"")</f>
        <v/>
      </c>
      <c r="C145" t="str">
        <f t="array" ref="C145">IFERROR(INDEX($B$2:$B$1000, MATCH(0,COUNTIF($C$1:C144, $B$2:$B$1000), 0)),"")</f>
        <v/>
      </c>
      <c r="D145" t="str">
        <f>IFERROR(VLOOKUP($C145,Data!$C$2:$J$1000,6,FALSE ),"")</f>
        <v/>
      </c>
      <c r="E145" t="str">
        <f>IFERROR(VLOOKUP($C145,Data!$C$2:$J$1000,8,FALSE ),"")</f>
        <v/>
      </c>
      <c r="F145" t="str">
        <f>IF(D145&lt;Constants!$B$2,C145,"")</f>
        <v/>
      </c>
      <c r="G145" t="str">
        <f>IF($D145&lt;Constants!$B$2,D145,"")</f>
        <v/>
      </c>
    </row>
    <row r="146" spans="1:7" x14ac:dyDescent="0.3">
      <c r="A146" t="str">
        <f t="array" ref="A146">IFERROR(SMALL(IF(Data!$D$2:$D$1000="Done",ROW(Data!$D$2:$D$1000)-1),ROW(145:145)),"")</f>
        <v/>
      </c>
      <c r="B146" t="str">
        <f>IFERROR(INDEX(Data!$C$2:$C$1000,$A146),"")</f>
        <v/>
      </c>
      <c r="C146" t="str">
        <f t="array" ref="C146">IFERROR(INDEX($B$2:$B$1000, MATCH(0,COUNTIF($C$1:C145, $B$2:$B$1000), 0)),"")</f>
        <v/>
      </c>
      <c r="D146" t="str">
        <f>IFERROR(VLOOKUP($C146,Data!$C$2:$J$1000,6,FALSE ),"")</f>
        <v/>
      </c>
      <c r="E146" t="str">
        <f>IFERROR(VLOOKUP($C146,Data!$C$2:$J$1000,8,FALSE ),"")</f>
        <v/>
      </c>
      <c r="F146" t="str">
        <f>IF(D146&lt;Constants!$B$2,C146,"")</f>
        <v/>
      </c>
      <c r="G146" t="str">
        <f>IF($D146&lt;Constants!$B$2,D146,"")</f>
        <v/>
      </c>
    </row>
    <row r="147" spans="1:7" x14ac:dyDescent="0.3">
      <c r="A147" t="str">
        <f t="array" ref="A147">IFERROR(SMALL(IF(Data!$D$2:$D$1000="Done",ROW(Data!$D$2:$D$1000)-1),ROW(146:146)),"")</f>
        <v/>
      </c>
      <c r="B147" t="str">
        <f>IFERROR(INDEX(Data!$C$2:$C$1000,$A147),"")</f>
        <v/>
      </c>
      <c r="C147" t="str">
        <f t="array" ref="C147">IFERROR(INDEX($B$2:$B$1000, MATCH(0,COUNTIF($C$1:C146, $B$2:$B$1000), 0)),"")</f>
        <v/>
      </c>
      <c r="D147" t="str">
        <f>IFERROR(VLOOKUP($C147,Data!$C$2:$J$1000,6,FALSE ),"")</f>
        <v/>
      </c>
      <c r="E147" t="str">
        <f>IFERROR(VLOOKUP($C147,Data!$C$2:$J$1000,8,FALSE ),"")</f>
        <v/>
      </c>
      <c r="F147" t="str">
        <f>IF(D147&lt;Constants!$B$2,C147,"")</f>
        <v/>
      </c>
      <c r="G147" t="str">
        <f>IF($D147&lt;Constants!$B$2,D147,"")</f>
        <v/>
      </c>
    </row>
    <row r="148" spans="1:7" x14ac:dyDescent="0.3">
      <c r="A148" t="str">
        <f t="array" ref="A148">IFERROR(SMALL(IF(Data!$D$2:$D$1000="Done",ROW(Data!$D$2:$D$1000)-1),ROW(147:147)),"")</f>
        <v/>
      </c>
      <c r="B148" t="str">
        <f>IFERROR(INDEX(Data!$C$2:$C$1000,$A148),"")</f>
        <v/>
      </c>
      <c r="C148" t="str">
        <f t="array" ref="C148">IFERROR(INDEX($B$2:$B$1000, MATCH(0,COUNTIF($C$1:C147, $B$2:$B$1000), 0)),"")</f>
        <v/>
      </c>
      <c r="D148" t="str">
        <f>IFERROR(VLOOKUP($C148,Data!$C$2:$J$1000,6,FALSE ),"")</f>
        <v/>
      </c>
      <c r="E148" t="str">
        <f>IFERROR(VLOOKUP($C148,Data!$C$2:$J$1000,8,FALSE ),"")</f>
        <v/>
      </c>
      <c r="F148" t="str">
        <f>IF(D148&lt;Constants!$B$2,C148,"")</f>
        <v/>
      </c>
      <c r="G148" t="str">
        <f>IF($D148&lt;Constants!$B$2,D148,"")</f>
        <v/>
      </c>
    </row>
    <row r="149" spans="1:7" x14ac:dyDescent="0.3">
      <c r="A149" t="str">
        <f t="array" ref="A149">IFERROR(SMALL(IF(Data!$D$2:$D$1000="Done",ROW(Data!$D$2:$D$1000)-1),ROW(148:148)),"")</f>
        <v/>
      </c>
      <c r="B149" t="str">
        <f>IFERROR(INDEX(Data!$C$2:$C$1000,$A149),"")</f>
        <v/>
      </c>
      <c r="C149" t="str">
        <f t="array" ref="C149">IFERROR(INDEX($B$2:$B$1000, MATCH(0,COUNTIF($C$1:C148, $B$2:$B$1000), 0)),"")</f>
        <v/>
      </c>
      <c r="D149" t="str">
        <f>IFERROR(VLOOKUP($C149,Data!$C$2:$J$1000,6,FALSE ),"")</f>
        <v/>
      </c>
      <c r="E149" t="str">
        <f>IFERROR(VLOOKUP($C149,Data!$C$2:$J$1000,8,FALSE ),"")</f>
        <v/>
      </c>
      <c r="F149" t="str">
        <f>IF(D149&lt;Constants!$B$2,C149,"")</f>
        <v/>
      </c>
      <c r="G149" t="str">
        <f>IF($D149&lt;Constants!$B$2,D149,"")</f>
        <v/>
      </c>
    </row>
    <row r="150" spans="1:7" x14ac:dyDescent="0.3">
      <c r="A150" t="str">
        <f t="array" ref="A150">IFERROR(SMALL(IF(Data!$D$2:$D$1000="Done",ROW(Data!$D$2:$D$1000)-1),ROW(149:149)),"")</f>
        <v/>
      </c>
      <c r="B150" t="str">
        <f>IFERROR(INDEX(Data!$C$2:$C$1000,$A150),"")</f>
        <v/>
      </c>
      <c r="C150" t="str">
        <f t="array" ref="C150">IFERROR(INDEX($B$2:$B$1000, MATCH(0,COUNTIF($C$1:C149, $B$2:$B$1000), 0)),"")</f>
        <v/>
      </c>
      <c r="D150" t="str">
        <f>IFERROR(VLOOKUP($C150,Data!$C$2:$J$1000,6,FALSE ),"")</f>
        <v/>
      </c>
      <c r="E150" t="str">
        <f>IFERROR(VLOOKUP($C150,Data!$C$2:$J$1000,8,FALSE ),"")</f>
        <v/>
      </c>
      <c r="F150" t="str">
        <f>IF(D150&lt;Constants!$B$2,C150,"")</f>
        <v/>
      </c>
      <c r="G150" t="str">
        <f>IF($D150&lt;Constants!$B$2,D150,"")</f>
        <v/>
      </c>
    </row>
    <row r="151" spans="1:7" x14ac:dyDescent="0.3">
      <c r="A151" t="str">
        <f t="array" ref="A151">IFERROR(SMALL(IF(Data!$D$2:$D$1000="Done",ROW(Data!$D$2:$D$1000)-1),ROW(150:150)),"")</f>
        <v/>
      </c>
      <c r="B151" t="str">
        <f>IFERROR(INDEX(Data!$C$2:$C$1000,$A151),"")</f>
        <v/>
      </c>
      <c r="C151" t="str">
        <f t="array" ref="C151">IFERROR(INDEX($B$2:$B$1000, MATCH(0,COUNTIF($C$1:C150, $B$2:$B$1000), 0)),"")</f>
        <v/>
      </c>
      <c r="D151" t="str">
        <f>IFERROR(VLOOKUP($C151,Data!$C$2:$J$1000,6,FALSE ),"")</f>
        <v/>
      </c>
      <c r="E151" t="str">
        <f>IFERROR(VLOOKUP($C151,Data!$C$2:$J$1000,8,FALSE ),"")</f>
        <v/>
      </c>
      <c r="F151" t="str">
        <f>IF(D151&lt;Constants!$B$2,C151,"")</f>
        <v/>
      </c>
      <c r="G151" t="str">
        <f>IF($D151&lt;Constants!$B$2,D151,"")</f>
        <v/>
      </c>
    </row>
    <row r="152" spans="1:7" x14ac:dyDescent="0.3">
      <c r="A152" t="str">
        <f t="array" ref="A152">IFERROR(SMALL(IF(Data!$D$2:$D$1000="Done",ROW(Data!$D$2:$D$1000)-1),ROW(151:151)),"")</f>
        <v/>
      </c>
      <c r="B152" t="str">
        <f>IFERROR(INDEX(Data!$C$2:$C$1000,$A152),"")</f>
        <v/>
      </c>
      <c r="C152" t="str">
        <f t="array" ref="C152">IFERROR(INDEX($B$2:$B$1000, MATCH(0,COUNTIF($C$1:C151, $B$2:$B$1000), 0)),"")</f>
        <v/>
      </c>
      <c r="D152" t="str">
        <f>IFERROR(VLOOKUP($C152,Data!$C$2:$J$1000,6,FALSE ),"")</f>
        <v/>
      </c>
      <c r="E152" t="str">
        <f>IFERROR(VLOOKUP($C152,Data!$C$2:$J$1000,8,FALSE ),"")</f>
        <v/>
      </c>
      <c r="F152" t="str">
        <f>IF(D152&lt;Constants!$B$2,C152,"")</f>
        <v/>
      </c>
      <c r="G152" t="str">
        <f>IF($D152&lt;Constants!$B$2,D152,"")</f>
        <v/>
      </c>
    </row>
    <row r="153" spans="1:7" x14ac:dyDescent="0.3">
      <c r="A153" t="str">
        <f t="array" ref="A153">IFERROR(SMALL(IF(Data!$D$2:$D$1000="Done",ROW(Data!$D$2:$D$1000)-1),ROW(152:152)),"")</f>
        <v/>
      </c>
      <c r="B153" t="str">
        <f>IFERROR(INDEX(Data!$C$2:$C$1000,$A153),"")</f>
        <v/>
      </c>
      <c r="C153" t="str">
        <f t="array" ref="C153">IFERROR(INDEX($B$2:$B$1000, MATCH(0,COUNTIF($C$1:C152, $B$2:$B$1000), 0)),"")</f>
        <v/>
      </c>
      <c r="D153" t="str">
        <f>IFERROR(VLOOKUP($C153,Data!$C$2:$J$1000,6,FALSE ),"")</f>
        <v/>
      </c>
      <c r="E153" t="str">
        <f>IFERROR(VLOOKUP($C153,Data!$C$2:$J$1000,8,FALSE ),"")</f>
        <v/>
      </c>
      <c r="F153" t="str">
        <f>IF(D153&lt;Constants!$B$2,C153,"")</f>
        <v/>
      </c>
      <c r="G153" t="str">
        <f>IF($D153&lt;Constants!$B$2,D153,"")</f>
        <v/>
      </c>
    </row>
    <row r="154" spans="1:7" x14ac:dyDescent="0.3">
      <c r="A154" t="str">
        <f t="array" ref="A154">IFERROR(SMALL(IF(Data!$D$2:$D$1000="Done",ROW(Data!$D$2:$D$1000)-1),ROW(153:153)),"")</f>
        <v/>
      </c>
      <c r="B154" t="str">
        <f>IFERROR(INDEX(Data!$C$2:$C$1000,$A154),"")</f>
        <v/>
      </c>
      <c r="C154" t="str">
        <f t="array" ref="C154">IFERROR(INDEX($B$2:$B$1000, MATCH(0,COUNTIF($C$1:C153, $B$2:$B$1000), 0)),"")</f>
        <v/>
      </c>
      <c r="D154" t="str">
        <f>IFERROR(VLOOKUP($C154,Data!$C$2:$J$1000,6,FALSE ),"")</f>
        <v/>
      </c>
      <c r="E154" t="str">
        <f>IFERROR(VLOOKUP($C154,Data!$C$2:$J$1000,8,FALSE ),"")</f>
        <v/>
      </c>
      <c r="F154" t="str">
        <f>IF(D154&lt;Constants!$B$2,C154,"")</f>
        <v/>
      </c>
      <c r="G154" t="str">
        <f>IF($D154&lt;Constants!$B$2,D154,"")</f>
        <v/>
      </c>
    </row>
    <row r="155" spans="1:7" x14ac:dyDescent="0.3">
      <c r="A155" t="str">
        <f t="array" ref="A155">IFERROR(SMALL(IF(Data!$D$2:$D$1000="Done",ROW(Data!$D$2:$D$1000)-1),ROW(154:154)),"")</f>
        <v/>
      </c>
      <c r="B155" t="str">
        <f>IFERROR(INDEX(Data!$C$2:$C$1000,$A155),"")</f>
        <v/>
      </c>
      <c r="C155" t="str">
        <f t="array" ref="C155">IFERROR(INDEX($B$2:$B$1000, MATCH(0,COUNTIF($C$1:C154, $B$2:$B$1000), 0)),"")</f>
        <v/>
      </c>
      <c r="D155" t="str">
        <f>IFERROR(VLOOKUP($C155,Data!$C$2:$J$1000,6,FALSE ),"")</f>
        <v/>
      </c>
      <c r="E155" t="str">
        <f>IFERROR(VLOOKUP($C155,Data!$C$2:$J$1000,8,FALSE ),"")</f>
        <v/>
      </c>
      <c r="F155" t="str">
        <f>IF(D155&lt;Constants!$B$2,C155,"")</f>
        <v/>
      </c>
      <c r="G155" t="str">
        <f>IF($D155&lt;Constants!$B$2,D155,"")</f>
        <v/>
      </c>
    </row>
    <row r="156" spans="1:7" x14ac:dyDescent="0.3">
      <c r="A156" t="str">
        <f t="array" ref="A156">IFERROR(SMALL(IF(Data!$D$2:$D$1000="Done",ROW(Data!$D$2:$D$1000)-1),ROW(155:155)),"")</f>
        <v/>
      </c>
      <c r="B156" t="str">
        <f>IFERROR(INDEX(Data!$C$2:$C$1000,$A156),"")</f>
        <v/>
      </c>
      <c r="C156" t="str">
        <f t="array" ref="C156">IFERROR(INDEX($B$2:$B$1000, MATCH(0,COUNTIF($C$1:C155, $B$2:$B$1000), 0)),"")</f>
        <v/>
      </c>
      <c r="D156" t="str">
        <f>IFERROR(VLOOKUP($C156,Data!$C$2:$J$1000,6,FALSE ),"")</f>
        <v/>
      </c>
      <c r="E156" t="str">
        <f>IFERROR(VLOOKUP($C156,Data!$C$2:$J$1000,8,FALSE ),"")</f>
        <v/>
      </c>
      <c r="F156" t="str">
        <f>IF(D156&lt;Constants!$B$2,C156,"")</f>
        <v/>
      </c>
      <c r="G156" t="str">
        <f>IF($D156&lt;Constants!$B$2,D156,"")</f>
        <v/>
      </c>
    </row>
    <row r="157" spans="1:7" x14ac:dyDescent="0.3">
      <c r="A157" t="str">
        <f t="array" ref="A157">IFERROR(SMALL(IF(Data!$D$2:$D$1000="Done",ROW(Data!$D$2:$D$1000)-1),ROW(156:156)),"")</f>
        <v/>
      </c>
      <c r="B157" t="str">
        <f>IFERROR(INDEX(Data!$C$2:$C$1000,$A157),"")</f>
        <v/>
      </c>
      <c r="C157" t="str">
        <f t="array" ref="C157">IFERROR(INDEX($B$2:$B$1000, MATCH(0,COUNTIF($C$1:C156, $B$2:$B$1000), 0)),"")</f>
        <v/>
      </c>
      <c r="D157" t="str">
        <f>IFERROR(VLOOKUP($C157,Data!$C$2:$J$1000,6,FALSE ),"")</f>
        <v/>
      </c>
      <c r="E157" t="str">
        <f>IFERROR(VLOOKUP($C157,Data!$C$2:$J$1000,8,FALSE ),"")</f>
        <v/>
      </c>
      <c r="G157" t="str">
        <f>IF($D157&lt;Constants!$B$2,D157,"")</f>
        <v/>
      </c>
    </row>
    <row r="158" spans="1:7" x14ac:dyDescent="0.3">
      <c r="A158" t="str">
        <f t="array" ref="A158">IFERROR(SMALL(IF(Data!$D$2:$D$1000="Done",ROW(Data!$D$2:$D$1000)-1),ROW(157:157)),"")</f>
        <v/>
      </c>
      <c r="B158" t="str">
        <f>IFERROR(INDEX(Data!$C$2:$C$1000,$A158),"")</f>
        <v/>
      </c>
      <c r="C158" t="str">
        <f t="array" ref="C158">IFERROR(INDEX($B$2:$B$1000, MATCH(0,COUNTIF($C$1:C157, $B$2:$B$1000), 0)),"")</f>
        <v/>
      </c>
      <c r="D158" t="str">
        <f>IFERROR(VLOOKUP($C158,Data!$C$2:$J$1000,6,FALSE ),"")</f>
        <v/>
      </c>
      <c r="E158" t="str">
        <f>IFERROR(VLOOKUP($C158,Data!$C$2:$J$1000,8,FALSE ),"")</f>
        <v/>
      </c>
      <c r="G158" t="str">
        <f>IF($D158&lt;Constants!$B$2,D158,"")</f>
        <v/>
      </c>
    </row>
    <row r="159" spans="1:7" x14ac:dyDescent="0.3">
      <c r="A159" t="str">
        <f t="array" ref="A159">IFERROR(SMALL(IF(Data!$D$2:$D$1000="Done",ROW(Data!$D$2:$D$1000)-1),ROW(158:158)),"")</f>
        <v/>
      </c>
      <c r="B159" t="str">
        <f>IFERROR(INDEX(Data!$C$2:$C$1000,$A159),"")</f>
        <v/>
      </c>
      <c r="C159" t="str">
        <f t="array" ref="C159">IFERROR(INDEX($B$2:$B$1000, MATCH(0,COUNTIF($C$1:C158, $B$2:$B$1000), 0)),"")</f>
        <v/>
      </c>
      <c r="D159" t="str">
        <f>IFERROR(VLOOKUP($C159,Data!$C$2:$J$1000,6,FALSE ),"")</f>
        <v/>
      </c>
      <c r="E159" t="str">
        <f>IFERROR(VLOOKUP($C159,Data!$C$2:$J$1000,8,FALSE ),"")</f>
        <v/>
      </c>
      <c r="G159" t="str">
        <f>IF($D159&lt;Constants!$B$2,D159,"")</f>
        <v/>
      </c>
    </row>
    <row r="160" spans="1:7" x14ac:dyDescent="0.3">
      <c r="A160" t="str">
        <f t="array" ref="A160">IFERROR(SMALL(IF(Data!$D$2:$D$1000="Done",ROW(Data!$D$2:$D$1000)-1),ROW(159:159)),"")</f>
        <v/>
      </c>
      <c r="B160" t="str">
        <f>IFERROR(INDEX(Data!$C$2:$C$1000,$A160),"")</f>
        <v/>
      </c>
      <c r="C160" t="str">
        <f t="array" ref="C160">IFERROR(INDEX($B$2:$B$1000, MATCH(0,COUNTIF($C$1:C159, $B$2:$B$1000), 0)),"")</f>
        <v/>
      </c>
      <c r="D160" t="str">
        <f>IFERROR(VLOOKUP($C160,Data!$C$2:$J$1000,6,FALSE ),"")</f>
        <v/>
      </c>
      <c r="E160" t="str">
        <f>IFERROR(VLOOKUP($C160,Data!$C$2:$J$1000,8,FALSE ),"")</f>
        <v/>
      </c>
      <c r="G160" t="str">
        <f>IF($D160&lt;Constants!$B$2,D160,"")</f>
        <v/>
      </c>
    </row>
    <row r="161" spans="1:7" x14ac:dyDescent="0.3">
      <c r="A161" t="str">
        <f t="array" ref="A161">IFERROR(SMALL(IF(Data!$D$2:$D$1000="Done",ROW(Data!$D$2:$D$1000)-1),ROW(160:160)),"")</f>
        <v/>
      </c>
      <c r="B161" t="str">
        <f>IFERROR(INDEX(Data!$C$2:$C$1000,$A161),"")</f>
        <v/>
      </c>
      <c r="C161" t="str">
        <f t="array" ref="C161">IFERROR(INDEX($B$2:$B$1000, MATCH(0,COUNTIF($C$1:C160, $B$2:$B$1000), 0)),"")</f>
        <v/>
      </c>
      <c r="D161" t="str">
        <f>IFERROR(VLOOKUP($C161,Data!$C$2:$J$1000,6,FALSE ),"")</f>
        <v/>
      </c>
      <c r="E161" t="str">
        <f>IFERROR(VLOOKUP($C161,Data!$C$2:$J$1000,8,FALSE ),"")</f>
        <v/>
      </c>
      <c r="G161" t="str">
        <f>IF($D161&lt;Constants!$B$2,D161,"")</f>
        <v/>
      </c>
    </row>
    <row r="162" spans="1:7" x14ac:dyDescent="0.3">
      <c r="A162" t="str">
        <f t="array" ref="A162">IFERROR(SMALL(IF(Data!$D$2:$D$1000="Done",ROW(Data!$D$2:$D$1000)-1),ROW(161:161)),"")</f>
        <v/>
      </c>
      <c r="B162" t="str">
        <f>IFERROR(INDEX(Data!$C$2:$C$1000,$A162),"")</f>
        <v/>
      </c>
      <c r="C162" t="str">
        <f t="array" ref="C162">IFERROR(INDEX($B$2:$B$1000, MATCH(0,COUNTIF($C$1:C161, $B$2:$B$1000), 0)),"")</f>
        <v/>
      </c>
      <c r="D162" t="str">
        <f>IFERROR(VLOOKUP($C162,Data!$C$2:$J$1000,6,FALSE ),"")</f>
        <v/>
      </c>
      <c r="E162" t="str">
        <f>IFERROR(VLOOKUP($C162,Data!$C$2:$J$1000,8,FALSE ),"")</f>
        <v/>
      </c>
      <c r="G162" t="str">
        <f>IF($D162&lt;Constants!$B$2,D162,"")</f>
        <v/>
      </c>
    </row>
    <row r="163" spans="1:7" x14ac:dyDescent="0.3">
      <c r="A163" t="str">
        <f t="array" ref="A163">IFERROR(SMALL(IF(Data!$D$2:$D$1000="Done",ROW(Data!$D$2:$D$1000)-1),ROW(162:162)),"")</f>
        <v/>
      </c>
      <c r="B163" t="str">
        <f>IFERROR(INDEX(Data!$C$2:$C$1000,$A163),"")</f>
        <v/>
      </c>
      <c r="C163" t="str">
        <f t="array" ref="C163">IFERROR(INDEX($B$2:$B$1000, MATCH(0,COUNTIF($C$1:C162, $B$2:$B$1000), 0)),"")</f>
        <v/>
      </c>
      <c r="D163" t="str">
        <f>IFERROR(VLOOKUP($C163,Data!$C$2:$J$1000,6,FALSE ),"")</f>
        <v/>
      </c>
      <c r="E163" t="str">
        <f>IFERROR(VLOOKUP($C163,Data!$C$2:$J$1000,8,FALSE ),"")</f>
        <v/>
      </c>
      <c r="G163" t="str">
        <f>IF($D163&lt;Constants!$B$2,D163,"")</f>
        <v/>
      </c>
    </row>
    <row r="164" spans="1:7" x14ac:dyDescent="0.3">
      <c r="A164" t="str">
        <f t="array" ref="A164">IFERROR(SMALL(IF(Data!$D$2:$D$1000="Done",ROW(Data!$D$2:$D$1000)-1),ROW(163:163)),"")</f>
        <v/>
      </c>
      <c r="B164" t="str">
        <f>IFERROR(INDEX(Data!$C$2:$C$1000,$A164),"")</f>
        <v/>
      </c>
      <c r="C164" t="str">
        <f t="array" ref="C164">IFERROR(INDEX($B$2:$B$1000, MATCH(0,COUNTIF($C$1:C163, $B$2:$B$1000), 0)),"")</f>
        <v/>
      </c>
      <c r="D164" t="str">
        <f>IFERROR(VLOOKUP($C164,Data!$C$2:$J$1000,6,FALSE ),"")</f>
        <v/>
      </c>
      <c r="E164" t="str">
        <f>IFERROR(VLOOKUP($C164,Data!$C$2:$J$1000,8,FALSE ),"")</f>
        <v/>
      </c>
      <c r="G164" t="str">
        <f>IF($D164&lt;Constants!$B$2,D164,"")</f>
        <v/>
      </c>
    </row>
    <row r="165" spans="1:7" x14ac:dyDescent="0.3">
      <c r="A165" t="str">
        <f t="array" ref="A165">IFERROR(SMALL(IF(Data!$D$2:$D$1000="Done",ROW(Data!$D$2:$D$1000)-1),ROW(164:164)),"")</f>
        <v/>
      </c>
      <c r="B165" t="str">
        <f>IFERROR(INDEX(Data!$C$2:$C$1000,$A165),"")</f>
        <v/>
      </c>
      <c r="C165" t="str">
        <f t="array" ref="C165">IFERROR(INDEX($B$2:$B$1000, MATCH(0,COUNTIF($C$1:C164, $B$2:$B$1000), 0)),"")</f>
        <v/>
      </c>
      <c r="D165" t="str">
        <f>IFERROR(VLOOKUP($C165,Data!$C$2:$J$1000,6,FALSE ),"")</f>
        <v/>
      </c>
      <c r="E165" t="str">
        <f>IFERROR(VLOOKUP($C165,Data!$C$2:$J$1000,8,FALSE ),"")</f>
        <v/>
      </c>
      <c r="G165" t="str">
        <f>IF($D165&lt;Constants!$B$2,D165,"")</f>
        <v/>
      </c>
    </row>
    <row r="166" spans="1:7" x14ac:dyDescent="0.3">
      <c r="A166" t="str">
        <f t="array" ref="A166">IFERROR(SMALL(IF(Data!$D$2:$D$1000="Done",ROW(Data!$D$2:$D$1000)-1),ROW(165:165)),"")</f>
        <v/>
      </c>
      <c r="B166" t="str">
        <f>IFERROR(INDEX(Data!$C$2:$C$1000,$A166),"")</f>
        <v/>
      </c>
      <c r="C166" t="str">
        <f t="array" ref="C166">IFERROR(INDEX($B$2:$B$1000, MATCH(0,COUNTIF($C$1:C165, $B$2:$B$1000), 0)),"")</f>
        <v/>
      </c>
      <c r="D166" t="str">
        <f>IFERROR(VLOOKUP($C166,Data!$C$2:$J$1000,6,FALSE ),"")</f>
        <v/>
      </c>
      <c r="E166" t="str">
        <f>IFERROR(VLOOKUP($C166,Data!$C$2:$J$1000,8,FALSE ),"")</f>
        <v/>
      </c>
      <c r="G166" t="str">
        <f>IF($D166&lt;Constants!$B$2,D166,"")</f>
        <v/>
      </c>
    </row>
    <row r="167" spans="1:7" x14ac:dyDescent="0.3">
      <c r="A167" t="str">
        <f t="array" ref="A167">IFERROR(SMALL(IF(Data!$D$2:$D$1000="Done",ROW(Data!$D$2:$D$1000)-1),ROW(166:166)),"")</f>
        <v/>
      </c>
      <c r="B167" t="str">
        <f>IFERROR(INDEX(Data!$C$2:$C$1000,$A167),"")</f>
        <v/>
      </c>
      <c r="C167" t="str">
        <f t="array" ref="C167">IFERROR(INDEX($B$2:$B$1000, MATCH(0,COUNTIF($C$1:C166, $B$2:$B$1000), 0)),"")</f>
        <v/>
      </c>
      <c r="D167" t="str">
        <f>IFERROR(VLOOKUP($C167,Data!$C$2:$J$1000,6,FALSE ),"")</f>
        <v/>
      </c>
      <c r="E167" t="str">
        <f>IFERROR(VLOOKUP($C167,Data!$C$2:$J$1000,8,FALSE ),"")</f>
        <v/>
      </c>
      <c r="G167" t="str">
        <f>IF($D167&lt;Constants!$B$2,D167,"")</f>
        <v/>
      </c>
    </row>
    <row r="168" spans="1:7" x14ac:dyDescent="0.3">
      <c r="A168" t="str">
        <f t="array" ref="A168">IFERROR(SMALL(IF(Data!$D$2:$D$1000="Done",ROW(Data!$D$2:$D$1000)-1),ROW(167:167)),"")</f>
        <v/>
      </c>
      <c r="B168" t="str">
        <f>IFERROR(INDEX(Data!$C$2:$C$1000,$A168),"")</f>
        <v/>
      </c>
      <c r="C168" t="str">
        <f t="array" ref="C168">IFERROR(INDEX($B$2:$B$1000, MATCH(0,COUNTIF($C$1:C167, $B$2:$B$1000), 0)),"")</f>
        <v/>
      </c>
      <c r="D168" t="str">
        <f>IFERROR(VLOOKUP($C168,Data!$C$2:$J$1000,6,FALSE ),"")</f>
        <v/>
      </c>
      <c r="E168" t="str">
        <f>IFERROR(VLOOKUP($C168,Data!$C$2:$J$1000,8,FALSE ),"")</f>
        <v/>
      </c>
      <c r="G168" t="str">
        <f>IF($D168&lt;Constants!$B$2,D168,"")</f>
        <v/>
      </c>
    </row>
    <row r="169" spans="1:7" x14ac:dyDescent="0.3">
      <c r="A169" t="str">
        <f t="array" ref="A169">IFERROR(SMALL(IF(Data!$D$2:$D$1000="Done",ROW(Data!$D$2:$D$1000)-1),ROW(168:168)),"")</f>
        <v/>
      </c>
      <c r="B169" t="str">
        <f>IFERROR(INDEX(Data!$C$2:$C$1000,$A169),"")</f>
        <v/>
      </c>
      <c r="C169" t="str">
        <f t="array" ref="C169">IFERROR(INDEX($B$2:$B$1000, MATCH(0,COUNTIF($C$1:C168, $B$2:$B$1000), 0)),"")</f>
        <v/>
      </c>
      <c r="D169" t="str">
        <f>IFERROR(VLOOKUP($C169,Data!$C$2:$J$1000,6,FALSE ),"")</f>
        <v/>
      </c>
      <c r="E169" t="str">
        <f>IFERROR(VLOOKUP($C169,Data!$C$2:$J$1000,8,FALSE ),"")</f>
        <v/>
      </c>
      <c r="G169" t="str">
        <f>IF($D169&lt;Constants!$B$2,D169,"")</f>
        <v/>
      </c>
    </row>
    <row r="170" spans="1:7" x14ac:dyDescent="0.3">
      <c r="A170" t="str">
        <f t="array" ref="A170">IFERROR(SMALL(IF(Data!$D$2:$D$1000="Done",ROW(Data!$D$2:$D$1000)-1),ROW(169:169)),"")</f>
        <v/>
      </c>
      <c r="B170" t="str">
        <f>IFERROR(INDEX(Data!$C$2:$C$1000,$A170),"")</f>
        <v/>
      </c>
      <c r="C170" t="str">
        <f t="array" ref="C170">IFERROR(INDEX($B$2:$B$1000, MATCH(0,COUNTIF($C$1:C169, $B$2:$B$1000), 0)),"")</f>
        <v/>
      </c>
      <c r="D170" t="str">
        <f>IFERROR(VLOOKUP($C170,Data!$C$2:$J$1000,6,FALSE ),"")</f>
        <v/>
      </c>
      <c r="E170" t="str">
        <f>IFERROR(VLOOKUP($C170,Data!$C$2:$J$1000,8,FALSE ),"")</f>
        <v/>
      </c>
      <c r="G170" t="str">
        <f>IF($D170&lt;Constants!$B$2,D170,"")</f>
        <v/>
      </c>
    </row>
    <row r="171" spans="1:7" x14ac:dyDescent="0.3">
      <c r="A171" t="str">
        <f t="array" ref="A171">IFERROR(SMALL(IF(Data!$D$2:$D$1000="Done",ROW(Data!$D$2:$D$1000)-1),ROW(170:170)),"")</f>
        <v/>
      </c>
      <c r="B171" t="str">
        <f>IFERROR(INDEX(Data!$C$2:$C$1000,$A171),"")</f>
        <v/>
      </c>
      <c r="C171" t="str">
        <f t="array" ref="C171">IFERROR(INDEX($B$2:$B$1000, MATCH(0,COUNTIF($C$1:C170, $B$2:$B$1000), 0)),"")</f>
        <v/>
      </c>
      <c r="D171" t="str">
        <f>IFERROR(VLOOKUP($C171,Data!$C$2:$J$1000,6,FALSE ),"")</f>
        <v/>
      </c>
      <c r="E171" t="str">
        <f>IFERROR(VLOOKUP($C171,Data!$C$2:$J$1000,8,FALSE ),"")</f>
        <v/>
      </c>
      <c r="G171" t="str">
        <f>IF($D171&lt;Constants!$B$2,D171,"")</f>
        <v/>
      </c>
    </row>
    <row r="172" spans="1:7" x14ac:dyDescent="0.3">
      <c r="A172" t="str">
        <f t="array" ref="A172">IFERROR(SMALL(IF(Data!$D$2:$D$1000="Done",ROW(Data!$D$2:$D$1000)-1),ROW(171:171)),"")</f>
        <v/>
      </c>
      <c r="B172" t="str">
        <f>IFERROR(INDEX(Data!$C$2:$C$1000,$A172),"")</f>
        <v/>
      </c>
      <c r="C172" t="str">
        <f t="array" ref="C172">IFERROR(INDEX($B$2:$B$1000, MATCH(0,COUNTIF($C$1:C171, $B$2:$B$1000), 0)),"")</f>
        <v/>
      </c>
      <c r="D172" t="str">
        <f>IFERROR(VLOOKUP($C172,Data!$C$2:$J$1000,6,FALSE ),"")</f>
        <v/>
      </c>
      <c r="E172" t="str">
        <f>IFERROR(VLOOKUP($C172,Data!$C$2:$J$1000,8,FALSE ),"")</f>
        <v/>
      </c>
      <c r="G172" t="str">
        <f>IF($D172&lt;Constants!$B$2,D172,"")</f>
        <v/>
      </c>
    </row>
    <row r="173" spans="1:7" x14ac:dyDescent="0.3">
      <c r="A173" t="str">
        <f t="array" ref="A173">IFERROR(SMALL(IF(Data!$D$2:$D$1000="Done",ROW(Data!$D$2:$D$1000)-1),ROW(172:172)),"")</f>
        <v/>
      </c>
      <c r="B173" t="str">
        <f>IFERROR(INDEX(Data!$C$2:$C$1000,$A173),"")</f>
        <v/>
      </c>
      <c r="C173" t="str">
        <f t="array" ref="C173">IFERROR(INDEX($B$2:$B$1000, MATCH(0,COUNTIF($C$1:C172, $B$2:$B$1000), 0)),"")</f>
        <v/>
      </c>
      <c r="D173" t="str">
        <f>IFERROR(VLOOKUP($C173,Data!$C$2:$J$1000,6,FALSE ),"")</f>
        <v/>
      </c>
      <c r="E173" t="str">
        <f>IFERROR(VLOOKUP($C173,Data!$C$2:$J$1000,8,FALSE ),"")</f>
        <v/>
      </c>
      <c r="G173" t="str">
        <f>IF($D173&lt;Constants!$B$2,D173,"")</f>
        <v/>
      </c>
    </row>
    <row r="174" spans="1:7" x14ac:dyDescent="0.3">
      <c r="A174" t="str">
        <f t="array" ref="A174">IFERROR(SMALL(IF(Data!$D$2:$D$1000="Done",ROW(Data!$D$2:$D$1000)-1),ROW(173:173)),"")</f>
        <v/>
      </c>
      <c r="B174" t="str">
        <f>IFERROR(INDEX(Data!$C$2:$C$1000,$A174),"")</f>
        <v/>
      </c>
      <c r="C174" t="str">
        <f t="array" ref="C174">IFERROR(INDEX($B$2:$B$1000, MATCH(0,COUNTIF($C$1:C173, $B$2:$B$1000), 0)),"")</f>
        <v/>
      </c>
      <c r="D174" t="str">
        <f>IFERROR(VLOOKUP($C174,Data!$C$2:$J$1000,6,FALSE ),"")</f>
        <v/>
      </c>
      <c r="E174" t="str">
        <f>IFERROR(VLOOKUP($C174,Data!$C$2:$J$1000,8,FALSE ),"")</f>
        <v/>
      </c>
      <c r="G174" t="str">
        <f>IF($D174&lt;Constants!$B$2,D174,"")</f>
        <v/>
      </c>
    </row>
    <row r="175" spans="1:7" x14ac:dyDescent="0.3">
      <c r="A175" t="str">
        <f t="array" ref="A175">IFERROR(SMALL(IF(Data!$D$2:$D$1000="Done",ROW(Data!$D$2:$D$1000)-1),ROW(174:174)),"")</f>
        <v/>
      </c>
      <c r="B175" t="str">
        <f>IFERROR(INDEX(Data!$C$2:$C$1000,$A175),"")</f>
        <v/>
      </c>
      <c r="C175" t="str">
        <f t="array" ref="C175">IFERROR(INDEX($B$2:$B$1000, MATCH(0,COUNTIF($C$1:C174, $B$2:$B$1000), 0)),"")</f>
        <v/>
      </c>
      <c r="D175" t="str">
        <f>IFERROR(VLOOKUP($C175,Data!$C$2:$J$1000,6,FALSE ),"")</f>
        <v/>
      </c>
      <c r="E175" t="str">
        <f>IFERROR(VLOOKUP($C175,Data!$C$2:$J$1000,8,FALSE ),"")</f>
        <v/>
      </c>
      <c r="G175" t="str">
        <f>IF($D175&lt;Constants!$B$2,D175,"")</f>
        <v/>
      </c>
    </row>
    <row r="176" spans="1:7" x14ac:dyDescent="0.3">
      <c r="A176" t="str">
        <f t="array" ref="A176">IFERROR(SMALL(IF(Data!$D$2:$D$1000="Done",ROW(Data!$D$2:$D$1000)-1),ROW(175:175)),"")</f>
        <v/>
      </c>
      <c r="B176" t="str">
        <f>IFERROR(INDEX(Data!$C$2:$C$1000,$A176),"")</f>
        <v/>
      </c>
      <c r="C176" t="str">
        <f t="array" ref="C176">IFERROR(INDEX($B$2:$B$1000, MATCH(0,COUNTIF($C$1:C175, $B$2:$B$1000), 0)),"")</f>
        <v/>
      </c>
      <c r="D176" t="str">
        <f>IFERROR(VLOOKUP($C176,Data!$C$2:$J$1000,6,FALSE ),"")</f>
        <v/>
      </c>
      <c r="E176" t="str">
        <f>IFERROR(VLOOKUP($C176,Data!$C$2:$J$1000,8,FALSE ),"")</f>
        <v/>
      </c>
      <c r="G176" t="str">
        <f>IF($D176&lt;Constants!$B$2,D176,"")</f>
        <v/>
      </c>
    </row>
    <row r="177" spans="1:5" x14ac:dyDescent="0.3">
      <c r="A177" t="str">
        <f t="array" ref="A177">IFERROR(SMALL(IF(Data!$D$2:$D$1000="Done",ROW(Data!$D$2:$D$1000)-1),ROW(176:176)),"")</f>
        <v/>
      </c>
      <c r="B177" t="str">
        <f>IFERROR(INDEX(Data!$C$2:$C$1000,$A177),"")</f>
        <v/>
      </c>
      <c r="C177" t="str">
        <f t="array" ref="C177">IFERROR(INDEX($B$2:$B$1000, MATCH(0,COUNTIF($C$1:C176, $B$2:$B$1000), 0)),"")</f>
        <v/>
      </c>
      <c r="D177" t="str">
        <f>IFERROR(VLOOKUP($C177,Data!$C$2:$J$1000,6,FALSE ),"")</f>
        <v/>
      </c>
      <c r="E177" t="str">
        <f>IFERROR(VLOOKUP($C177,Data!$C$2:$J$1000,8,FALSE ),"")</f>
        <v/>
      </c>
    </row>
    <row r="178" spans="1:5" x14ac:dyDescent="0.3">
      <c r="A178" t="str">
        <f t="array" ref="A178">IFERROR(SMALL(IF(Data!$D$2:$D$1000="Done",ROW(Data!$D$2:$D$1000)-1),ROW(177:177)),"")</f>
        <v/>
      </c>
      <c r="B178" t="str">
        <f>IFERROR(INDEX(Data!$C$2:$C$1000,$A178),"")</f>
        <v/>
      </c>
      <c r="C178" t="str">
        <f t="array" ref="C178">IFERROR(INDEX($B$2:$B$1000, MATCH(0,COUNTIF($C$1:C177, $B$2:$B$1000), 0)),"")</f>
        <v/>
      </c>
      <c r="D178" t="str">
        <f>IFERROR(VLOOKUP($C178,Data!$C$2:$J$1000,6,FALSE ),"")</f>
        <v/>
      </c>
      <c r="E178" t="str">
        <f>IFERROR(VLOOKUP($C178,Data!$C$2:$J$1000,8,FALSE ),"")</f>
        <v/>
      </c>
    </row>
    <row r="179" spans="1:5" x14ac:dyDescent="0.3">
      <c r="A179" t="str">
        <f t="array" ref="A179">IFERROR(SMALL(IF(Data!$D$2:$D$1000="Done",ROW(Data!$D$2:$D$1000)-1),ROW(178:178)),"")</f>
        <v/>
      </c>
      <c r="B179" t="str">
        <f>IFERROR(INDEX(Data!$C$2:$C$1000,$A179),"")</f>
        <v/>
      </c>
      <c r="C179" t="str">
        <f t="array" ref="C179">IFERROR(INDEX($B$2:$B$1000, MATCH(0,COUNTIF($C$1:C178, $B$2:$B$1000), 0)),"")</f>
        <v/>
      </c>
      <c r="D179" t="str">
        <f>IFERROR(VLOOKUP($C179,Data!$C$2:$J$1000,6,FALSE ),"")</f>
        <v/>
      </c>
      <c r="E179" t="str">
        <f>IFERROR(VLOOKUP($C179,Data!$C$2:$J$1000,8,FALSE ),"")</f>
        <v/>
      </c>
    </row>
    <row r="180" spans="1:5" x14ac:dyDescent="0.3">
      <c r="A180" t="str">
        <f t="array" ref="A180">IFERROR(SMALL(IF(Data!$D$2:$D$1000="Done",ROW(Data!$D$2:$D$1000)-1),ROW(179:179)),"")</f>
        <v/>
      </c>
      <c r="B180" t="str">
        <f>IFERROR(INDEX(Data!$C$2:$C$1000,$A180),"")</f>
        <v/>
      </c>
      <c r="C180" t="str">
        <f t="array" ref="C180">IFERROR(INDEX($B$2:$B$1000, MATCH(0,COUNTIF($C$1:C179, $B$2:$B$1000), 0)),"")</f>
        <v/>
      </c>
      <c r="D180" t="str">
        <f>IFERROR(VLOOKUP($C180,Data!$C$2:$J$1000,6,FALSE ),"")</f>
        <v/>
      </c>
      <c r="E180" t="str">
        <f>IFERROR(VLOOKUP($C180,Data!$C$2:$J$1000,8,FALSE ),"")</f>
        <v/>
      </c>
    </row>
    <row r="181" spans="1:5" x14ac:dyDescent="0.3">
      <c r="A181" t="str">
        <f t="array" ref="A181">IFERROR(SMALL(IF(Data!$D$2:$D$1000="Done",ROW(Data!$D$2:$D$1000)-1),ROW(180:180)),"")</f>
        <v/>
      </c>
      <c r="B181" t="str">
        <f>IFERROR(INDEX(Data!$C$2:$C$1000,$A181),"")</f>
        <v/>
      </c>
      <c r="C181" t="str">
        <f t="array" ref="C181">IFERROR(INDEX($B$2:$B$1000, MATCH(0,COUNTIF($C$1:C180, $B$2:$B$1000), 0)),"")</f>
        <v/>
      </c>
      <c r="D181" t="str">
        <f>IFERROR(VLOOKUP($C181,Data!$C$2:$J$1000,6,FALSE ),"")</f>
        <v/>
      </c>
      <c r="E181" t="str">
        <f>IFERROR(VLOOKUP($C181,Data!$C$2:$J$1000,8,FALSE ),"")</f>
        <v/>
      </c>
    </row>
    <row r="182" spans="1:5" x14ac:dyDescent="0.3">
      <c r="A182" t="str">
        <f t="array" ref="A182">IFERROR(SMALL(IF(Data!$D$2:$D$1000="Done",ROW(Data!$D$2:$D$1000)-1),ROW(181:181)),"")</f>
        <v/>
      </c>
      <c r="B182" t="str">
        <f>IFERROR(INDEX(Data!$C$2:$C$1000,$A182),"")</f>
        <v/>
      </c>
      <c r="C182" t="str">
        <f t="array" ref="C182">IFERROR(INDEX($B$2:$B$1000, MATCH(0,COUNTIF($C$1:C181, $B$2:$B$1000), 0)),"")</f>
        <v/>
      </c>
      <c r="D182" t="str">
        <f>IFERROR(VLOOKUP($C182,Data!$C$2:$J$1000,6,FALSE ),"")</f>
        <v/>
      </c>
      <c r="E182" t="str">
        <f>IFERROR(VLOOKUP($C182,Data!$C$2:$J$1000,8,FALSE ),"")</f>
        <v/>
      </c>
    </row>
    <row r="183" spans="1:5" x14ac:dyDescent="0.3">
      <c r="A183" t="str">
        <f t="array" ref="A183">IFERROR(SMALL(IF(Data!$D$2:$D$1000="Done",ROW(Data!$D$2:$D$1000)-1),ROW(182:182)),"")</f>
        <v/>
      </c>
      <c r="B183" t="str">
        <f>IFERROR(INDEX(Data!$C$2:$C$1000,$A183),"")</f>
        <v/>
      </c>
      <c r="C183" t="str">
        <f t="array" ref="C183">IFERROR(INDEX($B$2:$B$1000, MATCH(0,COUNTIF($C$1:C182, $B$2:$B$1000), 0)),"")</f>
        <v/>
      </c>
      <c r="D183" t="str">
        <f>IFERROR(VLOOKUP($C183,Data!$C$2:$J$1000,6,FALSE ),"")</f>
        <v/>
      </c>
      <c r="E183" t="str">
        <f>IFERROR(VLOOKUP($C183,Data!$C$2:$J$1000,8,FALSE ),"")</f>
        <v/>
      </c>
    </row>
    <row r="184" spans="1:5" x14ac:dyDescent="0.3">
      <c r="A184" t="str">
        <f t="array" ref="A184">IFERROR(SMALL(IF(Data!$D$2:$D$1000="Done",ROW(Data!$D$2:$D$1000)-1),ROW(183:183)),"")</f>
        <v/>
      </c>
      <c r="B184" t="str">
        <f>IFERROR(INDEX(Data!$C$2:$C$1000,$A184),"")</f>
        <v/>
      </c>
      <c r="C184" t="str">
        <f t="array" ref="C184">IFERROR(INDEX($B$2:$B$1000, MATCH(0,COUNTIF($C$1:C183, $B$2:$B$1000), 0)),"")</f>
        <v/>
      </c>
      <c r="D184" t="str">
        <f>IFERROR(VLOOKUP($C184,Data!$C$2:$J$1000,6,FALSE ),"")</f>
        <v/>
      </c>
      <c r="E184" t="str">
        <f>IFERROR(VLOOKUP($C184,Data!$C$2:$J$1000,8,FALSE ),"")</f>
        <v/>
      </c>
    </row>
    <row r="185" spans="1:5" x14ac:dyDescent="0.3">
      <c r="A185" t="str">
        <f t="array" ref="A185">IFERROR(SMALL(IF(Data!$D$2:$D$1000="Done",ROW(Data!$D$2:$D$1000)-1),ROW(184:184)),"")</f>
        <v/>
      </c>
      <c r="B185" t="str">
        <f>IFERROR(INDEX(Data!$C$2:$C$1000,$A185),"")</f>
        <v/>
      </c>
      <c r="C185" t="str">
        <f t="array" ref="C185">IFERROR(INDEX($B$2:$B$1000, MATCH(0,COUNTIF($C$1:C184, $B$2:$B$1000), 0)),"")</f>
        <v/>
      </c>
      <c r="D185" t="str">
        <f>IFERROR(VLOOKUP($C185,Data!$C$2:$J$1000,6,FALSE ),"")</f>
        <v/>
      </c>
      <c r="E185" t="str">
        <f>IFERROR(VLOOKUP($C185,Data!$C$2:$J$1000,8,FALSE ),"")</f>
        <v/>
      </c>
    </row>
    <row r="186" spans="1:5" x14ac:dyDescent="0.3">
      <c r="A186" t="str">
        <f t="array" ref="A186">IFERROR(SMALL(IF(Data!$D$2:$D$1000="Done",ROW(Data!$D$2:$D$1000)-1),ROW(185:185)),"")</f>
        <v/>
      </c>
      <c r="B186" t="str">
        <f>IFERROR(INDEX(Data!$C$2:$C$1000,$A186),"")</f>
        <v/>
      </c>
      <c r="C186" t="str">
        <f t="array" ref="C186">IFERROR(INDEX($B$2:$B$1000, MATCH(0,COUNTIF($C$1:C185, $B$2:$B$1000), 0)),"")</f>
        <v/>
      </c>
      <c r="D186" t="str">
        <f>IFERROR(VLOOKUP($C186,Data!$C$2:$J$1000,6,FALSE ),"")</f>
        <v/>
      </c>
      <c r="E186" t="str">
        <f>IFERROR(VLOOKUP($C186,Data!$C$2:$J$1000,8,FALSE ),"")</f>
        <v/>
      </c>
    </row>
    <row r="187" spans="1:5" x14ac:dyDescent="0.3">
      <c r="A187" t="str">
        <f t="array" ref="A187">IFERROR(SMALL(IF(Data!$D$2:$D$1000="Done",ROW(Data!$D$2:$D$1000)-1),ROW(186:186)),"")</f>
        <v/>
      </c>
      <c r="B187" t="str">
        <f>IFERROR(INDEX(Data!$C$2:$C$1000,$A187),"")</f>
        <v/>
      </c>
      <c r="C187" t="str">
        <f t="array" ref="C187">IFERROR(INDEX($B$2:$B$1000, MATCH(0,COUNTIF($C$1:C186, $B$2:$B$1000), 0)),"")</f>
        <v/>
      </c>
      <c r="D187" t="str">
        <f>IFERROR(VLOOKUP($C187,Data!$C$2:$J$1000,6,FALSE ),"")</f>
        <v/>
      </c>
      <c r="E187" t="str">
        <f>IFERROR(VLOOKUP($C187,Data!$C$2:$J$1000,8,FALSE ),"")</f>
        <v/>
      </c>
    </row>
    <row r="188" spans="1:5" x14ac:dyDescent="0.3">
      <c r="A188" t="str">
        <f t="array" ref="A188">IFERROR(SMALL(IF(Data!$D$2:$D$1000="Done",ROW(Data!$D$2:$D$1000)-1),ROW(187:187)),"")</f>
        <v/>
      </c>
      <c r="B188" t="str">
        <f>IFERROR(INDEX(Data!$C$2:$C$1000,$A188),"")</f>
        <v/>
      </c>
      <c r="C188" t="str">
        <f t="array" ref="C188">IFERROR(INDEX($B$2:$B$1000, MATCH(0,COUNTIF($C$1:C187, $B$2:$B$1000), 0)),"")</f>
        <v/>
      </c>
      <c r="D188" t="str">
        <f>IFERROR(VLOOKUP($C188,Data!$C$2:$J$1000,6,FALSE ),"")</f>
        <v/>
      </c>
      <c r="E188" t="str">
        <f>IFERROR(VLOOKUP($C188,Data!$C$2:$J$1000,8,FALSE ),"")</f>
        <v/>
      </c>
    </row>
    <row r="189" spans="1:5" x14ac:dyDescent="0.3">
      <c r="A189" t="str">
        <f t="array" ref="A189">IFERROR(SMALL(IF(Data!$D$2:$D$1000="Done",ROW(Data!$D$2:$D$1000)-1),ROW(188:188)),"")</f>
        <v/>
      </c>
      <c r="B189" t="str">
        <f>IFERROR(INDEX(Data!$C$2:$C$1000,$A189),"")</f>
        <v/>
      </c>
      <c r="C189" t="str">
        <f t="array" ref="C189">IFERROR(INDEX($B$2:$B$1000, MATCH(0,COUNTIF($C$1:C188, $B$2:$B$1000), 0)),"")</f>
        <v/>
      </c>
      <c r="D189" t="str">
        <f>IFERROR(VLOOKUP($C189,Data!$C$2:$J$1000,6,FALSE ),"")</f>
        <v/>
      </c>
      <c r="E189" t="str">
        <f>IFERROR(VLOOKUP($C189,Data!$C$2:$J$1000,8,FALSE ),"")</f>
        <v/>
      </c>
    </row>
    <row r="190" spans="1:5" x14ac:dyDescent="0.3">
      <c r="A190" t="str">
        <f t="array" ref="A190">IFERROR(SMALL(IF(Data!$D$2:$D$1000="Done",ROW(Data!$D$2:$D$1000)-1),ROW(189:189)),"")</f>
        <v/>
      </c>
      <c r="B190" t="str">
        <f>IFERROR(INDEX(Data!$C$2:$C$1000,$A190),"")</f>
        <v/>
      </c>
      <c r="C190" t="str">
        <f t="array" ref="C190">IFERROR(INDEX($B$2:$B$1000, MATCH(0,COUNTIF($C$1:C189, $B$2:$B$1000), 0)),"")</f>
        <v/>
      </c>
      <c r="D190" t="str">
        <f>IFERROR(VLOOKUP($C190,Data!$C$2:$J$1000,6,FALSE ),"")</f>
        <v/>
      </c>
      <c r="E190" t="str">
        <f>IFERROR(VLOOKUP($C190,Data!$C$2:$J$1000,8,FALSE ),"")</f>
        <v/>
      </c>
    </row>
    <row r="191" spans="1:5" x14ac:dyDescent="0.3">
      <c r="A191" t="str">
        <f t="array" ref="A191">IFERROR(SMALL(IF(Data!$D$2:$D$1000="Done",ROW(Data!$D$2:$D$1000)-1),ROW(190:190)),"")</f>
        <v/>
      </c>
      <c r="B191" t="str">
        <f>IFERROR(INDEX(Data!$C$2:$C$1000,$A191),"")</f>
        <v/>
      </c>
      <c r="C191" t="str">
        <f t="array" ref="C191">IFERROR(INDEX($B$2:$B$1000, MATCH(0,COUNTIF($C$1:C190, $B$2:$B$1000), 0)),"")</f>
        <v/>
      </c>
      <c r="D191" t="str">
        <f>IFERROR(VLOOKUP($C191,Data!$C$2:$J$1000,6,FALSE ),"")</f>
        <v/>
      </c>
      <c r="E191" t="str">
        <f>IFERROR(VLOOKUP($C191,Data!$C$2:$J$1000,8,FALSE ),"")</f>
        <v/>
      </c>
    </row>
    <row r="192" spans="1:5" x14ac:dyDescent="0.3">
      <c r="A192" t="str">
        <f t="array" ref="A192">IFERROR(SMALL(IF(Data!$D$2:$D$1000="Done",ROW(Data!$D$2:$D$1000)-1),ROW(191:191)),"")</f>
        <v/>
      </c>
      <c r="B192" t="str">
        <f>IFERROR(INDEX(Data!$C$2:$C$1000,$A192),"")</f>
        <v/>
      </c>
      <c r="C192" t="str">
        <f t="array" ref="C192">IFERROR(INDEX($B$2:$B$1000, MATCH(0,COUNTIF($C$1:C191, $B$2:$B$1000), 0)),"")</f>
        <v/>
      </c>
      <c r="D192" t="str">
        <f>IFERROR(VLOOKUP($C192,Data!$C$2:$J$1000,6,FALSE ),"")</f>
        <v/>
      </c>
      <c r="E192" t="str">
        <f>IFERROR(VLOOKUP($C192,Data!$C$2:$J$1000,8,FALSE ),"")</f>
        <v/>
      </c>
    </row>
    <row r="193" spans="1:5" x14ac:dyDescent="0.3">
      <c r="A193" t="str">
        <f t="array" ref="A193">IFERROR(SMALL(IF(Data!$D$2:$D$1000="Done",ROW(Data!$D$2:$D$1000)-1),ROW(192:192)),"")</f>
        <v/>
      </c>
      <c r="B193" t="str">
        <f>IFERROR(INDEX(Data!$C$2:$C$1000,$A193),"")</f>
        <v/>
      </c>
      <c r="C193" t="str">
        <f t="array" ref="C193">IFERROR(INDEX($B$2:$B$1000, MATCH(0,COUNTIF($C$1:C192, $B$2:$B$1000), 0)),"")</f>
        <v/>
      </c>
      <c r="D193" t="str">
        <f>IFERROR(VLOOKUP($C193,Data!$C$2:$J$1000,6,FALSE ),"")</f>
        <v/>
      </c>
      <c r="E193" t="str">
        <f>IFERROR(VLOOKUP($C193,Data!$C$2:$J$1000,8,FALSE ),"")</f>
        <v/>
      </c>
    </row>
    <row r="194" spans="1:5" x14ac:dyDescent="0.3">
      <c r="A194" t="str">
        <f t="array" ref="A194">IFERROR(SMALL(IF(Data!$D$2:$D$1000="Done",ROW(Data!$D$2:$D$1000)-1),ROW(193:193)),"")</f>
        <v/>
      </c>
      <c r="B194" t="str">
        <f>IFERROR(INDEX(Data!$C$2:$C$1000,$A194),"")</f>
        <v/>
      </c>
      <c r="C194" t="str">
        <f t="array" ref="C194">IFERROR(INDEX($B$2:$B$1000, MATCH(0,COUNTIF($C$1:C193, $B$2:$B$1000), 0)),"")</f>
        <v/>
      </c>
      <c r="D194" t="str">
        <f>IFERROR(VLOOKUP($C194,Data!$C$2:$J$1000,6,FALSE ),"")</f>
        <v/>
      </c>
      <c r="E194" t="str">
        <f>IFERROR(VLOOKUP($C194,Data!$C$2:$J$1000,8,FALSE ),"")</f>
        <v/>
      </c>
    </row>
    <row r="195" spans="1:5" x14ac:dyDescent="0.3">
      <c r="A195" t="str">
        <f t="array" ref="A195">IFERROR(SMALL(IF(Data!$D$2:$D$1000="Done",ROW(Data!$D$2:$D$1000)-1),ROW(194:194)),"")</f>
        <v/>
      </c>
      <c r="B195" t="str">
        <f>IFERROR(INDEX(Data!$C$2:$C$1000,$A195),"")</f>
        <v/>
      </c>
      <c r="C195" t="str">
        <f t="array" ref="C195">IFERROR(INDEX($B$2:$B$1000, MATCH(0,COUNTIF($C$1:C194, $B$2:$B$1000), 0)),"")</f>
        <v/>
      </c>
      <c r="D195" t="str">
        <f>IFERROR(VLOOKUP($C195,Data!$C$2:$J$1000,6,FALSE ),"")</f>
        <v/>
      </c>
      <c r="E195" t="str">
        <f>IFERROR(VLOOKUP($C195,Data!$C$2:$J$1000,8,FALSE ),"")</f>
        <v/>
      </c>
    </row>
    <row r="196" spans="1:5" x14ac:dyDescent="0.3">
      <c r="A196" t="str">
        <f t="array" ref="A196">IFERROR(SMALL(IF(Data!$D$2:$D$1000="Done",ROW(Data!$D$2:$D$1000)-1),ROW(195:195)),"")</f>
        <v/>
      </c>
      <c r="B196" t="str">
        <f>IFERROR(INDEX(Data!$C$2:$C$1000,$A196),"")</f>
        <v/>
      </c>
      <c r="C196" t="str">
        <f t="array" ref="C196">IFERROR(INDEX($B$2:$B$1000, MATCH(0,COUNTIF($C$1:C195, $B$2:$B$1000), 0)),"")</f>
        <v/>
      </c>
      <c r="D196" t="str">
        <f>IFERROR(VLOOKUP($C196,Data!$C$2:$J$1000,6,FALSE ),"")</f>
        <v/>
      </c>
      <c r="E196" t="str">
        <f>IFERROR(VLOOKUP($C196,Data!$C$2:$J$1000,8,FALSE ),"")</f>
        <v/>
      </c>
    </row>
    <row r="197" spans="1:5" x14ac:dyDescent="0.3">
      <c r="A197" t="str">
        <f t="array" ref="A197">IFERROR(SMALL(IF(Data!$D$2:$D$1000="Done",ROW(Data!$D$2:$D$1000)-1),ROW(196:196)),"")</f>
        <v/>
      </c>
      <c r="B197" t="str">
        <f>IFERROR(INDEX(Data!$C$2:$C$1000,$A197),"")</f>
        <v/>
      </c>
      <c r="C197" t="str">
        <f t="array" ref="C197">IFERROR(INDEX($B$2:$B$1000, MATCH(0,COUNTIF($C$1:C196, $B$2:$B$1000), 0)),"")</f>
        <v/>
      </c>
      <c r="D197" t="str">
        <f>IFERROR(VLOOKUP($C197,Data!$C$2:$J$1000,6,FALSE ),"")</f>
        <v/>
      </c>
      <c r="E197" t="str">
        <f>IFERROR(VLOOKUP($C197,Data!$C$2:$J$1000,8,FALSE ),"")</f>
        <v/>
      </c>
    </row>
    <row r="198" spans="1:5" x14ac:dyDescent="0.3">
      <c r="A198" t="str">
        <f t="array" ref="A198">IFERROR(SMALL(IF(Data!$D$2:$D$1000="Done",ROW(Data!$D$2:$D$1000)-1),ROW(197:197)),"")</f>
        <v/>
      </c>
      <c r="B198" t="str">
        <f>IFERROR(INDEX(Data!$C$2:$C$1000,$A198),"")</f>
        <v/>
      </c>
      <c r="C198" t="str">
        <f t="array" ref="C198">IFERROR(INDEX($B$2:$B$1000, MATCH(0,COUNTIF($C$1:C197, $B$2:$B$1000), 0)),"")</f>
        <v/>
      </c>
      <c r="D198" t="str">
        <f>IFERROR(VLOOKUP($C198,Data!$C$2:$J$1000,6,FALSE ),"")</f>
        <v/>
      </c>
      <c r="E198" t="str">
        <f>IFERROR(VLOOKUP($C198,Data!$C$2:$J$1000,8,FALSE ),"")</f>
        <v/>
      </c>
    </row>
    <row r="199" spans="1:5" x14ac:dyDescent="0.3">
      <c r="A199" t="str">
        <f t="array" ref="A199">IFERROR(SMALL(IF(Data!$D$2:$D$1000="Done",ROW(Data!$D$2:$D$1000)-1),ROW(198:198)),"")</f>
        <v/>
      </c>
      <c r="B199" t="str">
        <f>IFERROR(INDEX(Data!$C$2:$C$1000,$A199),"")</f>
        <v/>
      </c>
      <c r="C199" t="str">
        <f t="array" ref="C199">IFERROR(INDEX($B$2:$B$1000, MATCH(0,COUNTIF($C$1:C198, $B$2:$B$1000), 0)),"")</f>
        <v/>
      </c>
      <c r="D199" t="str">
        <f>IFERROR(VLOOKUP($C199,Data!$C$2:$J$1000,6,FALSE ),"")</f>
        <v/>
      </c>
      <c r="E199" t="str">
        <f>IFERROR(VLOOKUP($C199,Data!$C$2:$J$1000,8,FALSE ),"")</f>
        <v/>
      </c>
    </row>
    <row r="200" spans="1:5" x14ac:dyDescent="0.3">
      <c r="A200" t="str">
        <f t="array" ref="A200">IFERROR(SMALL(IF(Data!$D$2:$D$1000="Done",ROW(Data!$D$2:$D$1000)-1),ROW(199:199)),"")</f>
        <v/>
      </c>
      <c r="B200" t="str">
        <f>IFERROR(INDEX(Data!$C$2:$C$1000,$A200),"")</f>
        <v/>
      </c>
      <c r="C200" t="str">
        <f t="array" ref="C200">IFERROR(INDEX($B$2:$B$1000, MATCH(0,COUNTIF($C$1:C199, $B$2:$B$1000), 0)),"")</f>
        <v/>
      </c>
      <c r="D200" t="str">
        <f>IFERROR(VLOOKUP($C200,Data!$C$2:$J$1000,6,FALSE ),"")</f>
        <v/>
      </c>
      <c r="E200" t="str">
        <f>IFERROR(VLOOKUP($C200,Data!$C$2:$J$1000,8,FALSE ),"")</f>
        <v/>
      </c>
    </row>
    <row r="201" spans="1:5" x14ac:dyDescent="0.3">
      <c r="A201" t="str">
        <f t="array" ref="A201">IFERROR(SMALL(IF(Data!$D$2:$D$1000="Done",ROW(Data!$D$2:$D$1000)-1),ROW(200:200)),"")</f>
        <v/>
      </c>
      <c r="B201" t="str">
        <f>IFERROR(INDEX(Data!$C$2:$C$1000,$A201),"")</f>
        <v/>
      </c>
      <c r="C201" t="str">
        <f t="array" ref="C201">IFERROR(INDEX($B$2:$B$1000, MATCH(0,COUNTIF($C$1:C200, $B$2:$B$1000), 0)),"")</f>
        <v/>
      </c>
      <c r="D201" t="str">
        <f>IFERROR(VLOOKUP($C201,Data!$C$2:$J$1000,6,FALSE ),"")</f>
        <v/>
      </c>
      <c r="E201" t="str">
        <f>IFERROR(VLOOKUP($C201,Data!$C$2:$J$1000,8,FALSE ),"")</f>
        <v/>
      </c>
    </row>
    <row r="202" spans="1:5" x14ac:dyDescent="0.3">
      <c r="A202" t="str">
        <f t="array" ref="A202">IFERROR(SMALL(IF(Data!$D$2:$D$1000="Done",ROW(Data!$D$2:$D$1000)-1),ROW(201:201)),"")</f>
        <v/>
      </c>
      <c r="B202" t="str">
        <f>IFERROR(INDEX(Data!$C$2:$C$1000,$A202),"")</f>
        <v/>
      </c>
      <c r="C202" t="str">
        <f t="array" ref="C202">IFERROR(INDEX($B$2:$B$1000, MATCH(0,COUNTIF($C$1:C201, $B$2:$B$1000), 0)),"")</f>
        <v/>
      </c>
      <c r="D202" t="str">
        <f>IFERROR(VLOOKUP($C202,Data!$C$2:$J$1000,6,FALSE ),"")</f>
        <v/>
      </c>
      <c r="E202" t="str">
        <f>IFERROR(VLOOKUP($C202,Data!$C$2:$J$1000,8,FALSE ),"")</f>
        <v/>
      </c>
    </row>
    <row r="203" spans="1:5" x14ac:dyDescent="0.3">
      <c r="A203" t="str">
        <f t="array" ref="A203">IFERROR(SMALL(IF(Data!$D$2:$D$1000="Done",ROW(Data!$D$2:$D$1000)-1),ROW(202:202)),"")</f>
        <v/>
      </c>
      <c r="B203" t="str">
        <f>IFERROR(INDEX(Data!$C$2:$C$1000,$A203),"")</f>
        <v/>
      </c>
      <c r="C203" t="str">
        <f t="array" ref="C203">IFERROR(INDEX($B$2:$B$1000, MATCH(0,COUNTIF($C$1:C202, $B$2:$B$1000), 0)),"")</f>
        <v/>
      </c>
      <c r="D203" t="str">
        <f>IFERROR(VLOOKUP($C203,Data!$C$2:$J$1000,6,FALSE ),"")</f>
        <v/>
      </c>
      <c r="E203" t="str">
        <f>IFERROR(VLOOKUP($C203,Data!$C$2:$J$1000,8,FALSE ),"")</f>
        <v/>
      </c>
    </row>
    <row r="204" spans="1:5" x14ac:dyDescent="0.3">
      <c r="A204" t="str">
        <f t="array" ref="A204">IFERROR(SMALL(IF(Data!$D$2:$D$1000="Done",ROW(Data!$D$2:$D$1000)-1),ROW(203:203)),"")</f>
        <v/>
      </c>
      <c r="B204" t="str">
        <f>IFERROR(INDEX(Data!$C$2:$C$1000,$A204),"")</f>
        <v/>
      </c>
      <c r="C204" t="str">
        <f t="array" ref="C204">IFERROR(INDEX($B$2:$B$1000, MATCH(0,COUNTIF($C$1:C203, $B$2:$B$1000), 0)),"")</f>
        <v/>
      </c>
      <c r="D204" t="str">
        <f>IFERROR(VLOOKUP($C204,Data!$C$2:$J$1000,6,FALSE ),"")</f>
        <v/>
      </c>
      <c r="E204" t="str">
        <f>IFERROR(VLOOKUP($C204,Data!$C$2:$J$1000,8,FALSE ),"")</f>
        <v/>
      </c>
    </row>
    <row r="205" spans="1:5" x14ac:dyDescent="0.3">
      <c r="A205" t="str">
        <f t="array" ref="A205">IFERROR(SMALL(IF(Data!$D$2:$D$1000="Done",ROW(Data!$D$2:$D$1000)-1),ROW(204:204)),"")</f>
        <v/>
      </c>
      <c r="B205" t="str">
        <f>IFERROR(INDEX(Data!$C$2:$C$1000,$A205),"")</f>
        <v/>
      </c>
      <c r="C205" t="str">
        <f t="array" ref="C205">IFERROR(INDEX($B$2:$B$1000, MATCH(0,COUNTIF($C$1:C204, $B$2:$B$1000), 0)),"")</f>
        <v/>
      </c>
      <c r="D205" t="str">
        <f>IFERROR(VLOOKUP($C205,Data!$C$2:$J$1000,6,FALSE ),"")</f>
        <v/>
      </c>
      <c r="E205" t="str">
        <f>IFERROR(VLOOKUP($C205,Data!$C$2:$J$1000,8,FALSE ),"")</f>
        <v/>
      </c>
    </row>
    <row r="206" spans="1:5" x14ac:dyDescent="0.3">
      <c r="A206" t="str">
        <f t="array" ref="A206">IFERROR(SMALL(IF(Data!$D$2:$D$1000="Done",ROW(Data!$D$2:$D$1000)-1),ROW(205:205)),"")</f>
        <v/>
      </c>
      <c r="B206" t="str">
        <f>IFERROR(INDEX(Data!$C$2:$C$1000,$A206),"")</f>
        <v/>
      </c>
      <c r="C206" t="str">
        <f t="array" ref="C206">IFERROR(INDEX($B$2:$B$1000, MATCH(0,COUNTIF($C$1:C205, $B$2:$B$1000), 0)),"")</f>
        <v/>
      </c>
      <c r="D206" t="str">
        <f>IFERROR(VLOOKUP($C206,Data!$C$2:$J$1000,6,FALSE ),"")</f>
        <v/>
      </c>
      <c r="E206" t="str">
        <f>IFERROR(VLOOKUP($C206,Data!$C$2:$J$1000,8,FALSE ),"")</f>
        <v/>
      </c>
    </row>
    <row r="207" spans="1:5" x14ac:dyDescent="0.3">
      <c r="A207" t="str">
        <f t="array" ref="A207">IFERROR(SMALL(IF(Data!$D$2:$D$1000="Done",ROW(Data!$D$2:$D$1000)-1),ROW(206:206)),"")</f>
        <v/>
      </c>
      <c r="B207" t="str">
        <f>IFERROR(INDEX(Data!$C$2:$C$1000,$A207),"")</f>
        <v/>
      </c>
      <c r="C207" t="str">
        <f t="array" ref="C207">IFERROR(INDEX($B$2:$B$1000, MATCH(0,COUNTIF($C$1:C206, $B$2:$B$1000), 0)),"")</f>
        <v/>
      </c>
      <c r="D207" t="str">
        <f>IFERROR(VLOOKUP($C207,Data!$C$2:$J$1000,6,FALSE ),"")</f>
        <v/>
      </c>
      <c r="E207" t="str">
        <f>IFERROR(VLOOKUP($C207,Data!$C$2:$J$1000,8,FALSE ),"")</f>
        <v/>
      </c>
    </row>
    <row r="208" spans="1:5" x14ac:dyDescent="0.3">
      <c r="A208" t="str">
        <f t="array" ref="A208">IFERROR(SMALL(IF(Data!$D$2:$D$1000="Done",ROW(Data!$D$2:$D$1000)-1),ROW(207:207)),"")</f>
        <v/>
      </c>
      <c r="B208" t="str">
        <f>IFERROR(INDEX(Data!$C$2:$C$1000,$A208),"")</f>
        <v/>
      </c>
      <c r="C208" t="str">
        <f t="array" ref="C208">IFERROR(INDEX($B$2:$B$1000, MATCH(0,COUNTIF($C$1:C207, $B$2:$B$1000), 0)),"")</f>
        <v/>
      </c>
      <c r="D208" t="str">
        <f>IFERROR(VLOOKUP($C208,Data!$C$2:$J$1000,6,FALSE ),"")</f>
        <v/>
      </c>
      <c r="E208" t="str">
        <f>IFERROR(VLOOKUP($C208,Data!$C$2:$J$1000,8,FALSE ),"")</f>
        <v/>
      </c>
    </row>
    <row r="209" spans="1:5" x14ac:dyDescent="0.3">
      <c r="A209" t="str">
        <f t="array" ref="A209">IFERROR(SMALL(IF(Data!$D$2:$D$1000="Done",ROW(Data!$D$2:$D$1000)-1),ROW(208:208)),"")</f>
        <v/>
      </c>
      <c r="B209" t="str">
        <f>IFERROR(INDEX(Data!$C$2:$C$1000,$A209),"")</f>
        <v/>
      </c>
      <c r="C209" t="str">
        <f t="array" ref="C209">IFERROR(INDEX($B$2:$B$1000, MATCH(0,COUNTIF($C$1:C208, $B$2:$B$1000), 0)),"")</f>
        <v/>
      </c>
      <c r="D209" t="str">
        <f>IFERROR(VLOOKUP($C209,Data!$C$2:$J$1000,6,FALSE ),"")</f>
        <v/>
      </c>
      <c r="E209" t="str">
        <f>IFERROR(VLOOKUP($C209,Data!$C$2:$J$1000,8,FALSE ),"")</f>
        <v/>
      </c>
    </row>
    <row r="210" spans="1:5" x14ac:dyDescent="0.3">
      <c r="A210" t="str">
        <f t="array" ref="A210">IFERROR(SMALL(IF(Data!$D$2:$D$1000="Done",ROW(Data!$D$2:$D$1000)-1),ROW(209:209)),"")</f>
        <v/>
      </c>
      <c r="B210" t="str">
        <f>IFERROR(INDEX(Data!$C$2:$C$1000,$A210),"")</f>
        <v/>
      </c>
      <c r="C210" t="str">
        <f t="array" ref="C210">IFERROR(INDEX($B$2:$B$1000, MATCH(0,COUNTIF($C$1:C209, $B$2:$B$1000), 0)),"")</f>
        <v/>
      </c>
      <c r="D210" t="str">
        <f>IFERROR(VLOOKUP($C210,Data!$C$2:$J$1000,6,FALSE ),"")</f>
        <v/>
      </c>
      <c r="E210" t="str">
        <f>IFERROR(VLOOKUP($C210,Data!$C$2:$J$1000,8,FALSE ),"")</f>
        <v/>
      </c>
    </row>
    <row r="211" spans="1:5" x14ac:dyDescent="0.3">
      <c r="A211" t="str">
        <f t="array" ref="A211">IFERROR(SMALL(IF(Data!$D$2:$D$1000="Done",ROW(Data!$D$2:$D$1000)-1),ROW(210:210)),"")</f>
        <v/>
      </c>
      <c r="B211" t="str">
        <f>IFERROR(INDEX(Data!$C$2:$C$1000,$A211),"")</f>
        <v/>
      </c>
      <c r="C211" t="str">
        <f t="array" ref="C211">IFERROR(INDEX($B$2:$B$1000, MATCH(0,COUNTIF($C$1:C210, $B$2:$B$1000), 0)),"")</f>
        <v/>
      </c>
      <c r="D211" t="str">
        <f>IFERROR(VLOOKUP($C211,Data!$C$2:$J$1000,6,FALSE ),"")</f>
        <v/>
      </c>
      <c r="E211" t="str">
        <f>IFERROR(VLOOKUP($C211,Data!$C$2:$J$1000,8,FALSE ),"")</f>
        <v/>
      </c>
    </row>
    <row r="212" spans="1:5" x14ac:dyDescent="0.3">
      <c r="A212" t="str">
        <f t="array" ref="A212">IFERROR(SMALL(IF(Data!$D$2:$D$1000="Done",ROW(Data!$D$2:$D$1000)-1),ROW(211:211)),"")</f>
        <v/>
      </c>
      <c r="B212" t="str">
        <f>IFERROR(INDEX(Data!$C$2:$C$1000,$A212),"")</f>
        <v/>
      </c>
      <c r="C212" t="str">
        <f t="array" ref="C212">IFERROR(INDEX($B$2:$B$1000, MATCH(0,COUNTIF($C$1:C211, $B$2:$B$1000), 0)),"")</f>
        <v/>
      </c>
      <c r="D212" t="str">
        <f>IFERROR(VLOOKUP($C212,Data!$C$2:$J$1000,6,FALSE ),"")</f>
        <v/>
      </c>
      <c r="E212" t="str">
        <f>IFERROR(VLOOKUP($C212,Data!$C$2:$J$1000,8,FALSE ),"")</f>
        <v/>
      </c>
    </row>
    <row r="213" spans="1:5" x14ac:dyDescent="0.3">
      <c r="A213" t="str">
        <f t="array" ref="A213">IFERROR(SMALL(IF(Data!$D$2:$D$1000="Done",ROW(Data!$D$2:$D$1000)-1),ROW(212:212)),"")</f>
        <v/>
      </c>
      <c r="B213" t="str">
        <f>IFERROR(INDEX(Data!$C$2:$C$1000,$A213),"")</f>
        <v/>
      </c>
      <c r="C213" t="str">
        <f t="array" ref="C213">IFERROR(INDEX($B$2:$B$1000, MATCH(0,COUNTIF($C$1:C212, $B$2:$B$1000), 0)),"")</f>
        <v/>
      </c>
      <c r="D213" t="str">
        <f>IFERROR(VLOOKUP($C213,Data!$C$2:$J$1000,6,FALSE ),"")</f>
        <v/>
      </c>
      <c r="E213" t="str">
        <f>IFERROR(VLOOKUP($C213,Data!$C$2:$J$1000,8,FALSE ),"")</f>
        <v/>
      </c>
    </row>
    <row r="214" spans="1:5" x14ac:dyDescent="0.3">
      <c r="A214" t="str">
        <f t="array" ref="A214">IFERROR(SMALL(IF(Data!$D$2:$D$1000="Done",ROW(Data!$D$2:$D$1000)-1),ROW(213:213)),"")</f>
        <v/>
      </c>
      <c r="B214" t="str">
        <f>IFERROR(INDEX(Data!$C$2:$C$1000,$A214),"")</f>
        <v/>
      </c>
      <c r="C214" t="str">
        <f t="array" ref="C214">IFERROR(INDEX($B$2:$B$1000, MATCH(0,COUNTIF($C$1:C213, $B$2:$B$1000), 0)),"")</f>
        <v/>
      </c>
      <c r="D214" t="str">
        <f>IFERROR(VLOOKUP($C214,Data!$C$2:$J$1000,6,FALSE ),"")</f>
        <v/>
      </c>
      <c r="E214" t="str">
        <f>IFERROR(VLOOKUP($C214,Data!$C$2:$J$1000,8,FALSE ),"")</f>
        <v/>
      </c>
    </row>
    <row r="215" spans="1:5" x14ac:dyDescent="0.3">
      <c r="A215" t="str">
        <f t="array" ref="A215">IFERROR(SMALL(IF(Data!$D$2:$D$1000="Done",ROW(Data!$D$2:$D$1000)-1),ROW(214:214)),"")</f>
        <v/>
      </c>
      <c r="B215" t="str">
        <f>IFERROR(INDEX(Data!$C$2:$C$1000,$A215),"")</f>
        <v/>
      </c>
      <c r="C215" t="str">
        <f t="array" ref="C215">IFERROR(INDEX($B$2:$B$1000, MATCH(0,COUNTIF($C$1:C214, $B$2:$B$1000), 0)),"")</f>
        <v/>
      </c>
      <c r="D215" t="str">
        <f>IFERROR(VLOOKUP($C215,Data!$C$2:$J$1000,6,FALSE ),"")</f>
        <v/>
      </c>
      <c r="E215" t="str">
        <f>IFERROR(VLOOKUP($C215,Data!$C$2:$J$1000,8,FALSE ),"")</f>
        <v/>
      </c>
    </row>
    <row r="216" spans="1:5" x14ac:dyDescent="0.3">
      <c r="A216" t="str">
        <f t="array" ref="A216">IFERROR(SMALL(IF(Data!$D$2:$D$1000="Done",ROW(Data!$D$2:$D$1000)-1),ROW(215:215)),"")</f>
        <v/>
      </c>
      <c r="B216" t="str">
        <f>IFERROR(INDEX(Data!$C$2:$C$1000,$A216),"")</f>
        <v/>
      </c>
      <c r="C216" t="str">
        <f t="array" ref="C216">IFERROR(INDEX($B$2:$B$1000, MATCH(0,COUNTIF($C$1:C215, $B$2:$B$1000), 0)),"")</f>
        <v/>
      </c>
      <c r="D216" t="str">
        <f>IFERROR(VLOOKUP($C216,Data!$C$2:$J$1000,6,FALSE ),"")</f>
        <v/>
      </c>
      <c r="E216" t="str">
        <f>IFERROR(VLOOKUP($C216,Data!$C$2:$J$1000,8,FALSE ),"")</f>
        <v/>
      </c>
    </row>
    <row r="217" spans="1:5" x14ac:dyDescent="0.3">
      <c r="A217" t="str">
        <f t="array" ref="A217">IFERROR(SMALL(IF(Data!$D$2:$D$1000="Done",ROW(Data!$D$2:$D$1000)-1),ROW(216:216)),"")</f>
        <v/>
      </c>
      <c r="B217" t="str">
        <f>IFERROR(INDEX(Data!$C$2:$C$1000,$A217),"")</f>
        <v/>
      </c>
      <c r="C217" t="str">
        <f t="array" ref="C217">IFERROR(INDEX($B$2:$B$1000, MATCH(0,COUNTIF($C$1:C216, $B$2:$B$1000), 0)),"")</f>
        <v/>
      </c>
      <c r="D217" t="str">
        <f>IFERROR(VLOOKUP($C217,Data!$C$2:$J$1000,6,FALSE ),"")</f>
        <v/>
      </c>
      <c r="E217" t="str">
        <f>IFERROR(VLOOKUP($C217,Data!$C$2:$J$1000,8,FALSE ),"")</f>
        <v/>
      </c>
    </row>
    <row r="218" spans="1:5" x14ac:dyDescent="0.3">
      <c r="A218" t="str">
        <f t="array" ref="A218">IFERROR(SMALL(IF(Data!$D$2:$D$1000="Done",ROW(Data!$D$2:$D$1000)-1),ROW(217:217)),"")</f>
        <v/>
      </c>
      <c r="B218" t="str">
        <f>IFERROR(INDEX(Data!$C$2:$C$1000,$A218),"")</f>
        <v/>
      </c>
      <c r="C218" t="str">
        <f t="array" ref="C218">IFERROR(INDEX($B$2:$B$1000, MATCH(0,COUNTIF($C$1:C217, $B$2:$B$1000), 0)),"")</f>
        <v/>
      </c>
      <c r="D218" t="str">
        <f>IFERROR(VLOOKUP($C218,Data!$C$2:$J$1000,6,FALSE ),"")</f>
        <v/>
      </c>
      <c r="E218" t="str">
        <f>IFERROR(VLOOKUP($C218,Data!$C$2:$J$1000,8,FALSE ),"")</f>
        <v/>
      </c>
    </row>
    <row r="219" spans="1:5" x14ac:dyDescent="0.3">
      <c r="A219" t="str">
        <f t="array" ref="A219">IFERROR(SMALL(IF(Data!$D$2:$D$1000="Done",ROW(Data!$D$2:$D$1000)-1),ROW(218:218)),"")</f>
        <v/>
      </c>
      <c r="B219" t="str">
        <f>IFERROR(INDEX(Data!$C$2:$C$1000,$A219),"")</f>
        <v/>
      </c>
      <c r="D219" t="str">
        <f>IFERROR(VLOOKUP($C219,Data!$C$2:$J$1000,6,FALSE ),"")</f>
        <v/>
      </c>
      <c r="E219" t="str">
        <f>IFERROR(VLOOKUP($C219,Data!$C$2:$J$1000,8,FALSE ),"")</f>
        <v/>
      </c>
    </row>
    <row r="220" spans="1:5" x14ac:dyDescent="0.3">
      <c r="A220" t="str">
        <f t="array" ref="A220">IFERROR(SMALL(IF(Data!$D$2:$D$1000="Done",ROW(Data!$D$2:$D$1000)-1),ROW(219:219)),"")</f>
        <v/>
      </c>
      <c r="B220" t="str">
        <f>IFERROR(INDEX(Data!$C$2:$C$1000,$A220),"")</f>
        <v/>
      </c>
      <c r="D220" t="str">
        <f>IFERROR(VLOOKUP($C220,Data!$C$2:$J$1000,6,FALSE ),"")</f>
        <v/>
      </c>
      <c r="E220" t="str">
        <f>IFERROR(VLOOKUP($C220,Data!$C$2:$J$1000,8,FALSE ),"")</f>
        <v/>
      </c>
    </row>
    <row r="221" spans="1:5" x14ac:dyDescent="0.3">
      <c r="A221" t="str">
        <f t="array" ref="A221">IFERROR(SMALL(IF(Data!$D$2:$D$1000="Done",ROW(Data!$D$2:$D$1000)-1),ROW(220:220)),"")</f>
        <v/>
      </c>
      <c r="B221" t="str">
        <f>IFERROR(INDEX(Data!$C$2:$C$1000,$A221),"")</f>
        <v/>
      </c>
      <c r="D221" t="str">
        <f>IFERROR(VLOOKUP($C221,Data!$C$2:$J$1000,6,FALSE ),"")</f>
        <v/>
      </c>
      <c r="E221" t="str">
        <f>IFERROR(VLOOKUP($C221,Data!$C$2:$J$1000,8,FALSE ),"")</f>
        <v/>
      </c>
    </row>
    <row r="222" spans="1:5" x14ac:dyDescent="0.3">
      <c r="A222" t="str">
        <f t="array" ref="A222">IFERROR(SMALL(IF(Data!$D$2:$D$1000="Done",ROW(Data!$D$2:$D$1000)-1),ROW(221:221)),"")</f>
        <v/>
      </c>
      <c r="B222" t="str">
        <f>IFERROR(INDEX(Data!$C$2:$C$1000,$A222),"")</f>
        <v/>
      </c>
      <c r="D222" t="str">
        <f>IFERROR(VLOOKUP($C222,Data!$C$2:$J$1000,6,FALSE ),"")</f>
        <v/>
      </c>
      <c r="E222" t="str">
        <f>IFERROR(VLOOKUP($C222,Data!$C$2:$J$1000,8,FALSE ),"")</f>
        <v/>
      </c>
    </row>
    <row r="223" spans="1:5" x14ac:dyDescent="0.3">
      <c r="A223" t="str">
        <f t="array" ref="A223">IFERROR(SMALL(IF(Data!$D$2:$D$1000="Done",ROW(Data!$D$2:$D$1000)-1),ROW(222:222)),"")</f>
        <v/>
      </c>
      <c r="B223" t="str">
        <f>IFERROR(INDEX(Data!$C$2:$C$1000,$A223),"")</f>
        <v/>
      </c>
      <c r="D223" t="str">
        <f>IFERROR(VLOOKUP($C223,Data!$C$2:$J$1000,6,FALSE ),"")</f>
        <v/>
      </c>
      <c r="E223" t="str">
        <f>IFERROR(VLOOKUP($C223,Data!$C$2:$J$1000,8,FALSE ),"")</f>
        <v/>
      </c>
    </row>
    <row r="224" spans="1:5" x14ac:dyDescent="0.3">
      <c r="A224" t="str">
        <f t="array" ref="A224">IFERROR(SMALL(IF(Data!$D$2:$D$1000="Done",ROW(Data!$D$2:$D$1000)-1),ROW(223:223)),"")</f>
        <v/>
      </c>
      <c r="B224" t="str">
        <f>IFERROR(INDEX(Data!$C$2:$C$1000,$A224),"")</f>
        <v/>
      </c>
      <c r="D224" t="str">
        <f>IFERROR(VLOOKUP($C224,Data!$C$2:$J$1000,6,FALSE ),"")</f>
        <v/>
      </c>
      <c r="E224" t="str">
        <f>IFERROR(VLOOKUP($C224,Data!$C$2:$J$1000,8,FALSE ),"")</f>
        <v/>
      </c>
    </row>
    <row r="225" spans="1:5" x14ac:dyDescent="0.3">
      <c r="A225" t="str">
        <f t="array" ref="A225">IFERROR(SMALL(IF(Data!$D$2:$D$1000="Done",ROW(Data!$D$2:$D$1000)-1),ROW(224:224)),"")</f>
        <v/>
      </c>
      <c r="B225" t="str">
        <f>IFERROR(INDEX(Data!$C$2:$C$1000,$A225),"")</f>
        <v/>
      </c>
      <c r="D225" t="str">
        <f>IFERROR(VLOOKUP($C225,Data!$C$2:$J$1000,6,FALSE ),"")</f>
        <v/>
      </c>
      <c r="E225" t="str">
        <f>IFERROR(VLOOKUP($C225,Data!$C$2:$J$1000,8,FALSE ),"")</f>
        <v/>
      </c>
    </row>
    <row r="226" spans="1:5" x14ac:dyDescent="0.3">
      <c r="A226" t="str">
        <f t="array" ref="A226">IFERROR(SMALL(IF(Data!$D$2:$D$1000="Done",ROW(Data!$D$2:$D$1000)-1),ROW(225:225)),"")</f>
        <v/>
      </c>
      <c r="B226" t="str">
        <f>IFERROR(INDEX(Data!$C$2:$C$1000,$A226),"")</f>
        <v/>
      </c>
      <c r="D226" t="str">
        <f>IFERROR(VLOOKUP($C226,Data!$C$2:$J$1000,6,FALSE ),"")</f>
        <v/>
      </c>
      <c r="E226" t="str">
        <f>IFERROR(VLOOKUP($C226,Data!$C$2:$J$1000,8,FALSE ),"")</f>
        <v/>
      </c>
    </row>
    <row r="227" spans="1:5" x14ac:dyDescent="0.3">
      <c r="A227" t="str">
        <f t="array" ref="A227">IFERROR(SMALL(IF(Data!$D$2:$D$1000="Done",ROW(Data!$D$2:$D$1000)-1),ROW(226:226)),"")</f>
        <v/>
      </c>
      <c r="B227" t="str">
        <f>IFERROR(INDEX(Data!$C$2:$C$1000,$A227),"")</f>
        <v/>
      </c>
      <c r="D227" t="str">
        <f>IFERROR(VLOOKUP($C227,Data!$C$2:$J$1000,6,FALSE ),"")</f>
        <v/>
      </c>
      <c r="E227" t="str">
        <f>IFERROR(VLOOKUP($C227,Data!$C$2:$J$1000,8,FALSE ),"")</f>
        <v/>
      </c>
    </row>
    <row r="228" spans="1:5" x14ac:dyDescent="0.3">
      <c r="A228" t="str">
        <f t="array" ref="A228">IFERROR(SMALL(IF(Data!$D$2:$D$1000="Done",ROW(Data!$D$2:$D$1000)-1),ROW(227:227)),"")</f>
        <v/>
      </c>
      <c r="B228" t="str">
        <f>IFERROR(INDEX(Data!$C$2:$C$1000,$A228),"")</f>
        <v/>
      </c>
      <c r="D228" t="str">
        <f>IFERROR(VLOOKUP($C228,Data!$C$2:$J$1000,6,FALSE ),"")</f>
        <v/>
      </c>
      <c r="E228" t="str">
        <f>IFERROR(VLOOKUP($C228,Data!$C$2:$J$1000,8,FALSE ),"")</f>
        <v/>
      </c>
    </row>
    <row r="229" spans="1:5" x14ac:dyDescent="0.3">
      <c r="A229" t="str">
        <f t="array" ref="A229">IFERROR(SMALL(IF(Data!$D$2:$D$1000="Done",ROW(Data!$D$2:$D$1000)-1),ROW(228:228)),"")</f>
        <v/>
      </c>
      <c r="B229" t="str">
        <f>IFERROR(INDEX(Data!$C$2:$C$1000,$A229),"")</f>
        <v/>
      </c>
      <c r="D229" t="str">
        <f>IFERROR(VLOOKUP($C229,Data!$C$2:$J$1000,6,FALSE ),"")</f>
        <v/>
      </c>
      <c r="E229" t="str">
        <f>IFERROR(VLOOKUP($C229,Data!$C$2:$J$1000,8,FALSE ),"")</f>
        <v/>
      </c>
    </row>
    <row r="230" spans="1:5" x14ac:dyDescent="0.3">
      <c r="A230" t="str">
        <f t="array" ref="A230">IFERROR(SMALL(IF(Data!$D$2:$D$1000="Done",ROW(Data!$D$2:$D$1000)-1),ROW(229:229)),"")</f>
        <v/>
      </c>
      <c r="B230" t="str">
        <f>IFERROR(INDEX(Data!$C$2:$C$1000,$A230),"")</f>
        <v/>
      </c>
      <c r="D230" t="str">
        <f>IFERROR(VLOOKUP($C230,Data!$C$2:$J$1000,6,FALSE ),"")</f>
        <v/>
      </c>
      <c r="E230" t="str">
        <f>IFERROR(VLOOKUP($C230,Data!$C$2:$J$1000,8,FALSE ),"")</f>
        <v/>
      </c>
    </row>
    <row r="231" spans="1:5" x14ac:dyDescent="0.3">
      <c r="A231" t="str">
        <f t="array" ref="A231">IFERROR(SMALL(IF(Data!$D$2:$D$1000="Done",ROW(Data!$D$2:$D$1000)-1),ROW(230:230)),"")</f>
        <v/>
      </c>
      <c r="B231" t="str">
        <f>IFERROR(INDEX(Data!$C$2:$C$1000,$A231),"")</f>
        <v/>
      </c>
      <c r="D231" t="str">
        <f>IFERROR(VLOOKUP($C231,Data!$C$2:$J$1000,6,FALSE ),"")</f>
        <v/>
      </c>
      <c r="E231" t="str">
        <f>IFERROR(VLOOKUP($C231,Data!$C$2:$J$1000,8,FALSE ),"")</f>
        <v/>
      </c>
    </row>
    <row r="232" spans="1:5" x14ac:dyDescent="0.3">
      <c r="A232" t="str">
        <f t="array" ref="A232">IFERROR(SMALL(IF(Data!$D$2:$D$1000="Done",ROW(Data!$D$2:$D$1000)-1),ROW(231:231)),"")</f>
        <v/>
      </c>
      <c r="B232" t="str">
        <f>IFERROR(INDEX(Data!$C$2:$C$1000,$A232),"")</f>
        <v/>
      </c>
      <c r="D232" t="str">
        <f>IFERROR(VLOOKUP($C232,Data!$C$2:$J$1000,6,FALSE ),"")</f>
        <v/>
      </c>
      <c r="E232" t="str">
        <f>IFERROR(VLOOKUP($C232,Data!$C$2:$J$1000,8,FALSE ),"")</f>
        <v/>
      </c>
    </row>
    <row r="233" spans="1:5" x14ac:dyDescent="0.3">
      <c r="A233" t="str">
        <f t="array" ref="A233">IFERROR(SMALL(IF(Data!$D$2:$D$1000="Done",ROW(Data!$D$2:$D$1000)-1),ROW(232:232)),"")</f>
        <v/>
      </c>
      <c r="B233" t="str">
        <f>IFERROR(INDEX(Data!$C$2:$C$1000,$A233),"")</f>
        <v/>
      </c>
      <c r="D233" t="str">
        <f>IFERROR(VLOOKUP($C233,Data!$C$2:$J$1000,6,FALSE ),"")</f>
        <v/>
      </c>
      <c r="E233" t="str">
        <f>IFERROR(VLOOKUP($C233,Data!$C$2:$J$1000,8,FALSE ),"")</f>
        <v/>
      </c>
    </row>
    <row r="234" spans="1:5" x14ac:dyDescent="0.3">
      <c r="A234" t="str">
        <f t="array" ref="A234">IFERROR(SMALL(IF(Data!$D$2:$D$1000="Done",ROW(Data!$D$2:$D$1000)-1),ROW(233:233)),"")</f>
        <v/>
      </c>
      <c r="B234" t="str">
        <f>IFERROR(INDEX(Data!$C$2:$C$1000,$A234),"")</f>
        <v/>
      </c>
      <c r="D234" t="str">
        <f>IFERROR(VLOOKUP($C234,Data!$C$2:$J$1000,6,FALSE ),"")</f>
        <v/>
      </c>
      <c r="E234" t="str">
        <f>IFERROR(VLOOKUP($C234,Data!$C$2:$J$1000,8,FALSE ),"")</f>
        <v/>
      </c>
    </row>
    <row r="235" spans="1:5" x14ac:dyDescent="0.3">
      <c r="A235" t="str">
        <f t="array" ref="A235">IFERROR(SMALL(IF(Data!$D$2:$D$1000="Done",ROW(Data!$D$2:$D$1000)-1),ROW(234:234)),"")</f>
        <v/>
      </c>
      <c r="B235" t="str">
        <f>IFERROR(INDEX(Data!$C$2:$C$1000,$A235),"")</f>
        <v/>
      </c>
      <c r="D235" t="str">
        <f>IFERROR(VLOOKUP($C235,Data!$C$2:$J$1000,6,FALSE ),"")</f>
        <v/>
      </c>
      <c r="E235" t="str">
        <f>IFERROR(VLOOKUP($C235,Data!$C$2:$J$1000,8,FALSE ),"")</f>
        <v/>
      </c>
    </row>
    <row r="236" spans="1:5" x14ac:dyDescent="0.3">
      <c r="A236" t="str">
        <f t="array" ref="A236">IFERROR(SMALL(IF(Data!$D$2:$D$1000="Done",ROW(Data!$D$2:$D$1000)-1),ROW(235:235)),"")</f>
        <v/>
      </c>
      <c r="B236" t="str">
        <f>IFERROR(INDEX(Data!$C$2:$C$1000,$A236),"")</f>
        <v/>
      </c>
      <c r="D236" t="str">
        <f>IFERROR(VLOOKUP($C236,Data!$C$2:$J$1000,6,FALSE ),"")</f>
        <v/>
      </c>
      <c r="E236" t="str">
        <f>IFERROR(VLOOKUP($C236,Data!$C$2:$J$1000,8,FALSE ),"")</f>
        <v/>
      </c>
    </row>
    <row r="237" spans="1:5" x14ac:dyDescent="0.3">
      <c r="A237" t="str">
        <f t="array" ref="A237">IFERROR(SMALL(IF(Data!$D$2:$D$1000="Done",ROW(Data!$D$2:$D$1000)-1),ROW(236:236)),"")</f>
        <v/>
      </c>
      <c r="B237" t="str">
        <f>IFERROR(INDEX(Data!$C$2:$C$1000,$A237),"")</f>
        <v/>
      </c>
      <c r="D237" t="str">
        <f>IFERROR(VLOOKUP($C237,Data!$C$2:$J$1000,6,FALSE ),"")</f>
        <v/>
      </c>
      <c r="E237" t="str">
        <f>IFERROR(VLOOKUP($C237,Data!$C$2:$J$1000,8,FALSE ),"")</f>
        <v/>
      </c>
    </row>
    <row r="238" spans="1:5" x14ac:dyDescent="0.3">
      <c r="A238" t="str">
        <f t="array" ref="A238">IFERROR(SMALL(IF(Data!$D$2:$D$1000="Done",ROW(Data!$D$2:$D$1000)-1),ROW(237:237)),"")</f>
        <v/>
      </c>
      <c r="B238" t="str">
        <f>IFERROR(INDEX(Data!$C$2:$C$1000,$A238),"")</f>
        <v/>
      </c>
      <c r="D238" t="str">
        <f>IFERROR(VLOOKUP($C238,Data!$C$2:$J$1000,6,FALSE ),"")</f>
        <v/>
      </c>
      <c r="E238" t="str">
        <f>IFERROR(VLOOKUP($C238,Data!$C$2:$J$1000,8,FALSE ),"")</f>
        <v/>
      </c>
    </row>
    <row r="239" spans="1:5" x14ac:dyDescent="0.3">
      <c r="A239" t="str">
        <f t="array" ref="A239">IFERROR(SMALL(IF(Data!$D$2:$D$1000="Done",ROW(Data!$D$2:$D$1000)-1),ROW(238:238)),"")</f>
        <v/>
      </c>
      <c r="D239" t="str">
        <f>IFERROR(VLOOKUP($C239,Data!$C$2:$J$1000,6,FALSE ),"")</f>
        <v/>
      </c>
      <c r="E239" t="str">
        <f>IFERROR(VLOOKUP($C239,Data!$C$2:$J$1000,8,FALSE ),"")</f>
        <v/>
      </c>
    </row>
    <row r="240" spans="1:5" x14ac:dyDescent="0.3">
      <c r="A240" t="str">
        <f t="array" ref="A240">IFERROR(SMALL(IF(Data!$D$2:$D$1000="Done",ROW(Data!$D$2:$D$1000)-1),ROW(239:239)),"")</f>
        <v/>
      </c>
      <c r="D240" t="str">
        <f>IFERROR(VLOOKUP($C240,Data!$C$2:$J$1000,6,FALSE ),"")</f>
        <v/>
      </c>
      <c r="E240" t="str">
        <f>IFERROR(VLOOKUP($C240,Data!$C$2:$J$1000,8,FALSE ),"")</f>
        <v/>
      </c>
    </row>
    <row r="241" spans="1:5" x14ac:dyDescent="0.3">
      <c r="A241" t="str">
        <f t="array" ref="A241">IFERROR(SMALL(IF(Data!$D$2:$D$1000="Done",ROW(Data!$D$2:$D$1000)-1),ROW(240:240)),"")</f>
        <v/>
      </c>
      <c r="D241" t="str">
        <f>IFERROR(VLOOKUP($C241,Data!$C$2:$J$1000,6,FALSE ),"")</f>
        <v/>
      </c>
      <c r="E241" t="str">
        <f>IFERROR(VLOOKUP($C241,Data!$C$2:$J$1000,8,FALSE ),"")</f>
        <v/>
      </c>
    </row>
    <row r="242" spans="1:5" x14ac:dyDescent="0.3">
      <c r="A242" t="str">
        <f t="array" ref="A242">IFERROR(SMALL(IF(Data!$D$2:$D$1000="Done",ROW(Data!$D$2:$D$1000)-1),ROW(241:241)),"")</f>
        <v/>
      </c>
      <c r="D242" t="str">
        <f>IFERROR(VLOOKUP($C242,Data!$C$2:$J$1000,6,FALSE ),"")</f>
        <v/>
      </c>
      <c r="E242" t="str">
        <f>IFERROR(VLOOKUP($C242,Data!$C$2:$J$1000,8,FALSE ),"")</f>
        <v/>
      </c>
    </row>
    <row r="243" spans="1:5" x14ac:dyDescent="0.3">
      <c r="A243" t="str">
        <f t="array" ref="A243">IFERROR(SMALL(IF(Data!$D$2:$D$1000="Done",ROW(Data!$D$2:$D$1000)-1),ROW(242:242)),"")</f>
        <v/>
      </c>
      <c r="D243" t="str">
        <f>IFERROR(VLOOKUP($C243,Data!$C$2:$J$1000,6,FALSE ),"")</f>
        <v/>
      </c>
      <c r="E243" t="str">
        <f>IFERROR(VLOOKUP($C243,Data!$C$2:$J$1000,8,FALSE ),"")</f>
        <v/>
      </c>
    </row>
    <row r="244" spans="1:5" x14ac:dyDescent="0.3">
      <c r="A244" t="str">
        <f t="array" ref="A244">IFERROR(SMALL(IF(Data!$D$2:$D$1000="Done",ROW(Data!$D$2:$D$1000)-1),ROW(243:243)),"")</f>
        <v/>
      </c>
      <c r="D244" t="str">
        <f>IFERROR(VLOOKUP($C244,Data!$C$2:$J$1000,6,FALSE ),"")</f>
        <v/>
      </c>
      <c r="E244" t="str">
        <f>IFERROR(VLOOKUP($C244,Data!$C$2:$J$1000,8,FALSE ),"")</f>
        <v/>
      </c>
    </row>
    <row r="245" spans="1:5" x14ac:dyDescent="0.3">
      <c r="A245" t="str">
        <f t="array" ref="A245">IFERROR(SMALL(IF(Data!$D$2:$D$1000="Done",ROW(Data!$D$2:$D$1000)-1),ROW(244:244)),"")</f>
        <v/>
      </c>
      <c r="D245" t="str">
        <f>IFERROR(VLOOKUP($C245,Data!$C$2:$J$1000,6,FALSE ),"")</f>
        <v/>
      </c>
      <c r="E245" t="str">
        <f>IFERROR(VLOOKUP($C245,Data!$C$2:$J$1000,8,FALSE ),"")</f>
        <v/>
      </c>
    </row>
    <row r="246" spans="1:5" x14ac:dyDescent="0.3">
      <c r="A246" t="str">
        <f t="array" ref="A246">IFERROR(SMALL(IF(Data!$D$2:$D$1000="Done",ROW(Data!$D$2:$D$1000)-1),ROW(245:245)),"")</f>
        <v/>
      </c>
      <c r="D246" t="str">
        <f>IFERROR(VLOOKUP($C246,Data!$C$2:$J$1000,6,FALSE ),"")</f>
        <v/>
      </c>
      <c r="E246" t="str">
        <f>IFERROR(VLOOKUP($C246,Data!$C$2:$J$1000,8,FALSE ),"")</f>
        <v/>
      </c>
    </row>
    <row r="247" spans="1:5" x14ac:dyDescent="0.3">
      <c r="A247" t="str">
        <f t="array" ref="A247">IFERROR(SMALL(IF(Data!$D$2:$D$1000="Done",ROW(Data!$D$2:$D$1000)-1),ROW(246:246)),"")</f>
        <v/>
      </c>
      <c r="D247" t="str">
        <f>IFERROR(VLOOKUP($C247,Data!$C$2:$J$1000,6,FALSE ),"")</f>
        <v/>
      </c>
      <c r="E247" t="str">
        <f>IFERROR(VLOOKUP($C247,Data!$C$2:$J$1000,8,FALSE ),"")</f>
        <v/>
      </c>
    </row>
    <row r="248" spans="1:5" x14ac:dyDescent="0.3">
      <c r="A248" t="str">
        <f t="array" ref="A248">IFERROR(SMALL(IF(Data!$D$2:$D$1000="Done",ROW(Data!$D$2:$D$1000)-1),ROW(247:247)),"")</f>
        <v/>
      </c>
      <c r="D248" t="str">
        <f>IFERROR(VLOOKUP($C248,Data!$C$2:$J$1000,6,FALSE ),"")</f>
        <v/>
      </c>
      <c r="E248" t="str">
        <f>IFERROR(VLOOKUP($C248,Data!$C$2:$J$1000,8,FALSE ),"")</f>
        <v/>
      </c>
    </row>
    <row r="249" spans="1:5" x14ac:dyDescent="0.3">
      <c r="A249" t="str">
        <f t="array" ref="A249">IFERROR(SMALL(IF(Data!$D$2:$D$1000="Done",ROW(Data!$D$2:$D$1000)-1),ROW(248:248)),"")</f>
        <v/>
      </c>
      <c r="D249" t="str">
        <f>IFERROR(VLOOKUP($C249,Data!$C$2:$J$1000,6,FALSE ),"")</f>
        <v/>
      </c>
      <c r="E249" t="str">
        <f>IFERROR(VLOOKUP($C249,Data!$C$2:$J$1000,8,FALSE ),"")</f>
        <v/>
      </c>
    </row>
    <row r="250" spans="1:5" x14ac:dyDescent="0.3">
      <c r="A250" t="str">
        <f t="array" ref="A250">IFERROR(SMALL(IF(Data!$D$2:$D$1000="Done",ROW(Data!$D$2:$D$1000)-1),ROW(249:249)),"")</f>
        <v/>
      </c>
      <c r="D250" t="str">
        <f>IFERROR(VLOOKUP($C250,Data!$C$2:$J$1000,6,FALSE ),"")</f>
        <v/>
      </c>
      <c r="E250" t="str">
        <f>IFERROR(VLOOKUP($C250,Data!$C$2:$J$1000,8,FALSE ),"")</f>
        <v/>
      </c>
    </row>
    <row r="251" spans="1:5" x14ac:dyDescent="0.3">
      <c r="A251" t="str">
        <f t="array" ref="A251">IFERROR(SMALL(IF(Data!$D$2:$D$1000="Done",ROW(Data!$D$2:$D$1000)-1),ROW(250:250)),"")</f>
        <v/>
      </c>
      <c r="D251" t="str">
        <f>IFERROR(VLOOKUP($C251,Data!$C$2:$J$1000,6,FALSE ),"")</f>
        <v/>
      </c>
      <c r="E251" t="str">
        <f>IFERROR(VLOOKUP($C251,Data!$C$2:$J$1000,8,FALSE ),"")</f>
        <v/>
      </c>
    </row>
    <row r="252" spans="1:5" x14ac:dyDescent="0.3">
      <c r="A252" t="str">
        <f t="array" ref="A252">IFERROR(SMALL(IF(Data!$D$2:$D$1000="Done",ROW(Data!$D$2:$D$1000)-1),ROW(251:251)),"")</f>
        <v/>
      </c>
      <c r="D252" t="str">
        <f>IFERROR(VLOOKUP($C252,Data!$C$2:$J$1000,6,FALSE ),"")</f>
        <v/>
      </c>
      <c r="E252" t="str">
        <f>IFERROR(VLOOKUP($C252,Data!$C$2:$J$1000,8,FALSE ),"")</f>
        <v/>
      </c>
    </row>
    <row r="253" spans="1:5" x14ac:dyDescent="0.3">
      <c r="A253" t="str">
        <f t="array" ref="A253">IFERROR(SMALL(IF(Data!$D$2:$D$1000="Done",ROW(Data!$D$2:$D$1000)-1),ROW(252:252)),"")</f>
        <v/>
      </c>
      <c r="D253" t="str">
        <f>IFERROR(VLOOKUP($C253,Data!$C$2:$J$1000,6,FALSE ),"")</f>
        <v/>
      </c>
      <c r="E253" t="str">
        <f>IFERROR(VLOOKUP($C253,Data!$C$2:$J$1000,8,FALSE ),"")</f>
        <v/>
      </c>
    </row>
    <row r="254" spans="1:5" x14ac:dyDescent="0.3">
      <c r="A254" t="str">
        <f t="array" ref="A254">IFERROR(SMALL(IF(Data!$D$2:$D$1000="Done",ROW(Data!$D$2:$D$1000)-1),ROW(253:253)),"")</f>
        <v/>
      </c>
      <c r="D254" t="str">
        <f>IFERROR(VLOOKUP($C254,Data!$C$2:$J$1000,6,FALSE ),"")</f>
        <v/>
      </c>
      <c r="E254" t="str">
        <f>IFERROR(VLOOKUP($C254,Data!$C$2:$J$1000,8,FALSE ),"")</f>
        <v/>
      </c>
    </row>
    <row r="255" spans="1:5" x14ac:dyDescent="0.3">
      <c r="A255" t="str">
        <f t="array" ref="A255">IFERROR(SMALL(IF(Data!$D$2:$D$1000="Done",ROW(Data!$D$2:$D$1000)-1),ROW(254:254)),"")</f>
        <v/>
      </c>
      <c r="D255" t="str">
        <f>IFERROR(VLOOKUP($C255,Data!$C$2:$J$1000,6,FALSE ),"")</f>
        <v/>
      </c>
      <c r="E255" t="str">
        <f>IFERROR(VLOOKUP($C255,Data!$C$2:$J$1000,8,FALSE ),"")</f>
        <v/>
      </c>
    </row>
    <row r="256" spans="1:5" x14ac:dyDescent="0.3">
      <c r="A256" t="str">
        <f t="array" ref="A256">IFERROR(SMALL(IF(Data!$D$2:$D$1000="Done",ROW(Data!$D$2:$D$1000)-1),ROW(255:255)),"")</f>
        <v/>
      </c>
      <c r="D256" t="str">
        <f>IFERROR(VLOOKUP($C256,Data!$C$2:$J$1000,6,FALSE ),"")</f>
        <v/>
      </c>
      <c r="E256" t="str">
        <f>IFERROR(VLOOKUP($C256,Data!$C$2:$J$1000,8,FALSE ),"")</f>
        <v/>
      </c>
    </row>
    <row r="257" spans="1:5" x14ac:dyDescent="0.3">
      <c r="A257" t="str">
        <f t="array" ref="A257">IFERROR(SMALL(IF(Data!$D$2:$D$1000="Done",ROW(Data!$D$2:$D$1000)-1),ROW(256:256)),"")</f>
        <v/>
      </c>
      <c r="D257" t="str">
        <f>IFERROR(VLOOKUP($C257,Data!$C$2:$J$1000,6,FALSE ),"")</f>
        <v/>
      </c>
      <c r="E257" t="str">
        <f>IFERROR(VLOOKUP($C257,Data!$C$2:$J$1000,8,FALSE ),"")</f>
        <v/>
      </c>
    </row>
    <row r="258" spans="1:5" x14ac:dyDescent="0.3">
      <c r="A258" t="str">
        <f t="array" ref="A258">IFERROR(SMALL(IF(Data!$D$2:$D$1000="Done",ROW(Data!$D$2:$D$1000)-1),ROW(257:257)),"")</f>
        <v/>
      </c>
      <c r="D258" t="str">
        <f>IFERROR(VLOOKUP($C258,Data!$C$2:$J$1000,6,FALSE ),"")</f>
        <v/>
      </c>
      <c r="E258" t="str">
        <f>IFERROR(VLOOKUP($C258,Data!$C$2:$J$1000,8,FALSE ),"")</f>
        <v/>
      </c>
    </row>
    <row r="259" spans="1:5" x14ac:dyDescent="0.3">
      <c r="A259" t="str">
        <f t="array" ref="A259">IFERROR(SMALL(IF(Data!$D$2:$D$1000="Done",ROW(Data!$D$2:$D$1000)-1),ROW(258:258)),"")</f>
        <v/>
      </c>
      <c r="D259" t="str">
        <f>IFERROR(VLOOKUP($C259,Data!$C$2:$J$1000,6,FALSE ),"")</f>
        <v/>
      </c>
      <c r="E259" t="str">
        <f>IFERROR(VLOOKUP($C259,Data!$C$2:$J$1000,8,FALSE ),"")</f>
        <v/>
      </c>
    </row>
    <row r="260" spans="1:5" x14ac:dyDescent="0.3">
      <c r="A260" t="str">
        <f t="array" ref="A260">IFERROR(SMALL(IF(Data!$D$2:$D$1000="Done",ROW(Data!$D$2:$D$1000)-1),ROW(259:259)),"")</f>
        <v/>
      </c>
      <c r="D260" t="str">
        <f>IFERROR(VLOOKUP($C260,Data!$C$2:$J$1000,6,FALSE ),"")</f>
        <v/>
      </c>
      <c r="E260" t="str">
        <f>IFERROR(VLOOKUP($C260,Data!$C$2:$J$1000,8,FALSE ),"")</f>
        <v/>
      </c>
    </row>
    <row r="261" spans="1:5" x14ac:dyDescent="0.3">
      <c r="A261" t="str">
        <f t="array" ref="A261">IFERROR(SMALL(IF(Data!$D$2:$D$1000="Done",ROW(Data!$D$2:$D$1000)-1),ROW(260:260)),"")</f>
        <v/>
      </c>
      <c r="D261" t="str">
        <f>IFERROR(VLOOKUP($C261,Data!$C$2:$J$1000,6,FALSE ),"")</f>
        <v/>
      </c>
      <c r="E261" t="str">
        <f>IFERROR(VLOOKUP($C261,Data!$C$2:$J$1000,8,FALSE ),"")</f>
        <v/>
      </c>
    </row>
    <row r="262" spans="1:5" x14ac:dyDescent="0.3">
      <c r="A262" t="str">
        <f t="array" ref="A262">IFERROR(SMALL(IF(Data!$D$2:$D$1000="Done",ROW(Data!$D$2:$D$1000)-1),ROW(261:261)),"")</f>
        <v/>
      </c>
      <c r="D262" t="str">
        <f>IFERROR(VLOOKUP($C262,Data!$C$2:$J$1000,6,FALSE ),"")</f>
        <v/>
      </c>
      <c r="E262" t="str">
        <f>IFERROR(VLOOKUP($C262,Data!$C$2:$J$1000,8,FALSE ),"")</f>
        <v/>
      </c>
    </row>
    <row r="263" spans="1:5" x14ac:dyDescent="0.3">
      <c r="A263" t="str">
        <f t="array" ref="A263">IFERROR(SMALL(IF(Data!$D$2:$D$1000="Done",ROW(Data!$D$2:$D$1000)-1),ROW(262:262)),"")</f>
        <v/>
      </c>
      <c r="D263" t="str">
        <f>IFERROR(VLOOKUP($C263,Data!$C$2:$J$1000,6,FALSE ),"")</f>
        <v/>
      </c>
      <c r="E263" t="str">
        <f>IFERROR(VLOOKUP($C263,Data!$C$2:$J$1000,8,FALSE ),"")</f>
        <v/>
      </c>
    </row>
    <row r="264" spans="1:5" x14ac:dyDescent="0.3">
      <c r="A264" t="str">
        <f t="array" ref="A264">IFERROR(SMALL(IF(Data!$D$2:$D$1000="Done",ROW(Data!$D$2:$D$1000)-1),ROW(263:263)),"")</f>
        <v/>
      </c>
      <c r="D264" t="str">
        <f>IFERROR(VLOOKUP($C264,Data!$C$2:$J$1000,6,FALSE ),"")</f>
        <v/>
      </c>
      <c r="E264" t="str">
        <f>IFERROR(VLOOKUP($C264,Data!$C$2:$J$1000,8,FALSE ),"")</f>
        <v/>
      </c>
    </row>
    <row r="265" spans="1:5" x14ac:dyDescent="0.3">
      <c r="A265" t="str">
        <f t="array" ref="A265">IFERROR(SMALL(IF(Data!$D$2:$D$1000="Done",ROW(Data!$D$2:$D$1000)-1),ROW(264:264)),"")</f>
        <v/>
      </c>
      <c r="D265" t="str">
        <f>IFERROR(VLOOKUP($C265,Data!$C$2:$J$1000,6,FALSE ),"")</f>
        <v/>
      </c>
      <c r="E265" t="str">
        <f>IFERROR(VLOOKUP($C265,Data!$C$2:$J$1000,8,FALSE ),"")</f>
        <v/>
      </c>
    </row>
    <row r="266" spans="1:5" x14ac:dyDescent="0.3">
      <c r="A266" t="str">
        <f t="array" ref="A266">IFERROR(SMALL(IF(Data!$D$2:$D$1000="Done",ROW(Data!$D$2:$D$1000)-1),ROW(265:265)),"")</f>
        <v/>
      </c>
      <c r="D266" t="str">
        <f>IFERROR(VLOOKUP($C266,Data!$C$2:$J$1000,6,FALSE ),"")</f>
        <v/>
      </c>
      <c r="E266" t="str">
        <f>IFERROR(VLOOKUP($C266,Data!$C$2:$J$1000,8,FALSE ),"")</f>
        <v/>
      </c>
    </row>
    <row r="267" spans="1:5" x14ac:dyDescent="0.3">
      <c r="A267" t="str">
        <f t="array" ref="A267">IFERROR(SMALL(IF(Data!$D$2:$D$1000="Done",ROW(Data!$D$2:$D$1000)-1),ROW(266:266)),"")</f>
        <v/>
      </c>
      <c r="D267" t="str">
        <f>IFERROR(VLOOKUP($C267,Data!$C$2:$J$1000,6,FALSE ),"")</f>
        <v/>
      </c>
      <c r="E267" t="str">
        <f>IFERROR(VLOOKUP($C267,Data!$C$2:$J$1000,8,FALSE ),"")</f>
        <v/>
      </c>
    </row>
    <row r="268" spans="1:5" x14ac:dyDescent="0.3">
      <c r="A268" t="str">
        <f t="array" ref="A268">IFERROR(SMALL(IF(Data!$D$2:$D$1000="Done",ROW(Data!$D$2:$D$1000)-1),ROW(267:267)),"")</f>
        <v/>
      </c>
      <c r="D268" t="str">
        <f>IFERROR(VLOOKUP($C268,Data!$C$2:$J$1000,6,FALSE ),"")</f>
        <v/>
      </c>
      <c r="E268" t="str">
        <f>IFERROR(VLOOKUP($C268,Data!$C$2:$J$1000,8,FALSE ),"")</f>
        <v/>
      </c>
    </row>
    <row r="269" spans="1:5" x14ac:dyDescent="0.3">
      <c r="A269" t="str">
        <f t="array" ref="A269">IFERROR(SMALL(IF(Data!$D$2:$D$1000="Done",ROW(Data!$D$2:$D$1000)-1),ROW(268:268)),"")</f>
        <v/>
      </c>
      <c r="D269" t="str">
        <f>IFERROR(VLOOKUP($C269,Data!$C$2:$J$1000,6,FALSE ),"")</f>
        <v/>
      </c>
      <c r="E269" t="str">
        <f>IFERROR(VLOOKUP($C269,Data!$C$2:$J$1000,8,FALSE ),"")</f>
        <v/>
      </c>
    </row>
    <row r="270" spans="1:5" x14ac:dyDescent="0.3">
      <c r="A270" t="str">
        <f t="array" ref="A270">IFERROR(SMALL(IF(Data!$D$2:$D$1000="Done",ROW(Data!$D$2:$D$1000)-1),ROW(269:269)),"")</f>
        <v/>
      </c>
      <c r="D270" t="str">
        <f>IFERROR(VLOOKUP($C270,Data!$C$2:$J$1000,6,FALSE ),"")</f>
        <v/>
      </c>
      <c r="E270" t="str">
        <f>IFERROR(VLOOKUP($C270,Data!$C$2:$J$1000,8,FALSE ),"")</f>
        <v/>
      </c>
    </row>
    <row r="271" spans="1:5" x14ac:dyDescent="0.3">
      <c r="A271" t="str">
        <f t="array" ref="A271">IFERROR(SMALL(IF(Data!$D$2:$D$1000="Done",ROW(Data!$D$2:$D$1000)-1),ROW(270:270)),"")</f>
        <v/>
      </c>
      <c r="D271" t="str">
        <f>IFERROR(VLOOKUP($C271,Data!$C$2:$J$1000,6,FALSE ),"")</f>
        <v/>
      </c>
      <c r="E271" t="str">
        <f>IFERROR(VLOOKUP($C271,Data!$C$2:$J$1000,8,FALSE ),"")</f>
        <v/>
      </c>
    </row>
    <row r="272" spans="1:5" x14ac:dyDescent="0.3">
      <c r="A272" t="str">
        <f t="array" ref="A272">IFERROR(SMALL(IF(Data!$D$2:$D$1000="Done",ROW(Data!$D$2:$D$1000)-1),ROW(271:271)),"")</f>
        <v/>
      </c>
      <c r="D272" t="str">
        <f>IFERROR(VLOOKUP($C272,Data!$C$2:$J$1000,6,FALSE ),"")</f>
        <v/>
      </c>
      <c r="E272" t="str">
        <f>IFERROR(VLOOKUP($C272,Data!$C$2:$J$1000,8,FALSE ),"")</f>
        <v/>
      </c>
    </row>
    <row r="273" spans="1:5" x14ac:dyDescent="0.3">
      <c r="A273" t="str">
        <f t="array" ref="A273">IFERROR(SMALL(IF(Data!$D$2:$D$1000="Done",ROW(Data!$D$2:$D$1000)-1),ROW(272:272)),"")</f>
        <v/>
      </c>
      <c r="D273" t="str">
        <f>IFERROR(VLOOKUP($C273,Data!$C$2:$J$1000,6,FALSE ),"")</f>
        <v/>
      </c>
      <c r="E273" t="str">
        <f>IFERROR(VLOOKUP($C273,Data!$C$2:$J$1000,8,FALSE ),"")</f>
        <v/>
      </c>
    </row>
    <row r="274" spans="1:5" x14ac:dyDescent="0.3">
      <c r="A274" t="str">
        <f t="array" ref="A274">IFERROR(SMALL(IF(Data!$D$2:$D$1000="Done",ROW(Data!$D$2:$D$1000)-1),ROW(273:273)),"")</f>
        <v/>
      </c>
      <c r="D274" t="str">
        <f>IFERROR(VLOOKUP($C274,Data!$C$2:$J$1000,6,FALSE ),"")</f>
        <v/>
      </c>
      <c r="E274" t="str">
        <f>IFERROR(VLOOKUP($C274,Data!$C$2:$J$1000,8,FALSE ),"")</f>
        <v/>
      </c>
    </row>
    <row r="275" spans="1:5" x14ac:dyDescent="0.3">
      <c r="A275" t="str">
        <f t="array" ref="A275">IFERROR(SMALL(IF(Data!$D$2:$D$1000="Done",ROW(Data!$D$2:$D$1000)-1),ROW(274:274)),"")</f>
        <v/>
      </c>
      <c r="D275" t="str">
        <f>IFERROR(VLOOKUP($C275,Data!$C$2:$J$1000,6,FALSE ),"")</f>
        <v/>
      </c>
      <c r="E275" t="str">
        <f>IFERROR(VLOOKUP($C275,Data!$C$2:$J$1000,8,FALSE ),"")</f>
        <v/>
      </c>
    </row>
    <row r="276" spans="1:5" x14ac:dyDescent="0.3">
      <c r="A276" t="str">
        <f t="array" ref="A276">IFERROR(SMALL(IF(Data!$D$2:$D$1000="Done",ROW(Data!$D$2:$D$1000)-1),ROW(275:275)),"")</f>
        <v/>
      </c>
      <c r="D276" t="str">
        <f>IFERROR(VLOOKUP($C276,Data!$C$2:$J$1000,6,FALSE ),"")</f>
        <v/>
      </c>
      <c r="E276" t="str">
        <f>IFERROR(VLOOKUP($C276,Data!$C$2:$J$1000,8,FALSE ),"")</f>
        <v/>
      </c>
    </row>
    <row r="277" spans="1:5" x14ac:dyDescent="0.3">
      <c r="A277" t="str">
        <f t="array" ref="A277">IFERROR(SMALL(IF(Data!$D$2:$D$1000="Done",ROW(Data!$D$2:$D$1000)-1),ROW(276:276)),"")</f>
        <v/>
      </c>
      <c r="D277" t="str">
        <f>IFERROR(VLOOKUP($C277,Data!$C$2:$J$1000,6,FALSE ),"")</f>
        <v/>
      </c>
      <c r="E277" t="str">
        <f>IFERROR(VLOOKUP($C277,Data!$C$2:$J$1000,8,FALSE ),"")</f>
        <v/>
      </c>
    </row>
    <row r="278" spans="1:5" x14ac:dyDescent="0.3">
      <c r="A278" t="str">
        <f t="array" ref="A278">IFERROR(SMALL(IF(Data!$D$2:$D$1000="Done",ROW(Data!$D$2:$D$1000)-1),ROW(277:277)),"")</f>
        <v/>
      </c>
      <c r="D278" t="str">
        <f>IFERROR(VLOOKUP($C278,Data!$C$2:$J$1000,6,FALSE ),"")</f>
        <v/>
      </c>
      <c r="E278" t="str">
        <f>IFERROR(VLOOKUP($C278,Data!$C$2:$J$1000,8,FALSE ),"")</f>
        <v/>
      </c>
    </row>
    <row r="279" spans="1:5" x14ac:dyDescent="0.3">
      <c r="A279" t="str">
        <f t="array" ref="A279">IFERROR(SMALL(IF(Data!$D$2:$D$1000="Done",ROW(Data!$D$2:$D$1000)-1),ROW(278:278)),"")</f>
        <v/>
      </c>
      <c r="D279" t="str">
        <f>IFERROR(VLOOKUP($C279,Data!$C$2:$J$1000,6,FALSE ),"")</f>
        <v/>
      </c>
      <c r="E279" t="str">
        <f>IFERROR(VLOOKUP($C279,Data!$C$2:$J$1000,8,FALSE ),"")</f>
        <v/>
      </c>
    </row>
    <row r="280" spans="1:5" x14ac:dyDescent="0.3">
      <c r="A280" t="str">
        <f t="array" ref="A280">IFERROR(SMALL(IF(Data!$D$2:$D$1000="Done",ROW(Data!$D$2:$D$1000)-1),ROW(279:279)),"")</f>
        <v/>
      </c>
      <c r="D280" t="str">
        <f>IFERROR(VLOOKUP($C280,Data!$C$2:$J$1000,6,FALSE ),"")</f>
        <v/>
      </c>
      <c r="E280" t="str">
        <f>IFERROR(VLOOKUP($C280,Data!$C$2:$J$1000,8,FALSE ),"")</f>
        <v/>
      </c>
    </row>
    <row r="281" spans="1:5" x14ac:dyDescent="0.3">
      <c r="A281" t="str">
        <f t="array" ref="A281">IFERROR(SMALL(IF(Data!$D$2:$D$1000="Done",ROW(Data!$D$2:$D$1000)-1),ROW(280:280)),"")</f>
        <v/>
      </c>
      <c r="D281" t="str">
        <f>IFERROR(VLOOKUP($C281,Data!$C$2:$J$1000,6,FALSE ),"")</f>
        <v/>
      </c>
      <c r="E281" t="str">
        <f>IFERROR(VLOOKUP($C281,Data!$C$2:$J$1000,8,FALSE ),"")</f>
        <v/>
      </c>
    </row>
    <row r="282" spans="1:5" x14ac:dyDescent="0.3">
      <c r="A282" t="str">
        <f t="array" ref="A282">IFERROR(SMALL(IF(Data!$D$2:$D$1000="Done",ROW(Data!$D$2:$D$1000)-1),ROW(281:281)),"")</f>
        <v/>
      </c>
      <c r="D282" t="str">
        <f>IFERROR(VLOOKUP($C282,Data!$C$2:$J$1000,6,FALSE ),"")</f>
        <v/>
      </c>
      <c r="E282" t="str">
        <f>IFERROR(VLOOKUP($C282,Data!$C$2:$J$1000,8,FALSE ),"")</f>
        <v/>
      </c>
    </row>
    <row r="283" spans="1:5" x14ac:dyDescent="0.3">
      <c r="A283" t="str">
        <f t="array" ref="A283">IFERROR(SMALL(IF(Data!$D$2:$D$1000="Done",ROW(Data!$D$2:$D$1000)-1),ROW(282:282)),"")</f>
        <v/>
      </c>
      <c r="D283" t="str">
        <f>IFERROR(VLOOKUP($C283,Data!$C$2:$J$1000,6,FALSE ),"")</f>
        <v/>
      </c>
      <c r="E283" t="str">
        <f>IFERROR(VLOOKUP($C283,Data!$C$2:$J$1000,8,FALSE ),"")</f>
        <v/>
      </c>
    </row>
    <row r="284" spans="1:5" x14ac:dyDescent="0.3">
      <c r="A284" t="str">
        <f t="array" ref="A284">IFERROR(SMALL(IF(Data!$D$2:$D$1000="Done",ROW(Data!$D$2:$D$1000)-1),ROW(283:283)),"")</f>
        <v/>
      </c>
      <c r="D284" t="str">
        <f>IFERROR(VLOOKUP($C284,Data!$C$2:$J$1000,6,FALSE ),"")</f>
        <v/>
      </c>
      <c r="E284" t="str">
        <f>IFERROR(VLOOKUP($C284,Data!$C$2:$J$1000,8,FALSE ),"")</f>
        <v/>
      </c>
    </row>
    <row r="285" spans="1:5" x14ac:dyDescent="0.3">
      <c r="A285" t="str">
        <f t="array" ref="A285">IFERROR(SMALL(IF(Data!$D$2:$D$1000="Done",ROW(Data!$D$2:$D$1000)-1),ROW(284:284)),"")</f>
        <v/>
      </c>
      <c r="D285" t="str">
        <f>IFERROR(VLOOKUP($C285,Data!$C$2:$J$1000,6,FALSE ),"")</f>
        <v/>
      </c>
      <c r="E285" t="str">
        <f>IFERROR(VLOOKUP($C285,Data!$C$2:$J$1000,8,FALSE ),"")</f>
        <v/>
      </c>
    </row>
    <row r="286" spans="1:5" x14ac:dyDescent="0.3">
      <c r="A286" t="str">
        <f t="array" ref="A286">IFERROR(SMALL(IF(Data!$D$2:$D$1000="Done",ROW(Data!$D$2:$D$1000)-1),ROW(285:285)),"")</f>
        <v/>
      </c>
      <c r="D286" t="str">
        <f>IFERROR(VLOOKUP($C286,Data!$C$2:$J$1000,6,FALSE ),"")</f>
        <v/>
      </c>
      <c r="E286" t="str">
        <f>IFERROR(VLOOKUP($C286,Data!$C$2:$J$1000,8,FALSE ),"")</f>
        <v/>
      </c>
    </row>
    <row r="287" spans="1:5" x14ac:dyDescent="0.3">
      <c r="A287" t="str">
        <f t="array" ref="A287">IFERROR(SMALL(IF(Data!$D$2:$D$1000="Done",ROW(Data!$D$2:$D$1000)-1),ROW(286:286)),"")</f>
        <v/>
      </c>
      <c r="D287" t="str">
        <f>IFERROR(VLOOKUP($C287,Data!$C$2:$J$1000,6,FALSE ),"")</f>
        <v/>
      </c>
      <c r="E287" t="str">
        <f>IFERROR(VLOOKUP($C287,Data!$C$2:$J$1000,8,FALSE ),"")</f>
        <v/>
      </c>
    </row>
    <row r="288" spans="1:5" x14ac:dyDescent="0.3">
      <c r="A288" t="str">
        <f t="array" ref="A288">IFERROR(SMALL(IF(Data!$D$2:$D$1000="Done",ROW(Data!$D$2:$D$1000)-1),ROW(287:287)),"")</f>
        <v/>
      </c>
      <c r="D288" t="str">
        <f>IFERROR(VLOOKUP($C288,Data!$C$2:$J$1000,6,FALSE ),"")</f>
        <v/>
      </c>
      <c r="E288" t="str">
        <f>IFERROR(VLOOKUP($C288,Data!$C$2:$J$1000,8,FALSE ),"")</f>
        <v/>
      </c>
    </row>
    <row r="289" spans="1:5" x14ac:dyDescent="0.3">
      <c r="A289" t="str">
        <f t="array" ref="A289">IFERROR(SMALL(IF(Data!$D$2:$D$1000="Done",ROW(Data!$D$2:$D$1000)-1),ROW(288:288)),"")</f>
        <v/>
      </c>
      <c r="D289" t="str">
        <f>IFERROR(VLOOKUP($C289,Data!$C$2:$J$1000,6,FALSE ),"")</f>
        <v/>
      </c>
      <c r="E289" t="str">
        <f>IFERROR(VLOOKUP($C289,Data!$C$2:$J$1000,8,FALSE ),"")</f>
        <v/>
      </c>
    </row>
    <row r="290" spans="1:5" x14ac:dyDescent="0.3">
      <c r="A290" t="str">
        <f t="array" ref="A290">IFERROR(SMALL(IF(Data!$D$2:$D$1000="Done",ROW(Data!$D$2:$D$1000)-1),ROW(289:289)),"")</f>
        <v/>
      </c>
      <c r="D290" t="str">
        <f>IFERROR(VLOOKUP($C290,Data!$C$2:$J$1000,6,FALSE ),"")</f>
        <v/>
      </c>
      <c r="E290" t="str">
        <f>IFERROR(VLOOKUP($C290,Data!$C$2:$J$1000,8,FALSE ),"")</f>
        <v/>
      </c>
    </row>
    <row r="291" spans="1:5" x14ac:dyDescent="0.3">
      <c r="A291" t="str">
        <f t="array" ref="A291">IFERROR(SMALL(IF(Data!$D$2:$D$1000="Done",ROW(Data!$D$2:$D$1000)-1),ROW(290:290)),"")</f>
        <v/>
      </c>
      <c r="D291" t="str">
        <f>IFERROR(VLOOKUP($C291,Data!$C$2:$J$1000,6,FALSE ),"")</f>
        <v/>
      </c>
      <c r="E291" t="str">
        <f>IFERROR(VLOOKUP($C291,Data!$C$2:$J$1000,8,FALSE ),"")</f>
        <v/>
      </c>
    </row>
    <row r="292" spans="1:5" x14ac:dyDescent="0.3">
      <c r="A292" t="str">
        <f t="array" ref="A292">IFERROR(SMALL(IF(Data!$D$2:$D$1000="Done",ROW(Data!$D$2:$D$1000)-1),ROW(291:291)),"")</f>
        <v/>
      </c>
      <c r="D292" t="str">
        <f>IFERROR(VLOOKUP($C292,Data!$C$2:$J$1000,6,FALSE ),"")</f>
        <v/>
      </c>
      <c r="E292" t="str">
        <f>IFERROR(VLOOKUP($C292,Data!$C$2:$J$1000,8,FALSE ),"")</f>
        <v/>
      </c>
    </row>
    <row r="293" spans="1:5" x14ac:dyDescent="0.3">
      <c r="A293" t="str">
        <f t="array" ref="A293">IFERROR(SMALL(IF(Data!$D$2:$D$1000="Done",ROW(Data!$D$2:$D$1000)-1),ROW(292:292)),"")</f>
        <v/>
      </c>
      <c r="D293" t="str">
        <f>IFERROR(VLOOKUP($C293,Data!$C$2:$J$1000,6,FALSE ),"")</f>
        <v/>
      </c>
      <c r="E293" t="str">
        <f>IFERROR(VLOOKUP($C293,Data!$C$2:$J$1000,8,FALSE ),"")</f>
        <v/>
      </c>
    </row>
    <row r="294" spans="1:5" x14ac:dyDescent="0.3">
      <c r="A294" t="str">
        <f t="array" ref="A294">IFERROR(SMALL(IF(Data!$D$2:$D$1000="Done",ROW(Data!$D$2:$D$1000)-1),ROW(293:293)),"")</f>
        <v/>
      </c>
      <c r="D294" t="str">
        <f>IFERROR(VLOOKUP($C294,Data!$C$2:$J$1000,6,FALSE ),"")</f>
        <v/>
      </c>
      <c r="E294" t="str">
        <f>IFERROR(VLOOKUP($C294,Data!$C$2:$J$1000,8,FALSE ),"")</f>
        <v/>
      </c>
    </row>
    <row r="295" spans="1:5" x14ac:dyDescent="0.3">
      <c r="A295" t="str">
        <f t="array" ref="A295">IFERROR(SMALL(IF(Data!$D$2:$D$1000="Done",ROW(Data!$D$2:$D$1000)-1),ROW(294:294)),"")</f>
        <v/>
      </c>
      <c r="D295" t="str">
        <f>IFERROR(VLOOKUP($C295,Data!$C$2:$J$1000,6,FALSE ),"")</f>
        <v/>
      </c>
      <c r="E295" t="str">
        <f>IFERROR(VLOOKUP($C295,Data!$C$2:$J$1000,8,FALSE ),"")</f>
        <v/>
      </c>
    </row>
    <row r="296" spans="1:5" x14ac:dyDescent="0.3">
      <c r="A296" t="str">
        <f t="array" ref="A296">IFERROR(SMALL(IF(Data!$D$2:$D$1000="Done",ROW(Data!$D$2:$D$1000)-1),ROW(295:295)),"")</f>
        <v/>
      </c>
      <c r="D296" t="str">
        <f>IFERROR(VLOOKUP($C296,Data!$C$2:$J$1000,6,FALSE ),"")</f>
        <v/>
      </c>
      <c r="E296" t="str">
        <f>IFERROR(VLOOKUP($C296,Data!$C$2:$J$1000,8,FALSE ),"")</f>
        <v/>
      </c>
    </row>
    <row r="297" spans="1:5" x14ac:dyDescent="0.3">
      <c r="A297" t="str">
        <f t="array" ref="A297">IFERROR(SMALL(IF(Data!$D$2:$D$1000="Done",ROW(Data!$D$2:$D$1000)-1),ROW(296:296)),"")</f>
        <v/>
      </c>
      <c r="D297" t="str">
        <f>IFERROR(VLOOKUP($C297,Data!$C$2:$J$1000,6,FALSE ),"")</f>
        <v/>
      </c>
      <c r="E297" t="str">
        <f>IFERROR(VLOOKUP($C297,Data!$C$2:$J$1000,8,FALSE ),"")</f>
        <v/>
      </c>
    </row>
    <row r="298" spans="1:5" x14ac:dyDescent="0.3">
      <c r="A298" t="str">
        <f t="array" ref="A298">IFERROR(SMALL(IF(Data!$D$2:$D$1000="Done",ROW(Data!$D$2:$D$1000)-1),ROW(297:297)),"")</f>
        <v/>
      </c>
      <c r="D298" t="str">
        <f>IFERROR(VLOOKUP($C298,Data!$C$2:$J$1000,6,FALSE ),"")</f>
        <v/>
      </c>
      <c r="E298" t="str">
        <f>IFERROR(VLOOKUP($C298,Data!$C$2:$J$1000,8,FALSE ),"")</f>
        <v/>
      </c>
    </row>
    <row r="299" spans="1:5" x14ac:dyDescent="0.3">
      <c r="A299" t="str">
        <f t="array" ref="A299">IFERROR(SMALL(IF(Data!$D$2:$D$1000="Done",ROW(Data!$D$2:$D$1000)-1),ROW(298:298)),"")</f>
        <v/>
      </c>
      <c r="D299" t="str">
        <f>IFERROR(VLOOKUP($C299,Data!$C$2:$J$1000,6,FALSE ),"")</f>
        <v/>
      </c>
      <c r="E299" t="str">
        <f>IFERROR(VLOOKUP($C299,Data!$C$2:$J$1000,8,FALSE ),"")</f>
        <v/>
      </c>
    </row>
    <row r="300" spans="1:5" x14ac:dyDescent="0.3">
      <c r="A300" t="str">
        <f t="array" ref="A300">IFERROR(SMALL(IF(Data!$D$2:$D$1000="Done",ROW(Data!$D$2:$D$1000)-1),ROW(299:299)),"")</f>
        <v/>
      </c>
      <c r="D300" t="str">
        <f>IFERROR(VLOOKUP($C300,Data!$C$2:$J$1000,6,FALSE ),"")</f>
        <v/>
      </c>
      <c r="E300" t="str">
        <f>IFERROR(VLOOKUP($C300,Data!$C$2:$J$1000,8,FALSE ),"")</f>
        <v/>
      </c>
    </row>
    <row r="301" spans="1:5" x14ac:dyDescent="0.3">
      <c r="A301" t="str">
        <f t="array" ref="A301">IFERROR(SMALL(IF(Data!$D$2:$D$1000="Done",ROW(Data!$D$2:$D$1000)-1),ROW(300:300)),"")</f>
        <v/>
      </c>
      <c r="D301" t="str">
        <f>IFERROR(VLOOKUP($C301,Data!$C$2:$J$1000,6,FALSE ),"")</f>
        <v/>
      </c>
      <c r="E301" t="str">
        <f>IFERROR(VLOOKUP($C301,Data!$C$2:$J$1000,8,FALSE ),"")</f>
        <v/>
      </c>
    </row>
    <row r="302" spans="1:5" x14ac:dyDescent="0.3">
      <c r="A302" t="str">
        <f t="array" ref="A302">IFERROR(SMALL(IF(Data!$D$2:$D$1000="Done",ROW(Data!$D$2:$D$1000)-1),ROW(301:301)),"")</f>
        <v/>
      </c>
      <c r="D302" t="str">
        <f>IFERROR(VLOOKUP($C302,Data!$C$2:$J$1000,6,FALSE ),"")</f>
        <v/>
      </c>
      <c r="E302" t="str">
        <f>IFERROR(VLOOKUP($C302,Data!$C$2:$J$1000,8,FALSE ),"")</f>
        <v/>
      </c>
    </row>
    <row r="303" spans="1:5" x14ac:dyDescent="0.3">
      <c r="A303" t="str">
        <f t="array" ref="A303">IFERROR(SMALL(IF(Data!$D$2:$D$1000="Done",ROW(Data!$D$2:$D$1000)-1),ROW(302:302)),"")</f>
        <v/>
      </c>
      <c r="D303" t="str">
        <f>IFERROR(VLOOKUP($C303,Data!$C$2:$J$1000,6,FALSE ),"")</f>
        <v/>
      </c>
      <c r="E303" t="str">
        <f>IFERROR(VLOOKUP($C303,Data!$C$2:$J$1000,8,FALSE ),"")</f>
        <v/>
      </c>
    </row>
    <row r="304" spans="1:5" x14ac:dyDescent="0.3">
      <c r="A304" t="str">
        <f t="array" ref="A304">IFERROR(SMALL(IF(Data!$D$2:$D$1000="Done",ROW(Data!$D$2:$D$1000)-1),ROW(303:303)),"")</f>
        <v/>
      </c>
      <c r="D304" t="str">
        <f>IFERROR(VLOOKUP($C304,Data!$C$2:$J$1000,6,FALSE ),"")</f>
        <v/>
      </c>
      <c r="E304" t="str">
        <f>IFERROR(VLOOKUP($C304,Data!$C$2:$J$1000,8,FALSE ),"")</f>
        <v/>
      </c>
    </row>
    <row r="305" spans="1:5" x14ac:dyDescent="0.3">
      <c r="A305" t="str">
        <f t="array" ref="A305">IFERROR(SMALL(IF(Data!$D$2:$D$1000="Done",ROW(Data!$D$2:$D$1000)-1),ROW(304:304)),"")</f>
        <v/>
      </c>
      <c r="D305" t="str">
        <f>IFERROR(VLOOKUP($C305,Data!$C$2:$J$1000,6,FALSE ),"")</f>
        <v/>
      </c>
      <c r="E305" t="str">
        <f>IFERROR(VLOOKUP($C305,Data!$C$2:$J$1000,8,FALSE ),"")</f>
        <v/>
      </c>
    </row>
    <row r="306" spans="1:5" x14ac:dyDescent="0.3">
      <c r="A306" t="str">
        <f t="array" ref="A306">IFERROR(SMALL(IF(Data!$D$2:$D$1000="Done",ROW(Data!$D$2:$D$1000)-1),ROW(305:305)),"")</f>
        <v/>
      </c>
      <c r="D306" t="str">
        <f>IFERROR(VLOOKUP($C306,Data!$C$2:$J$1000,6,FALSE ),"")</f>
        <v/>
      </c>
      <c r="E306" t="str">
        <f>IFERROR(VLOOKUP($C306,Data!$C$2:$J$1000,8,FALSE ),"")</f>
        <v/>
      </c>
    </row>
    <row r="307" spans="1:5" x14ac:dyDescent="0.3">
      <c r="A307" t="str">
        <f t="array" ref="A307">IFERROR(SMALL(IF(Data!$D$2:$D$1000="Done",ROW(Data!$D$2:$D$1000)-1),ROW(306:306)),"")</f>
        <v/>
      </c>
      <c r="E307" t="str">
        <f>IFERROR(VLOOKUP($C307,Data!$C$2:$J$1000,8,FALSE ),"")</f>
        <v/>
      </c>
    </row>
    <row r="308" spans="1:5" x14ac:dyDescent="0.3">
      <c r="A308" t="str">
        <f t="array" ref="A308">IFERROR(SMALL(IF(Data!$D$2:$D$1000="Done",ROW(Data!$D$2:$D$1000)-1),ROW(307:307)),"")</f>
        <v/>
      </c>
      <c r="E308" t="str">
        <f>IFERROR(VLOOKUP($C308,Data!$C$2:$J$1000,8,FALSE ),"")</f>
        <v/>
      </c>
    </row>
    <row r="309" spans="1:5" x14ac:dyDescent="0.3">
      <c r="A309" t="str">
        <f t="array" ref="A309">IFERROR(SMALL(IF(Data!$D$2:$D$1000="Done",ROW(Data!$D$2:$D$1000)-1),ROW(308:308)),"")</f>
        <v/>
      </c>
      <c r="E309" t="str">
        <f>IFERROR(VLOOKUP($C309,Data!$C$2:$J$1000,8,FALSE ),"")</f>
        <v/>
      </c>
    </row>
    <row r="310" spans="1:5" x14ac:dyDescent="0.3">
      <c r="A310" t="str">
        <f t="array" ref="A310">IFERROR(SMALL(IF(Data!$D$2:$D$1000="Done",ROW(Data!$D$2:$D$1000)-1),ROW(309:309)),"")</f>
        <v/>
      </c>
      <c r="E310" t="str">
        <f>IFERROR(VLOOKUP($C310,Data!$C$2:$J$1000,8,FALSE ),"")</f>
        <v/>
      </c>
    </row>
    <row r="311" spans="1:5" x14ac:dyDescent="0.3">
      <c r="A311" t="str">
        <f t="array" ref="A311">IFERROR(SMALL(IF(Data!$D$2:$D$1000="Done",ROW(Data!$D$2:$D$1000)-1),ROW(310:310)),"")</f>
        <v/>
      </c>
      <c r="E311" t="str">
        <f>IFERROR(VLOOKUP($C311,Data!$C$2:$J$1000,8,FALSE ),"")</f>
        <v/>
      </c>
    </row>
    <row r="312" spans="1:5" x14ac:dyDescent="0.3">
      <c r="A312" t="str">
        <f t="array" ref="A312">IFERROR(SMALL(IF(Data!$D$2:$D$1000="Done",ROW(Data!$D$2:$D$1000)-1),ROW(311:311)),"")</f>
        <v/>
      </c>
      <c r="E312" t="str">
        <f>IFERROR(VLOOKUP($C312,Data!$C$2:$J$1000,8,FALSE ),"")</f>
        <v/>
      </c>
    </row>
    <row r="313" spans="1:5" x14ac:dyDescent="0.3">
      <c r="A313" t="str">
        <f t="array" ref="A313">IFERROR(SMALL(IF(Data!$D$2:$D$1000="Done",ROW(Data!$D$2:$D$1000)-1),ROW(312:312)),"")</f>
        <v/>
      </c>
      <c r="E313" t="str">
        <f>IFERROR(VLOOKUP($C313,Data!$C$2:$J$1000,8,FALSE ),"")</f>
        <v/>
      </c>
    </row>
    <row r="314" spans="1:5" x14ac:dyDescent="0.3">
      <c r="A314" t="str">
        <f t="array" ref="A314">IFERROR(SMALL(IF(Data!$D$2:$D$1000="Done",ROW(Data!$D$2:$D$1000)-1),ROW(313:313)),"")</f>
        <v/>
      </c>
      <c r="E314" t="str">
        <f>IFERROR(VLOOKUP($C314,Data!$C$2:$J$1000,8,FALSE ),"")</f>
        <v/>
      </c>
    </row>
    <row r="315" spans="1:5" x14ac:dyDescent="0.3">
      <c r="A315" t="str">
        <f t="array" ref="A315">IFERROR(SMALL(IF(Data!$D$2:$D$1000="Done",ROW(Data!$D$2:$D$1000)-1),ROW(314:314)),"")</f>
        <v/>
      </c>
      <c r="E315" t="str">
        <f>IFERROR(VLOOKUP($C315,Data!$C$2:$J$1000,8,FALSE ),"")</f>
        <v/>
      </c>
    </row>
    <row r="316" spans="1:5" x14ac:dyDescent="0.3">
      <c r="A316" t="str">
        <f t="array" ref="A316">IFERROR(SMALL(IF(Data!$D$2:$D$1000="Done",ROW(Data!$D$2:$D$1000)-1),ROW(315:315)),"")</f>
        <v/>
      </c>
      <c r="E316" t="str">
        <f>IFERROR(VLOOKUP($C316,Data!$C$2:$J$1000,8,FALSE ),"")</f>
        <v/>
      </c>
    </row>
    <row r="317" spans="1:5" x14ac:dyDescent="0.3">
      <c r="A317" t="str">
        <f t="array" ref="A317">IFERROR(SMALL(IF(Data!$D$2:$D$1000="Done",ROW(Data!$D$2:$D$1000)-1),ROW(316:316)),"")</f>
        <v/>
      </c>
      <c r="E317" t="str">
        <f>IFERROR(VLOOKUP($C317,Data!$C$2:$J$1000,8,FALSE ),"")</f>
        <v/>
      </c>
    </row>
    <row r="318" spans="1:5" x14ac:dyDescent="0.3">
      <c r="A318" t="str">
        <f t="array" ref="A318">IFERROR(SMALL(IF(Data!$D$2:$D$1000="Done",ROW(Data!$D$2:$D$1000)-1),ROW(317:317)),"")</f>
        <v/>
      </c>
      <c r="E318" t="str">
        <f>IFERROR(VLOOKUP($C318,Data!$C$2:$J$1000,8,FALSE ),"")</f>
        <v/>
      </c>
    </row>
    <row r="319" spans="1:5" x14ac:dyDescent="0.3">
      <c r="A319" t="str">
        <f t="array" ref="A319">IFERROR(SMALL(IF(Data!$D$2:$D$1000="Done",ROW(Data!$D$2:$D$1000)-1),ROW(318:318)),"")</f>
        <v/>
      </c>
      <c r="E319" t="str">
        <f>IFERROR(VLOOKUP($C319,Data!$C$2:$J$1000,8,FALSE ),"")</f>
        <v/>
      </c>
    </row>
    <row r="320" spans="1:5" x14ac:dyDescent="0.3">
      <c r="A320" t="str">
        <f t="array" ref="A320">IFERROR(SMALL(IF(Data!$D$2:$D$1000="Done",ROW(Data!$D$2:$D$1000)-1),ROW(319:319)),"")</f>
        <v/>
      </c>
      <c r="E320" t="str">
        <f>IFERROR(VLOOKUP($C320,Data!$C$2:$J$1000,8,FALSE ),"")</f>
        <v/>
      </c>
    </row>
    <row r="321" spans="1:5" x14ac:dyDescent="0.3">
      <c r="A321" t="str">
        <f t="array" ref="A321">IFERROR(SMALL(IF(Data!$D$2:$D$1000="Done",ROW(Data!$D$2:$D$1000)-1),ROW(320:320)),"")</f>
        <v/>
      </c>
      <c r="E321" t="str">
        <f>IFERROR(VLOOKUP($C321,Data!$C$2:$J$1000,8,FALSE ),"")</f>
        <v/>
      </c>
    </row>
    <row r="322" spans="1:5" x14ac:dyDescent="0.3">
      <c r="A322" t="str">
        <f t="array" ref="A322">IFERROR(SMALL(IF(Data!$D$2:$D$1000="Done",ROW(Data!$D$2:$D$1000)-1),ROW(321:321)),"")</f>
        <v/>
      </c>
    </row>
    <row r="323" spans="1:5" x14ac:dyDescent="0.3">
      <c r="A323" t="str">
        <f t="array" ref="A323">IFERROR(SMALL(IF(Data!$D$2:$D$1000="Done",ROW(Data!$D$2:$D$1000)-1),ROW(322:322)),"")</f>
        <v/>
      </c>
    </row>
    <row r="324" spans="1:5" x14ac:dyDescent="0.3">
      <c r="A324" t="str">
        <f t="array" ref="A324">IFERROR(SMALL(IF(Data!$D$2:$D$1000="Done",ROW(Data!$D$2:$D$1000)-1),ROW(323:323)),"")</f>
        <v/>
      </c>
    </row>
    <row r="325" spans="1:5" x14ac:dyDescent="0.3">
      <c r="A325" t="str">
        <f t="array" ref="A325">IFERROR(SMALL(IF(Data!$D$2:$D$1000="Done",ROW(Data!$D$2:$D$1000)-1),ROW(324:324)),"")</f>
        <v/>
      </c>
    </row>
    <row r="326" spans="1:5" x14ac:dyDescent="0.3">
      <c r="A326" t="str">
        <f t="array" ref="A326">IFERROR(SMALL(IF(Data!$D$2:$D$1000="Done",ROW(Data!$D$2:$D$1000)-1),ROW(325:325)),"")</f>
        <v/>
      </c>
    </row>
    <row r="327" spans="1:5" x14ac:dyDescent="0.3">
      <c r="A327" t="str">
        <f t="array" ref="A327">IFERROR(SMALL(IF(Data!$D$2:$D$1000="Done",ROW(Data!$D$2:$D$1000)-1),ROW(326:326)),"")</f>
        <v/>
      </c>
    </row>
    <row r="328" spans="1:5" x14ac:dyDescent="0.3">
      <c r="A328" t="str">
        <f t="array" ref="A328">IFERROR(SMALL(IF(Data!$D$2:$D$1000="Done",ROW(Data!$D$2:$D$1000)-1),ROW(327:327)),"")</f>
        <v/>
      </c>
    </row>
    <row r="329" spans="1:5" x14ac:dyDescent="0.3">
      <c r="A329" t="str">
        <f t="array" ref="A329">IFERROR(SMALL(IF(Data!$D$2:$D$1000="Done",ROW(Data!$D$2:$D$1000)-1),ROW(328:328)),"")</f>
        <v/>
      </c>
    </row>
    <row r="330" spans="1:5" x14ac:dyDescent="0.3">
      <c r="A330" t="str">
        <f t="array" ref="A330">IFERROR(SMALL(IF(Data!$D$2:$D$1000="Done",ROW(Data!$D$2:$D$1000)-1),ROW(329:329)),"")</f>
        <v/>
      </c>
    </row>
    <row r="331" spans="1:5" x14ac:dyDescent="0.3">
      <c r="A331" t="str">
        <f t="array" ref="A331">IFERROR(SMALL(IF(Data!$D$2:$D$1000="Done",ROW(Data!$D$2:$D$1000)-1),ROW(330:330)),"")</f>
        <v/>
      </c>
    </row>
    <row r="332" spans="1:5" x14ac:dyDescent="0.3">
      <c r="A332" t="str">
        <f t="array" ref="A332">IFERROR(SMALL(IF(Data!$D$2:$D$1000="Done",ROW(Data!$D$2:$D$1000)-1),ROW(331:331)),"")</f>
        <v/>
      </c>
    </row>
    <row r="333" spans="1:5" x14ac:dyDescent="0.3">
      <c r="A333" t="str">
        <f t="array" ref="A333">IFERROR(SMALL(IF(Data!$D$2:$D$1000="Done",ROW(Data!$D$2:$D$1000)-1),ROW(332:332)),"")</f>
        <v/>
      </c>
    </row>
    <row r="334" spans="1:5" x14ac:dyDescent="0.3">
      <c r="A334" t="str">
        <f t="array" ref="A334">IFERROR(SMALL(IF(Data!$D$2:$D$1000="Done",ROW(Data!$D$2:$D$1000)-1),ROW(333:333)),"")</f>
        <v/>
      </c>
    </row>
    <row r="335" spans="1:5" x14ac:dyDescent="0.3">
      <c r="A335" t="str">
        <f t="array" ref="A335">IFERROR(SMALL(IF(Data!$D$2:$D$1000="Done",ROW(Data!$D$2:$D$1000)-1),ROW(334:334)),"")</f>
        <v/>
      </c>
    </row>
    <row r="336" spans="1:5" x14ac:dyDescent="0.3">
      <c r="A336" t="str">
        <f t="array" ref="A336">IFERROR(SMALL(IF(Data!$D$2:$D$1000="Done",ROW(Data!$D$2:$D$1000)-1),ROW(335:335)),"")</f>
        <v/>
      </c>
    </row>
    <row r="337" spans="1:1" x14ac:dyDescent="0.3">
      <c r="A337" t="str">
        <f t="array" ref="A337">IFERROR(SMALL(IF(Data!$D$2:$D$1000="Done",ROW(Data!$D$2:$D$1000)-1),ROW(336:336)),"")</f>
        <v/>
      </c>
    </row>
    <row r="338" spans="1:1" x14ac:dyDescent="0.3">
      <c r="A338" t="str">
        <f t="array" ref="A338">IFERROR(SMALL(IF(Data!$D$2:$D$1000="Done",ROW(Data!$D$2:$D$1000)-1),ROW(337:337)),"")</f>
        <v/>
      </c>
    </row>
    <row r="339" spans="1:1" x14ac:dyDescent="0.3">
      <c r="A339" t="str">
        <f t="array" ref="A339">IFERROR(SMALL(IF(Data!$D$2:$D$1000="Done",ROW(Data!$D$2:$D$1000)-1),ROW(338:338)),"")</f>
        <v/>
      </c>
    </row>
    <row r="340" spans="1:1" x14ac:dyDescent="0.3">
      <c r="A340" t="str">
        <f t="array" ref="A340">IFERROR(SMALL(IF(Data!$D$2:$D$1000="Done",ROW(Data!$D$2:$D$1000)-1),ROW(339:339)),"")</f>
        <v/>
      </c>
    </row>
    <row r="341" spans="1:1" x14ac:dyDescent="0.3">
      <c r="A341" t="str">
        <f t="array" ref="A341">IFERROR(SMALL(IF(Data!$D$2:$D$1000="Done",ROW(Data!$D$2:$D$1000)-1),ROW(340:340)),"")</f>
        <v/>
      </c>
    </row>
    <row r="342" spans="1:1" x14ac:dyDescent="0.3">
      <c r="A342" t="str">
        <f t="array" ref="A342">IFERROR(SMALL(IF(Data!$D$2:$D$1000="Done",ROW(Data!$D$2:$D$1000)-1),ROW(341:341)),"")</f>
        <v/>
      </c>
    </row>
    <row r="343" spans="1:1" x14ac:dyDescent="0.3">
      <c r="A343" t="str">
        <f t="array" ref="A343">IFERROR(SMALL(IF(Data!$D$2:$D$1000="Done",ROW(Data!$D$2:$D$1000)-1),ROW(342:342)),"")</f>
        <v/>
      </c>
    </row>
    <row r="344" spans="1:1" x14ac:dyDescent="0.3">
      <c r="A344" t="str">
        <f t="array" ref="A344">IFERROR(SMALL(IF(Data!$D$2:$D$1000="Done",ROW(Data!$D$2:$D$1000)-1),ROW(343:343)),"")</f>
        <v/>
      </c>
    </row>
    <row r="345" spans="1:1" x14ac:dyDescent="0.3">
      <c r="A345" t="str">
        <f t="array" ref="A345">IFERROR(SMALL(IF(Data!$D$2:$D$1000="Done",ROW(Data!$D$2:$D$1000)-1),ROW(344:344)),"")</f>
        <v/>
      </c>
    </row>
    <row r="346" spans="1:1" x14ac:dyDescent="0.3">
      <c r="A346" t="str">
        <f t="array" ref="A346">IFERROR(SMALL(IF(Data!$D$2:$D$1000="Done",ROW(Data!$D$2:$D$1000)-1),ROW(345:345)),"")</f>
        <v/>
      </c>
    </row>
    <row r="347" spans="1:1" x14ac:dyDescent="0.3">
      <c r="A347" t="str">
        <f t="array" ref="A347">IFERROR(SMALL(IF(Data!$D$2:$D$1000="Done",ROW(Data!$D$2:$D$1000)-1),ROW(346:346)),"")</f>
        <v/>
      </c>
    </row>
    <row r="348" spans="1:1" x14ac:dyDescent="0.3">
      <c r="A348" t="str">
        <f t="array" ref="A348">IFERROR(SMALL(IF(Data!$D$2:$D$1000="Done",ROW(Data!$D$2:$D$1000)-1),ROW(347:347)),"")</f>
        <v/>
      </c>
    </row>
    <row r="349" spans="1:1" x14ac:dyDescent="0.3">
      <c r="A349" t="str">
        <f t="array" ref="A349">IFERROR(SMALL(IF(Data!$D$2:$D$1000="Done",ROW(Data!$D$2:$D$1000)-1),ROW(348:348)),"")</f>
        <v/>
      </c>
    </row>
    <row r="350" spans="1:1" x14ac:dyDescent="0.3">
      <c r="A350" t="str">
        <f t="array" ref="A350">IFERROR(SMALL(IF(Data!$D$2:$D$1000="Done",ROW(Data!$D$2:$D$1000)-1),ROW(349:349)),"")</f>
        <v/>
      </c>
    </row>
    <row r="351" spans="1:1" x14ac:dyDescent="0.3">
      <c r="A351" t="str">
        <f t="array" ref="A351">IFERROR(SMALL(IF(Data!$D$2:$D$1000="Done",ROW(Data!$D$2:$D$1000)-1),ROW(350:350)),"")</f>
        <v/>
      </c>
    </row>
    <row r="352" spans="1:1" x14ac:dyDescent="0.3">
      <c r="A352" t="str">
        <f t="array" ref="A352">IFERROR(SMALL(IF(Data!$D$2:$D$1000="Done",ROW(Data!$D$2:$D$1000)-1),ROW(351:351)),"")</f>
        <v/>
      </c>
    </row>
    <row r="353" spans="1:1" x14ac:dyDescent="0.3">
      <c r="A353" t="str">
        <f t="array" ref="A353">IFERROR(SMALL(IF(Data!$D$2:$D$1000="Done",ROW(Data!$D$2:$D$1000)-1),ROW(352:352)),"")</f>
        <v/>
      </c>
    </row>
    <row r="354" spans="1:1" x14ac:dyDescent="0.3">
      <c r="A354" t="str">
        <f t="array" ref="A354">IFERROR(SMALL(IF(Data!$D$2:$D$1000="Done",ROW(Data!$D$2:$D$1000)-1),ROW(353:353)),"")</f>
        <v/>
      </c>
    </row>
    <row r="355" spans="1:1" x14ac:dyDescent="0.3">
      <c r="A355" t="str">
        <f t="array" ref="A355">IFERROR(SMALL(IF(Data!$D$2:$D$1000="Done",ROW(Data!$D$2:$D$1000)-1),ROW(354:354)),"")</f>
        <v/>
      </c>
    </row>
    <row r="356" spans="1:1" x14ac:dyDescent="0.3">
      <c r="A356" t="str">
        <f t="array" ref="A356">IFERROR(SMALL(IF(Data!$D$2:$D$1000="Done",ROW(Data!$D$2:$D$1000)-1),ROW(355:355)),"")</f>
        <v/>
      </c>
    </row>
    <row r="357" spans="1:1" x14ac:dyDescent="0.3">
      <c r="A357" t="str">
        <f t="array" ref="A357">IFERROR(SMALL(IF(Data!$D$2:$D$1000="Done",ROW(Data!$D$2:$D$1000)-1),ROW(356:356)),"")</f>
        <v/>
      </c>
    </row>
    <row r="358" spans="1:1" x14ac:dyDescent="0.3">
      <c r="A358" t="str">
        <f t="array" ref="A358">IFERROR(SMALL(IF(Data!$D$2:$D$1000="Done",ROW(Data!$D$2:$D$1000)-1),ROW(357:357)),"")</f>
        <v/>
      </c>
    </row>
    <row r="359" spans="1:1" x14ac:dyDescent="0.3">
      <c r="A359" t="str">
        <f t="array" ref="A359">IFERROR(SMALL(IF(Data!$D$2:$D$1000="Done",ROW(Data!$D$2:$D$1000)-1),ROW(358:358)),"")</f>
        <v/>
      </c>
    </row>
    <row r="360" spans="1:1" x14ac:dyDescent="0.3">
      <c r="A360" t="str">
        <f t="array" ref="A360">IFERROR(SMALL(IF(Data!$D$2:$D$1000="Done",ROW(Data!$D$2:$D$1000)-1),ROW(359:359)),"")</f>
        <v/>
      </c>
    </row>
    <row r="361" spans="1:1" x14ac:dyDescent="0.3">
      <c r="A361" t="str">
        <f t="array" ref="A361">IFERROR(SMALL(IF(Data!$D$2:$D$1000="Done",ROW(Data!$D$2:$D$1000)-1),ROW(360:360)),"")</f>
        <v/>
      </c>
    </row>
    <row r="362" spans="1:1" x14ac:dyDescent="0.3">
      <c r="A362" t="str">
        <f t="array" ref="A362">IFERROR(SMALL(IF(Data!$D$2:$D$1000="Done",ROW(Data!$D$2:$D$1000)-1),ROW(361:361)),"")</f>
        <v/>
      </c>
    </row>
    <row r="363" spans="1:1" x14ac:dyDescent="0.3">
      <c r="A363" t="str">
        <f t="array" ref="A363">IFERROR(SMALL(IF(Data!$D$2:$D$1000="Done",ROW(Data!$D$2:$D$1000)-1),ROW(362:362)),"")</f>
        <v/>
      </c>
    </row>
    <row r="364" spans="1:1" x14ac:dyDescent="0.3">
      <c r="A364" t="str">
        <f t="array" ref="A364">IFERROR(SMALL(IF(Data!$D$2:$D$1000="Done",ROW(Data!$D$2:$D$1000)-1),ROW(363:363)),"")</f>
        <v/>
      </c>
    </row>
    <row r="365" spans="1:1" x14ac:dyDescent="0.3">
      <c r="A365" t="str">
        <f t="array" ref="A365">IFERROR(SMALL(IF(Data!$D$2:$D$1000="Done",ROW(Data!$D$2:$D$1000)-1),ROW(364:364)),"")</f>
        <v/>
      </c>
    </row>
    <row r="366" spans="1:1" x14ac:dyDescent="0.3">
      <c r="A366" t="str">
        <f t="array" ref="A366">IFERROR(SMALL(IF(Data!$D$2:$D$1000="Done",ROW(Data!$D$2:$D$1000)-1),ROW(365:365)),"")</f>
        <v/>
      </c>
    </row>
    <row r="367" spans="1:1" x14ac:dyDescent="0.3">
      <c r="A367" t="str">
        <f t="array" ref="A367">IFERROR(SMALL(IF(Data!$D$2:$D$1000="Done",ROW(Data!$D$2:$D$1000)-1),ROW(366:366)),"")</f>
        <v/>
      </c>
    </row>
    <row r="368" spans="1:1" x14ac:dyDescent="0.3">
      <c r="A368" t="str">
        <f t="array" ref="A368">IFERROR(SMALL(IF(Data!$D$2:$D$1000="Done",ROW(Data!$D$2:$D$1000)-1),ROW(367:367)),"")</f>
        <v/>
      </c>
    </row>
    <row r="369" spans="1:1" x14ac:dyDescent="0.3">
      <c r="A369" t="str">
        <f t="array" ref="A369">IFERROR(SMALL(IF(Data!$D$2:$D$1000="Done",ROW(Data!$D$2:$D$1000)-1),ROW(368:368)),"")</f>
        <v/>
      </c>
    </row>
    <row r="370" spans="1:1" x14ac:dyDescent="0.3">
      <c r="A370" t="str">
        <f t="array" ref="A370">IFERROR(SMALL(IF(Data!$D$2:$D$1000="Done",ROW(Data!$D$2:$D$1000)-1),ROW(369:369)),"")</f>
        <v/>
      </c>
    </row>
    <row r="371" spans="1:1" x14ac:dyDescent="0.3">
      <c r="A371" t="str">
        <f t="array" ref="A371">IFERROR(SMALL(IF(Data!$D$2:$D$1000="Done",ROW(Data!$D$2:$D$1000)-1),ROW(370:370)),"")</f>
        <v/>
      </c>
    </row>
    <row r="372" spans="1:1" x14ac:dyDescent="0.3">
      <c r="A372" t="str">
        <f t="array" ref="A372">IFERROR(SMALL(IF(Data!$D$2:$D$1000="Done",ROW(Data!$D$2:$D$1000)-1),ROW(371:371)),"")</f>
        <v/>
      </c>
    </row>
    <row r="373" spans="1:1" x14ac:dyDescent="0.3">
      <c r="A373" t="str">
        <f t="array" ref="A373">IFERROR(SMALL(IF(Data!$D$2:$D$1000="Done",ROW(Data!$D$2:$D$1000)-1),ROW(372:372)),"")</f>
        <v/>
      </c>
    </row>
    <row r="374" spans="1:1" x14ac:dyDescent="0.3">
      <c r="A374" t="str">
        <f t="array" ref="A374">IFERROR(SMALL(IF(Data!$D$2:$D$1000="Done",ROW(Data!$D$2:$D$1000)-1),ROW(373:373)),"")</f>
        <v/>
      </c>
    </row>
    <row r="375" spans="1:1" x14ac:dyDescent="0.3">
      <c r="A375" t="str">
        <f t="array" ref="A375">IFERROR(SMALL(IF(Data!$D$2:$D$1000="Done",ROW(Data!$D$2:$D$1000)-1),ROW(374:374)),"")</f>
        <v/>
      </c>
    </row>
    <row r="376" spans="1:1" x14ac:dyDescent="0.3">
      <c r="A376" t="str">
        <f t="array" ref="A376">IFERROR(SMALL(IF(Data!$D$2:$D$1000="Done",ROW(Data!$D$2:$D$1000)-1),ROW(375:375)),"")</f>
        <v/>
      </c>
    </row>
    <row r="377" spans="1:1" x14ac:dyDescent="0.3">
      <c r="A377" t="str">
        <f t="array" ref="A377">IFERROR(SMALL(IF(Data!$D$2:$D$1000="Done",ROW(Data!$D$2:$D$1000)-1),ROW(376:376)),"")</f>
        <v/>
      </c>
    </row>
    <row r="378" spans="1:1" x14ac:dyDescent="0.3">
      <c r="A378" t="str">
        <f t="array" ref="A378">IFERROR(SMALL(IF(Data!$D$2:$D$1000="Done",ROW(Data!$D$2:$D$1000)-1),ROW(377:377)),"")</f>
        <v/>
      </c>
    </row>
    <row r="379" spans="1:1" x14ac:dyDescent="0.3">
      <c r="A379" t="str">
        <f t="array" ref="A379">IFERROR(SMALL(IF(Data!$D$2:$D$1000="Done",ROW(Data!$D$2:$D$1000)-1),ROW(378:378)),"")</f>
        <v/>
      </c>
    </row>
    <row r="380" spans="1:1" x14ac:dyDescent="0.3">
      <c r="A380" t="str">
        <f t="array" ref="A380">IFERROR(SMALL(IF(Data!$D$2:$D$1000="Done",ROW(Data!$D$2:$D$1000)-1),ROW(379:379)),"")</f>
        <v/>
      </c>
    </row>
    <row r="381" spans="1:1" x14ac:dyDescent="0.3">
      <c r="A381" t="str">
        <f t="array" ref="A381">IFERROR(SMALL(IF(Data!$D$2:$D$1000="Done",ROW(Data!$D$2:$D$1000)-1),ROW(380:380)),"")</f>
        <v/>
      </c>
    </row>
    <row r="382" spans="1:1" x14ac:dyDescent="0.3">
      <c r="A382" t="str">
        <f t="array" ref="A382">IFERROR(SMALL(IF(Data!$D$2:$D$1000="Done",ROW(Data!$D$2:$D$1000)-1),ROW(381:381)),"")</f>
        <v/>
      </c>
    </row>
    <row r="383" spans="1:1" x14ac:dyDescent="0.3">
      <c r="A383" t="str">
        <f t="array" ref="A383">IFERROR(SMALL(IF(Data!$D$2:$D$1000="Done",ROW(Data!$D$2:$D$1000)-1),ROW(382:382)),"")</f>
        <v/>
      </c>
    </row>
    <row r="384" spans="1:1" x14ac:dyDescent="0.3">
      <c r="A384" t="str">
        <f t="array" ref="A384">IFERROR(SMALL(IF(Data!$D$2:$D$1000="Done",ROW(Data!$D$2:$D$1000)-1),ROW(383:383)),"")</f>
        <v/>
      </c>
    </row>
    <row r="385" spans="1:1" x14ac:dyDescent="0.3">
      <c r="A385" t="str">
        <f t="array" ref="A385">IFERROR(SMALL(IF(Data!$D$2:$D$1000="Done",ROW(Data!$D$2:$D$1000)-1),ROW(384:384)),"")</f>
        <v/>
      </c>
    </row>
    <row r="386" spans="1:1" x14ac:dyDescent="0.3">
      <c r="A386" t="str">
        <f t="array" ref="A386">IFERROR(SMALL(IF(Data!$D$2:$D$1000="Done",ROW(Data!$D$2:$D$1000)-1),ROW(385:385)),"")</f>
        <v/>
      </c>
    </row>
    <row r="387" spans="1:1" x14ac:dyDescent="0.3">
      <c r="A387" t="str">
        <f t="array" ref="A387">IFERROR(SMALL(IF(Data!$D$2:$D$1000="Done",ROW(Data!$D$2:$D$1000)-1),ROW(386:386)),"")</f>
        <v/>
      </c>
    </row>
    <row r="388" spans="1:1" x14ac:dyDescent="0.3">
      <c r="A388" t="str">
        <f t="array" ref="A388">IFERROR(SMALL(IF(Data!$D$2:$D$1000="Done",ROW(Data!$D$2:$D$1000)-1),ROW(387:387)),"")</f>
        <v/>
      </c>
    </row>
    <row r="389" spans="1:1" x14ac:dyDescent="0.3">
      <c r="A389" t="str">
        <f t="array" ref="A389">IFERROR(SMALL(IF(Data!$D$2:$D$1000="Done",ROW(Data!$D$2:$D$1000)-1),ROW(388:388)),"")</f>
        <v/>
      </c>
    </row>
    <row r="390" spans="1:1" x14ac:dyDescent="0.3">
      <c r="A390" t="str">
        <f t="array" ref="A390">IFERROR(SMALL(IF(Data!$D$2:$D$1000="Done",ROW(Data!$D$2:$D$1000)-1),ROW(389:389)),"")</f>
        <v/>
      </c>
    </row>
    <row r="391" spans="1:1" x14ac:dyDescent="0.3">
      <c r="A391" t="str">
        <f t="array" ref="A391">IFERROR(SMALL(IF(Data!$D$2:$D$1000="Done",ROW(Data!$D$2:$D$1000)-1),ROW(390:390)),"")</f>
        <v/>
      </c>
    </row>
    <row r="392" spans="1:1" x14ac:dyDescent="0.3">
      <c r="A392" t="str">
        <f t="array" ref="A392">IFERROR(SMALL(IF(Data!$D$2:$D$1000="Done",ROW(Data!$D$2:$D$1000)-1),ROW(391:391)),"")</f>
        <v/>
      </c>
    </row>
    <row r="393" spans="1:1" x14ac:dyDescent="0.3">
      <c r="A393" t="str">
        <f t="array" ref="A393">IFERROR(SMALL(IF(Data!$D$2:$D$1000="Done",ROW(Data!$D$2:$D$1000)-1),ROW(392:392)),"")</f>
        <v/>
      </c>
    </row>
    <row r="394" spans="1:1" x14ac:dyDescent="0.3">
      <c r="A394" t="str">
        <f t="array" ref="A394">IFERROR(SMALL(IF(Data!$D$2:$D$1000="Done",ROW(Data!$D$2:$D$1000)-1),ROW(393:393)),"")</f>
        <v/>
      </c>
    </row>
    <row r="395" spans="1:1" x14ac:dyDescent="0.3">
      <c r="A395" t="str">
        <f t="array" ref="A395">IFERROR(SMALL(IF(Data!$D$2:$D$1000="Done",ROW(Data!$D$2:$D$1000)-1),ROW(394:394)),"")</f>
        <v/>
      </c>
    </row>
    <row r="396" spans="1:1" x14ac:dyDescent="0.3">
      <c r="A396" t="str">
        <f t="array" ref="A396">IFERROR(SMALL(IF(Data!$D$2:$D$1000="Done",ROW(Data!$D$2:$D$1000)-1),ROW(395:395)),"")</f>
        <v/>
      </c>
    </row>
    <row r="397" spans="1:1" x14ac:dyDescent="0.3">
      <c r="A397" t="str">
        <f t="array" ref="A397">IFERROR(SMALL(IF(Data!$D$2:$D$1000="Done",ROW(Data!$D$2:$D$1000)-1),ROW(396:396)),"")</f>
        <v/>
      </c>
    </row>
    <row r="398" spans="1:1" x14ac:dyDescent="0.3">
      <c r="A398" t="str">
        <f t="array" ref="A398">IFERROR(SMALL(IF(Data!$D$2:$D$1000="Done",ROW(Data!$D$2:$D$1000)-1),ROW(397:397)),"")</f>
        <v/>
      </c>
    </row>
    <row r="399" spans="1:1" x14ac:dyDescent="0.3">
      <c r="A399" t="str">
        <f t="array" ref="A399">IFERROR(SMALL(IF(Data!$D$2:$D$1000="Done",ROW(Data!$D$2:$D$1000)-1),ROW(398:398)),"")</f>
        <v/>
      </c>
    </row>
    <row r="400" spans="1:1" x14ac:dyDescent="0.3">
      <c r="A400" t="str">
        <f t="array" ref="A400">IFERROR(SMALL(IF(Data!$D$2:$D$1000="Done",ROW(Data!$D$2:$D$1000)-1),ROW(399:399)),"")</f>
        <v/>
      </c>
    </row>
    <row r="401" spans="1:1" x14ac:dyDescent="0.3">
      <c r="A401" t="str">
        <f t="array" ref="A401">IFERROR(SMALL(IF(Data!$D$2:$D$1000="Done",ROW(Data!$D$2:$D$1000)-1),ROW(400:400)),"")</f>
        <v/>
      </c>
    </row>
    <row r="402" spans="1:1" x14ac:dyDescent="0.3">
      <c r="A402" t="str">
        <f t="array" ref="A402">IFERROR(SMALL(IF(Data!$D$2:$D$1000="Done",ROW(Data!$D$2:$D$1000)-1),ROW(401:401)),"")</f>
        <v/>
      </c>
    </row>
    <row r="403" spans="1:1" x14ac:dyDescent="0.3">
      <c r="A403" t="str">
        <f t="array" ref="A403">IFERROR(SMALL(IF(Data!$D$2:$D$1000="Done",ROW(Data!$D$2:$D$1000)-1),ROW(402:402)),"")</f>
        <v/>
      </c>
    </row>
    <row r="404" spans="1:1" x14ac:dyDescent="0.3">
      <c r="A404" t="str">
        <f t="array" ref="A404">IFERROR(SMALL(IF(Data!$D$2:$D$1000="Done",ROW(Data!$D$2:$D$1000)-1),ROW(403:403)),"")</f>
        <v/>
      </c>
    </row>
    <row r="405" spans="1:1" x14ac:dyDescent="0.3">
      <c r="A405" t="str">
        <f t="array" ref="A405">IFERROR(SMALL(IF(Data!$D$2:$D$1000="Done",ROW(Data!$D$2:$D$1000)-1),ROW(404:404)),"")</f>
        <v/>
      </c>
    </row>
    <row r="406" spans="1:1" x14ac:dyDescent="0.3">
      <c r="A406" t="str">
        <f t="array" ref="A406">IFERROR(SMALL(IF(Data!$D$2:$D$1000="Done",ROW(Data!$D$2:$D$1000)-1),ROW(405:405)),"")</f>
        <v/>
      </c>
    </row>
    <row r="407" spans="1:1" x14ac:dyDescent="0.3">
      <c r="A407" t="str">
        <f t="array" ref="A407">IFERROR(SMALL(IF(Data!$D$2:$D$1000="Done",ROW(Data!$D$2:$D$1000)-1),ROW(406:406)),"")</f>
        <v/>
      </c>
    </row>
    <row r="408" spans="1:1" x14ac:dyDescent="0.3">
      <c r="A408" t="str">
        <f t="array" ref="A408">IFERROR(SMALL(IF(Data!$D$2:$D$1000="Done",ROW(Data!$D$2:$D$1000)-1),ROW(407:407)),"")</f>
        <v/>
      </c>
    </row>
    <row r="409" spans="1:1" x14ac:dyDescent="0.3">
      <c r="A409" t="str">
        <f t="array" ref="A409">IFERROR(SMALL(IF(Data!$D$2:$D$1000="Done",ROW(Data!$D$2:$D$1000)-1),ROW(408:408)),"")</f>
        <v/>
      </c>
    </row>
    <row r="410" spans="1:1" x14ac:dyDescent="0.3">
      <c r="A410" t="str">
        <f t="array" ref="A410">IFERROR(SMALL(IF(Data!$D$2:$D$1000="Done",ROW(Data!$D$2:$D$1000)-1),ROW(409:409)),"")</f>
        <v/>
      </c>
    </row>
    <row r="411" spans="1:1" x14ac:dyDescent="0.3">
      <c r="A411" t="str">
        <f t="array" ref="A411">IFERROR(SMALL(IF(Data!$D$2:$D$1000="Done",ROW(Data!$D$2:$D$1000)-1),ROW(410:410)),"")</f>
        <v/>
      </c>
    </row>
    <row r="412" spans="1:1" x14ac:dyDescent="0.3">
      <c r="A412" t="str">
        <f t="array" ref="A412">IFERROR(SMALL(IF(Data!$D$2:$D$1000="Done",ROW(Data!$D$2:$D$1000)-1),ROW(411:411)),"")</f>
        <v/>
      </c>
    </row>
    <row r="413" spans="1:1" x14ac:dyDescent="0.3">
      <c r="A413" t="str">
        <f t="array" ref="A413">IFERROR(SMALL(IF(Data!$D$2:$D$1000="Done",ROW(Data!$D$2:$D$1000)-1),ROW(412:412)),"")</f>
        <v/>
      </c>
    </row>
    <row r="414" spans="1:1" x14ac:dyDescent="0.3">
      <c r="A414" t="str">
        <f t="array" ref="A414">IFERROR(SMALL(IF(Data!$D$2:$D$1000="Done",ROW(Data!$D$2:$D$1000)-1),ROW(413:413)),"")</f>
        <v/>
      </c>
    </row>
    <row r="415" spans="1:1" x14ac:dyDescent="0.3">
      <c r="A415" t="str">
        <f t="array" ref="A415">IFERROR(SMALL(IF(Data!$D$2:$D$1000="Done",ROW(Data!$D$2:$D$1000)-1),ROW(414:414)),"")</f>
        <v/>
      </c>
    </row>
    <row r="416" spans="1:1" x14ac:dyDescent="0.3">
      <c r="A416" t="str">
        <f t="array" ref="A416">IFERROR(SMALL(IF(Data!$D$2:$D$1000="Done",ROW(Data!$D$2:$D$1000)-1),ROW(415:415)),"")</f>
        <v/>
      </c>
    </row>
    <row r="417" spans="1:1" x14ac:dyDescent="0.3">
      <c r="A417" t="str">
        <f t="array" ref="A417">IFERROR(SMALL(IF(Data!$D$2:$D$1000="Done",ROW(Data!$D$2:$D$1000)-1),ROW(416:416)),"")</f>
        <v/>
      </c>
    </row>
    <row r="418" spans="1:1" x14ac:dyDescent="0.3">
      <c r="A418" t="str">
        <f t="array" ref="A418">IFERROR(SMALL(IF(Data!$D$2:$D$1000="Done",ROW(Data!$D$2:$D$1000)-1),ROW(417:417)),"")</f>
        <v/>
      </c>
    </row>
    <row r="419" spans="1:1" x14ac:dyDescent="0.3">
      <c r="A419" t="str">
        <f t="array" ref="A419">IFERROR(SMALL(IF(Data!$D$2:$D$1000="Done",ROW(Data!$D$2:$D$1000)-1),ROW(418:418)),"")</f>
        <v/>
      </c>
    </row>
    <row r="420" spans="1:1" x14ac:dyDescent="0.3">
      <c r="A420" t="str">
        <f t="array" ref="A420">IFERROR(SMALL(IF(Data!$D$2:$D$1000="Done",ROW(Data!$D$2:$D$1000)-1),ROW(419:419)),"")</f>
        <v/>
      </c>
    </row>
    <row r="421" spans="1:1" x14ac:dyDescent="0.3">
      <c r="A421" t="str">
        <f t="array" ref="A421">IFERROR(SMALL(IF(Data!$D$2:$D$1000="Done",ROW(Data!$D$2:$D$1000)-1),ROW(420:420)),"")</f>
        <v/>
      </c>
    </row>
    <row r="422" spans="1:1" x14ac:dyDescent="0.3">
      <c r="A422" t="str">
        <f t="array" ref="A422">IFERROR(SMALL(IF(Data!$D$2:$D$1000="Done",ROW(Data!$D$2:$D$1000)-1),ROW(421:421)),"")</f>
        <v/>
      </c>
    </row>
    <row r="423" spans="1:1" x14ac:dyDescent="0.3">
      <c r="A423" t="str">
        <f t="array" ref="A423">IFERROR(SMALL(IF(Data!$D$2:$D$1000="Done",ROW(Data!$D$2:$D$1000)-1),ROW(422:422)),"")</f>
        <v/>
      </c>
    </row>
    <row r="424" spans="1:1" x14ac:dyDescent="0.3">
      <c r="A424" t="str">
        <f t="array" ref="A424">IFERROR(SMALL(IF(Data!$D$2:$D$1000="Done",ROW(Data!$D$2:$D$1000)-1),ROW(423:423)),"")</f>
        <v/>
      </c>
    </row>
    <row r="425" spans="1:1" x14ac:dyDescent="0.3">
      <c r="A425" t="str">
        <f t="array" ref="A425">IFERROR(SMALL(IF(Data!$D$2:$D$1000="Done",ROW(Data!$D$2:$D$1000)-1),ROW(424:424)),"")</f>
        <v/>
      </c>
    </row>
    <row r="426" spans="1:1" x14ac:dyDescent="0.3">
      <c r="A426" t="str">
        <f t="array" ref="A426">IFERROR(SMALL(IF(Data!$D$2:$D$1000="Done",ROW(Data!$D$2:$D$1000)-1),ROW(425:425)),"")</f>
        <v/>
      </c>
    </row>
    <row r="427" spans="1:1" x14ac:dyDescent="0.3">
      <c r="A427" t="str">
        <f t="array" ref="A427">IFERROR(SMALL(IF(Data!$D$2:$D$1000="Done",ROW(Data!$D$2:$D$1000)-1),ROW(426:426)),"")</f>
        <v/>
      </c>
    </row>
    <row r="428" spans="1:1" x14ac:dyDescent="0.3">
      <c r="A428" t="str">
        <f t="array" ref="A428">IFERROR(SMALL(IF(Data!$D$2:$D$1000="Done",ROW(Data!$D$2:$D$1000)-1),ROW(427:427)),"")</f>
        <v/>
      </c>
    </row>
    <row r="429" spans="1:1" x14ac:dyDescent="0.3">
      <c r="A429" t="str">
        <f t="array" ref="A429">IFERROR(SMALL(IF(Data!$D$2:$D$1000="Done",ROW(Data!$D$2:$D$1000)-1),ROW(428:428)),"")</f>
        <v/>
      </c>
    </row>
    <row r="430" spans="1:1" x14ac:dyDescent="0.3">
      <c r="A430" t="str">
        <f t="array" ref="A430">IFERROR(SMALL(IF(Data!$D$2:$D$1000="Done",ROW(Data!$D$2:$D$1000)-1),ROW(429:429)),"")</f>
        <v/>
      </c>
    </row>
    <row r="431" spans="1:1" x14ac:dyDescent="0.3">
      <c r="A431" t="str">
        <f t="array" ref="A431">IFERROR(SMALL(IF(Data!$D$2:$D$1000="Done",ROW(Data!$D$2:$D$1000)-1),ROW(430:430)),"")</f>
        <v/>
      </c>
    </row>
    <row r="432" spans="1:1" x14ac:dyDescent="0.3">
      <c r="A432" t="str">
        <f t="array" ref="A432">IFERROR(SMALL(IF(Data!$D$2:$D$1000="Done",ROW(Data!$D$2:$D$1000)-1),ROW(431:431)),"")</f>
        <v/>
      </c>
    </row>
    <row r="433" spans="1:1" x14ac:dyDescent="0.3">
      <c r="A433" t="str">
        <f t="array" ref="A433">IFERROR(SMALL(IF(Data!$D$2:$D$1000="Done",ROW(Data!$D$2:$D$1000)-1),ROW(432:432)),"")</f>
        <v/>
      </c>
    </row>
    <row r="434" spans="1:1" x14ac:dyDescent="0.3">
      <c r="A434" t="str">
        <f t="array" ref="A434">IFERROR(SMALL(IF(Data!$D$2:$D$1000="Done",ROW(Data!$D$2:$D$1000)-1),ROW(433:433)),"")</f>
        <v/>
      </c>
    </row>
    <row r="435" spans="1:1" x14ac:dyDescent="0.3">
      <c r="A435" t="str">
        <f t="array" ref="A435">IFERROR(SMALL(IF(Data!$D$2:$D$1000="Done",ROW(Data!$D$2:$D$1000)-1),ROW(434:434)),"")</f>
        <v/>
      </c>
    </row>
    <row r="436" spans="1:1" x14ac:dyDescent="0.3">
      <c r="A436" t="str">
        <f t="array" ref="A436">IFERROR(SMALL(IF(Data!$D$2:$D$1000="Done",ROW(Data!$D$2:$D$1000)-1),ROW(435:435)),"")</f>
        <v/>
      </c>
    </row>
    <row r="437" spans="1:1" x14ac:dyDescent="0.3">
      <c r="A437" t="str">
        <f t="array" ref="A437">IFERROR(SMALL(IF(Data!$D$2:$D$1000="Done",ROW(Data!$D$2:$D$1000)-1),ROW(436:436)),"")</f>
        <v/>
      </c>
    </row>
    <row r="438" spans="1:1" x14ac:dyDescent="0.3">
      <c r="A438" t="str">
        <f t="array" ref="A438">IFERROR(SMALL(IF(Data!$D$2:$D$1000="Done",ROW(Data!$D$2:$D$1000)-1),ROW(437:437)),"")</f>
        <v/>
      </c>
    </row>
    <row r="439" spans="1:1" x14ac:dyDescent="0.3">
      <c r="A439" t="str">
        <f t="array" ref="A439">IFERROR(SMALL(IF(Data!$D$2:$D$1000="Done",ROW(Data!$D$2:$D$1000)-1),ROW(438:438)),"")</f>
        <v/>
      </c>
    </row>
    <row r="440" spans="1:1" x14ac:dyDescent="0.3">
      <c r="A440" t="str">
        <f t="array" ref="A440">IFERROR(SMALL(IF(Data!$D$2:$D$1000="Done",ROW(Data!$D$2:$D$1000)-1),ROW(439:439)),"")</f>
        <v/>
      </c>
    </row>
    <row r="441" spans="1:1" x14ac:dyDescent="0.3">
      <c r="A441" t="str">
        <f t="array" ref="A441">IFERROR(SMALL(IF(Data!$D$2:$D$1000="Done",ROW(Data!$D$2:$D$1000)-1),ROW(440:440)),"")</f>
        <v/>
      </c>
    </row>
    <row r="442" spans="1:1" x14ac:dyDescent="0.3">
      <c r="A442" t="str">
        <f t="array" ref="A442">IFERROR(SMALL(IF(Data!$D$2:$D$1000="Done",ROW(Data!$D$2:$D$1000)-1),ROW(441:441)),"")</f>
        <v/>
      </c>
    </row>
    <row r="443" spans="1:1" x14ac:dyDescent="0.3">
      <c r="A443" t="str">
        <f t="array" ref="A443">IFERROR(SMALL(IF(Data!$D$2:$D$1000="Done",ROW(Data!$D$2:$D$1000)-1),ROW(442:442)),"")</f>
        <v/>
      </c>
    </row>
    <row r="444" spans="1:1" x14ac:dyDescent="0.3">
      <c r="A444" t="str">
        <f t="array" ref="A444">IFERROR(SMALL(IF(Data!$D$2:$D$1000="Done",ROW(Data!$D$2:$D$1000)-1),ROW(443:443)),"")</f>
        <v/>
      </c>
    </row>
    <row r="445" spans="1:1" x14ac:dyDescent="0.3">
      <c r="A445" t="str">
        <f t="array" ref="A445">IFERROR(SMALL(IF(Data!$D$2:$D$1000="Done",ROW(Data!$D$2:$D$1000)-1),ROW(444:444)),"")</f>
        <v/>
      </c>
    </row>
    <row r="446" spans="1:1" x14ac:dyDescent="0.3">
      <c r="A446" t="str">
        <f t="array" ref="A446">IFERROR(SMALL(IF(Data!$D$2:$D$1000="Done",ROW(Data!$D$2:$D$1000)-1),ROW(445:445)),"")</f>
        <v/>
      </c>
    </row>
    <row r="447" spans="1:1" x14ac:dyDescent="0.3">
      <c r="A447" t="str">
        <f t="array" ref="A447">IFERROR(SMALL(IF(Data!$D$2:$D$1000="Done",ROW(Data!$D$2:$D$1000)-1),ROW(446:446)),"")</f>
        <v/>
      </c>
    </row>
    <row r="448" spans="1:1" x14ac:dyDescent="0.3">
      <c r="A448" t="str">
        <f t="array" ref="A448">IFERROR(SMALL(IF(Data!$D$2:$D$1000="Done",ROW(Data!$D$2:$D$1000)-1),ROW(447:447)),"")</f>
        <v/>
      </c>
    </row>
    <row r="449" spans="1:1" x14ac:dyDescent="0.3">
      <c r="A449" t="str">
        <f t="array" ref="A449">IFERROR(SMALL(IF(Data!$D$2:$D$1000="Done",ROW(Data!$D$2:$D$1000)-1),ROW(448:448)),"")</f>
        <v/>
      </c>
    </row>
    <row r="450" spans="1:1" x14ac:dyDescent="0.3">
      <c r="A450" t="str">
        <f t="array" ref="A450">IFERROR(SMALL(IF(Data!$D$2:$D$1000="Done",ROW(Data!$D$2:$D$1000)-1),ROW(449:449)),"")</f>
        <v/>
      </c>
    </row>
    <row r="451" spans="1:1" x14ac:dyDescent="0.3">
      <c r="A451" t="str">
        <f t="array" ref="A451">IFERROR(SMALL(IF(Data!$D$2:$D$1000="Done",ROW(Data!$D$2:$D$1000)-1),ROW(450:450)),"")</f>
        <v/>
      </c>
    </row>
    <row r="452" spans="1:1" x14ac:dyDescent="0.3">
      <c r="A452" t="str">
        <f t="array" ref="A452">IFERROR(SMALL(IF(Data!$D$2:$D$1000="Done",ROW(Data!$D$2:$D$1000)-1),ROW(451:451)),"")</f>
        <v/>
      </c>
    </row>
    <row r="453" spans="1:1" x14ac:dyDescent="0.3">
      <c r="A453" t="str">
        <f t="array" ref="A453">IFERROR(SMALL(IF(Data!$D$2:$D$1000="Done",ROW(Data!$D$2:$D$1000)-1),ROW(452:452)),"")</f>
        <v/>
      </c>
    </row>
    <row r="454" spans="1:1" x14ac:dyDescent="0.3">
      <c r="A454" t="str">
        <f t="array" ref="A454">IFERROR(SMALL(IF(Data!$D$2:$D$1000="Done",ROW(Data!$D$2:$D$1000)-1),ROW(453:453)),"")</f>
        <v/>
      </c>
    </row>
    <row r="455" spans="1:1" x14ac:dyDescent="0.3">
      <c r="A455" t="str">
        <f t="array" ref="A455">IFERROR(SMALL(IF(Data!$D$2:$D$1000="Done",ROW(Data!$D$2:$D$1000)-1),ROW(454:454)),"")</f>
        <v/>
      </c>
    </row>
    <row r="456" spans="1:1" x14ac:dyDescent="0.3">
      <c r="A456" t="str">
        <f t="array" ref="A456">IFERROR(SMALL(IF(Data!$D$2:$D$1000="Done",ROW(Data!$D$2:$D$1000)-1),ROW(455:455)),"")</f>
        <v/>
      </c>
    </row>
    <row r="457" spans="1:1" x14ac:dyDescent="0.3">
      <c r="A457" t="str">
        <f t="array" ref="A457">IFERROR(SMALL(IF(Data!$D$2:$D$1000="Done",ROW(Data!$D$2:$D$1000)-1),ROW(456:456)),"")</f>
        <v/>
      </c>
    </row>
    <row r="458" spans="1:1" x14ac:dyDescent="0.3">
      <c r="A458" t="str">
        <f t="array" ref="A458">IFERROR(SMALL(IF(Data!$D$2:$D$1000="Done",ROW(Data!$D$2:$D$1000)-1),ROW(457:457)),"")</f>
        <v/>
      </c>
    </row>
    <row r="459" spans="1:1" x14ac:dyDescent="0.3">
      <c r="A459" t="str">
        <f t="array" ref="A459">IFERROR(SMALL(IF(Data!$D$2:$D$1000="Done",ROW(Data!$D$2:$D$1000)-1),ROW(458:458)),"")</f>
        <v/>
      </c>
    </row>
    <row r="460" spans="1:1" x14ac:dyDescent="0.3">
      <c r="A460" t="str">
        <f t="array" ref="A460">IFERROR(SMALL(IF(Data!$D$2:$D$1000="Done",ROW(Data!$D$2:$D$1000)-1),ROW(459:459)),"")</f>
        <v/>
      </c>
    </row>
    <row r="461" spans="1:1" x14ac:dyDescent="0.3">
      <c r="A461" t="str">
        <f t="array" ref="A461">IFERROR(SMALL(IF(Data!$D$2:$D$1000="Done",ROW(Data!$D$2:$D$1000)-1),ROW(460:460)),"")</f>
        <v/>
      </c>
    </row>
    <row r="462" spans="1:1" x14ac:dyDescent="0.3">
      <c r="A462" t="str">
        <f t="array" ref="A462">IFERROR(SMALL(IF(Data!$D$2:$D$1000="Done",ROW(Data!$D$2:$D$1000)-1),ROW(461:461)),"")</f>
        <v/>
      </c>
    </row>
    <row r="463" spans="1:1" x14ac:dyDescent="0.3">
      <c r="A463" t="str">
        <f t="array" ref="A463">IFERROR(SMALL(IF(Data!$D$2:$D$1000="Done",ROW(Data!$D$2:$D$1000)-1),ROW(462:462)),"")</f>
        <v/>
      </c>
    </row>
    <row r="464" spans="1:1" x14ac:dyDescent="0.3">
      <c r="A464" t="str">
        <f t="array" ref="A464">IFERROR(SMALL(IF(Data!$D$2:$D$1000="Done",ROW(Data!$D$2:$D$1000)-1),ROW(463:463)),"")</f>
        <v/>
      </c>
    </row>
    <row r="465" spans="1:1" x14ac:dyDescent="0.3">
      <c r="A465" t="str">
        <f t="array" ref="A465">IFERROR(SMALL(IF(Data!$D$2:$D$1000="Done",ROW(Data!$D$2:$D$1000)-1),ROW(464:464)),"")</f>
        <v/>
      </c>
    </row>
    <row r="466" spans="1:1" x14ac:dyDescent="0.3">
      <c r="A466" t="str">
        <f t="array" ref="A466">IFERROR(SMALL(IF(Data!$D$2:$D$1000="Done",ROW(Data!$D$2:$D$1000)-1),ROW(465:465)),"")</f>
        <v/>
      </c>
    </row>
    <row r="467" spans="1:1" x14ac:dyDescent="0.3">
      <c r="A467" t="str">
        <f t="array" ref="A467">IFERROR(SMALL(IF(Data!$D$2:$D$1000="Done",ROW(Data!$D$2:$D$1000)-1),ROW(466:466)),"")</f>
        <v/>
      </c>
    </row>
    <row r="468" spans="1:1" x14ac:dyDescent="0.3">
      <c r="A468" t="str">
        <f t="array" ref="A468">IFERROR(SMALL(IF(Data!$D$2:$D$1000="Done",ROW(Data!$D$2:$D$1000)-1),ROW(467:467)),"")</f>
        <v/>
      </c>
    </row>
    <row r="469" spans="1:1" x14ac:dyDescent="0.3">
      <c r="A469" t="str">
        <f t="array" ref="A469">IFERROR(SMALL(IF(Data!$D$2:$D$1000="Done",ROW(Data!$D$2:$D$1000)-1),ROW(468:468)),"")</f>
        <v/>
      </c>
    </row>
    <row r="470" spans="1:1" x14ac:dyDescent="0.3">
      <c r="A470" t="str">
        <f t="array" ref="A470">IFERROR(SMALL(IF(Data!$D$2:$D$1000="Done",ROW(Data!$D$2:$D$1000)-1),ROW(469:469)),"")</f>
        <v/>
      </c>
    </row>
    <row r="471" spans="1:1" x14ac:dyDescent="0.3">
      <c r="A471" t="str">
        <f t="array" ref="A471">IFERROR(SMALL(IF(Data!$D$2:$D$1000="Done",ROW(Data!$D$2:$D$1000)-1),ROW(470:470)),"")</f>
        <v/>
      </c>
    </row>
    <row r="472" spans="1:1" x14ac:dyDescent="0.3">
      <c r="A472" t="str">
        <f t="array" ref="A472">IFERROR(SMALL(IF(Data!$D$2:$D$1000="Done",ROW(Data!$D$2:$D$1000)-1),ROW(471:471)),"")</f>
        <v/>
      </c>
    </row>
    <row r="473" spans="1:1" x14ac:dyDescent="0.3">
      <c r="A473" t="str">
        <f t="array" ref="A473">IFERROR(SMALL(IF(Data!$D$2:$D$1000="Done",ROW(Data!$D$2:$D$1000)-1),ROW(472:472)),"")</f>
        <v/>
      </c>
    </row>
    <row r="474" spans="1:1" x14ac:dyDescent="0.3">
      <c r="A474" t="str">
        <f t="array" ref="A474">IFERROR(SMALL(IF(Data!$D$2:$D$1000="Done",ROW(Data!$D$2:$D$1000)-1),ROW(473:473)),"")</f>
        <v/>
      </c>
    </row>
    <row r="475" spans="1:1" x14ac:dyDescent="0.3">
      <c r="A475" t="str">
        <f t="array" ref="A475">IFERROR(SMALL(IF(Data!$D$2:$D$1000="Done",ROW(Data!$D$2:$D$1000)-1),ROW(474:474)),"")</f>
        <v/>
      </c>
    </row>
    <row r="476" spans="1:1" x14ac:dyDescent="0.3">
      <c r="A476" t="str">
        <f t="array" ref="A476">IFERROR(SMALL(IF(Data!$D$2:$D$1000="Done",ROW(Data!$D$2:$D$1000)-1),ROW(475:475)),"")</f>
        <v/>
      </c>
    </row>
    <row r="477" spans="1:1" x14ac:dyDescent="0.3">
      <c r="A477" t="str">
        <f t="array" ref="A477">IFERROR(SMALL(IF(Data!$D$2:$D$1000="Done",ROW(Data!$D$2:$D$1000)-1),ROW(476:476)),"")</f>
        <v/>
      </c>
    </row>
    <row r="478" spans="1:1" x14ac:dyDescent="0.3">
      <c r="A478" t="str">
        <f t="array" ref="A478">IFERROR(SMALL(IF(Data!$D$2:$D$1000="Done",ROW(Data!$D$2:$D$1000)-1),ROW(477:477)),"")</f>
        <v/>
      </c>
    </row>
    <row r="479" spans="1:1" x14ac:dyDescent="0.3">
      <c r="A479" t="str">
        <f t="array" ref="A479">IFERROR(SMALL(IF(Data!$D$2:$D$1000="Done",ROW(Data!$D$2:$D$1000)-1),ROW(478:478)),"")</f>
        <v/>
      </c>
    </row>
    <row r="480" spans="1:1" x14ac:dyDescent="0.3">
      <c r="A480" t="str">
        <f t="array" ref="A480">IFERROR(SMALL(IF(Data!$D$2:$D$1000="Done",ROW(Data!$D$2:$D$1000)-1),ROW(479:479)),"")</f>
        <v/>
      </c>
    </row>
    <row r="481" spans="1:1" x14ac:dyDescent="0.3">
      <c r="A481" t="str">
        <f t="array" ref="A481">IFERROR(SMALL(IF(Data!$D$2:$D$1000="Done",ROW(Data!$D$2:$D$1000)-1),ROW(480:480)),"")</f>
        <v/>
      </c>
    </row>
    <row r="482" spans="1:1" x14ac:dyDescent="0.3">
      <c r="A482" t="str">
        <f t="array" ref="A482">IFERROR(SMALL(IF(Data!$D$2:$D$1000="Done",ROW(Data!$D$2:$D$1000)-1),ROW(481:481)),"")</f>
        <v/>
      </c>
    </row>
    <row r="483" spans="1:1" x14ac:dyDescent="0.3">
      <c r="A483" t="str">
        <f t="array" ref="A483">IFERROR(SMALL(IF(Data!$D$2:$D$1000="Done",ROW(Data!$D$2:$D$1000)-1),ROW(482:482)),"")</f>
        <v/>
      </c>
    </row>
    <row r="484" spans="1:1" x14ac:dyDescent="0.3">
      <c r="A484" t="str">
        <f t="array" ref="A484">IFERROR(SMALL(IF(Data!$D$2:$D$1000="Done",ROW(Data!$D$2:$D$1000)-1),ROW(483:483)),"")</f>
        <v/>
      </c>
    </row>
    <row r="485" spans="1:1" x14ac:dyDescent="0.3">
      <c r="A485" t="str">
        <f t="array" ref="A485">IFERROR(SMALL(IF(Data!$D$2:$D$1000="Done",ROW(Data!$D$2:$D$1000)-1),ROW(484:484)),"")</f>
        <v/>
      </c>
    </row>
    <row r="486" spans="1:1" x14ac:dyDescent="0.3">
      <c r="A486" t="str">
        <f t="array" ref="A486">IFERROR(SMALL(IF(Data!$D$2:$D$1000="Done",ROW(Data!$D$2:$D$1000)-1),ROW(485:485)),"")</f>
        <v/>
      </c>
    </row>
    <row r="487" spans="1:1" x14ac:dyDescent="0.3">
      <c r="A487" t="str">
        <f t="array" ref="A487">IFERROR(SMALL(IF(Data!$D$2:$D$1000="Done",ROW(Data!$D$2:$D$1000)-1),ROW(486:486)),"")</f>
        <v/>
      </c>
    </row>
    <row r="488" spans="1:1" x14ac:dyDescent="0.3">
      <c r="A488" t="str">
        <f t="array" ref="A488">IFERROR(SMALL(IF(Data!$D$2:$D$1000="Done",ROW(Data!$D$2:$D$1000)-1),ROW(487:487)),"")</f>
        <v/>
      </c>
    </row>
    <row r="489" spans="1:1" x14ac:dyDescent="0.3">
      <c r="A489" t="str">
        <f t="array" ref="A489">IFERROR(SMALL(IF(Data!$D$2:$D$1000="Done",ROW(Data!$D$2:$D$1000)-1),ROW(488:488)),"")</f>
        <v/>
      </c>
    </row>
    <row r="490" spans="1:1" x14ac:dyDescent="0.3">
      <c r="A490" t="str">
        <f t="array" ref="A490">IFERROR(SMALL(IF(Data!$D$2:$D$1000="Done",ROW(Data!$D$2:$D$1000)-1),ROW(489:489)),"")</f>
        <v/>
      </c>
    </row>
    <row r="491" spans="1:1" x14ac:dyDescent="0.3">
      <c r="A491" t="str">
        <f t="array" ref="A491">IFERROR(SMALL(IF(Data!$D$2:$D$1000="Done",ROW(Data!$D$2:$D$1000)-1),ROW(490:490)),"")</f>
        <v/>
      </c>
    </row>
    <row r="492" spans="1:1" x14ac:dyDescent="0.3">
      <c r="A492" t="str">
        <f t="array" ref="A492">IFERROR(SMALL(IF(Data!$D$2:$D$1000="Done",ROW(Data!$D$2:$D$1000)-1),ROW(491:491)),"")</f>
        <v/>
      </c>
    </row>
    <row r="493" spans="1:1" x14ac:dyDescent="0.3">
      <c r="A493" t="str">
        <f t="array" ref="A493">IFERROR(SMALL(IF(Data!$D$2:$D$1000="Done",ROW(Data!$D$2:$D$1000)-1),ROW(492:492)),"")</f>
        <v/>
      </c>
    </row>
    <row r="494" spans="1:1" x14ac:dyDescent="0.3">
      <c r="A494" t="str">
        <f t="array" ref="A494">IFERROR(SMALL(IF(Data!$D$2:$D$1000="Done",ROW(Data!$D$2:$D$1000)-1),ROW(493:493)),"")</f>
        <v/>
      </c>
    </row>
    <row r="495" spans="1:1" x14ac:dyDescent="0.3">
      <c r="A495" t="str">
        <f t="array" ref="A495">IFERROR(SMALL(IF(Data!$D$2:$D$1000="Done",ROW(Data!$D$2:$D$1000)-1),ROW(494:494)),"")</f>
        <v/>
      </c>
    </row>
    <row r="496" spans="1:1" x14ac:dyDescent="0.3">
      <c r="A496" t="str">
        <f t="array" ref="A496">IFERROR(SMALL(IF(Data!$D$2:$D$1000="Done",ROW(Data!$D$2:$D$1000)-1),ROW(495:495)),"")</f>
        <v/>
      </c>
    </row>
    <row r="497" spans="1:1" x14ac:dyDescent="0.3">
      <c r="A497" t="str">
        <f t="array" ref="A497">IFERROR(SMALL(IF(Data!$D$2:$D$1000="Done",ROW(Data!$D$2:$D$1000)-1),ROW(496:496)),"")</f>
        <v/>
      </c>
    </row>
    <row r="498" spans="1:1" x14ac:dyDescent="0.3">
      <c r="A498" t="str">
        <f t="array" ref="A498">IFERROR(SMALL(IF(Data!$D$2:$D$1000="Done",ROW(Data!$D$2:$D$1000)-1),ROW(497:497)),"")</f>
        <v/>
      </c>
    </row>
    <row r="499" spans="1:1" x14ac:dyDescent="0.3">
      <c r="A499" t="str">
        <f t="array" ref="A499">IFERROR(SMALL(IF(Data!$D$2:$D$1000="Done",ROW(Data!$D$2:$D$1000)-1),ROW(498:498)),"")</f>
        <v/>
      </c>
    </row>
    <row r="500" spans="1:1" x14ac:dyDescent="0.3">
      <c r="A500" t="str">
        <f t="array" ref="A500">IFERROR(SMALL(IF(Data!$D$2:$D$1000="Done",ROW(Data!$D$2:$D$1000)-1),ROW(499:499)),"")</f>
        <v/>
      </c>
    </row>
    <row r="501" spans="1:1" x14ac:dyDescent="0.3">
      <c r="A501" t="str">
        <f t="array" ref="A501">IFERROR(SMALL(IF(Data!$D$2:$D$1000="Done",ROW(Data!$D$2:$D$1000)-1),ROW(500:500)),"")</f>
        <v/>
      </c>
    </row>
    <row r="502" spans="1:1" x14ac:dyDescent="0.3">
      <c r="A502" t="str">
        <f t="array" ref="A502">IFERROR(SMALL(IF(Data!$D$2:$D$1000="Done",ROW(Data!$D$2:$D$1000)-1),ROW(501:501)),"")</f>
        <v/>
      </c>
    </row>
    <row r="503" spans="1:1" x14ac:dyDescent="0.3">
      <c r="A503" t="str">
        <f t="array" ref="A503">IFERROR(SMALL(IF(Data!$D$2:$D$1000="Done",ROW(Data!$D$2:$D$1000)-1),ROW(502:502)),"")</f>
        <v/>
      </c>
    </row>
    <row r="504" spans="1:1" x14ac:dyDescent="0.3">
      <c r="A504" t="str">
        <f t="array" ref="A504">IFERROR(SMALL(IF(Data!$D$2:$D$1000="Done",ROW(Data!$D$2:$D$1000)-1),ROW(503:503)),"")</f>
        <v/>
      </c>
    </row>
    <row r="505" spans="1:1" x14ac:dyDescent="0.3">
      <c r="A505" t="str">
        <f t="array" ref="A505">IFERROR(SMALL(IF(Data!$D$2:$D$1000="Done",ROW(Data!$D$2:$D$1000)-1),ROW(504:504)),"")</f>
        <v/>
      </c>
    </row>
    <row r="506" spans="1:1" x14ac:dyDescent="0.3">
      <c r="A506" t="str">
        <f t="array" ref="A506">IFERROR(SMALL(IF(Data!$D$2:$D$1000="Done",ROW(Data!$D$2:$D$1000)-1),ROW(505:505)),"")</f>
        <v/>
      </c>
    </row>
    <row r="507" spans="1:1" x14ac:dyDescent="0.3">
      <c r="A507" t="str">
        <f t="array" ref="A507">IFERROR(SMALL(IF(Data!$D$2:$D$1000="Done",ROW(Data!$D$2:$D$1000)-1),ROW(506:506)),"")</f>
        <v/>
      </c>
    </row>
    <row r="508" spans="1:1" x14ac:dyDescent="0.3">
      <c r="A508" t="str">
        <f t="array" ref="A508">IFERROR(SMALL(IF(Data!$D$2:$D$1000="Done",ROW(Data!$D$2:$D$1000)-1),ROW(507:507)),"")</f>
        <v/>
      </c>
    </row>
    <row r="509" spans="1:1" x14ac:dyDescent="0.3">
      <c r="A509" t="str">
        <f t="array" ref="A509">IFERROR(SMALL(IF(Data!$D$2:$D$1000="Done",ROW(Data!$D$2:$D$1000)-1),ROW(508:508)),"")</f>
        <v/>
      </c>
    </row>
    <row r="510" spans="1:1" x14ac:dyDescent="0.3">
      <c r="A510" t="str">
        <f t="array" ref="A510">IFERROR(SMALL(IF(Data!$D$2:$D$1000="Done",ROW(Data!$D$2:$D$1000)-1),ROW(509:509)),"")</f>
        <v/>
      </c>
    </row>
    <row r="511" spans="1:1" x14ac:dyDescent="0.3">
      <c r="A511" t="str">
        <f t="array" ref="A511">IFERROR(SMALL(IF(Data!$D$2:$D$1000="Done",ROW(Data!$D$2:$D$1000)-1),ROW(510:510)),"")</f>
        <v/>
      </c>
    </row>
    <row r="512" spans="1:1" x14ac:dyDescent="0.3">
      <c r="A512" t="str">
        <f t="array" ref="A512">IFERROR(SMALL(IF(Data!$D$2:$D$1000="Done",ROW(Data!$D$2:$D$1000)-1),ROW(511:511)),"")</f>
        <v/>
      </c>
    </row>
    <row r="513" spans="1:1" x14ac:dyDescent="0.3">
      <c r="A513" t="str">
        <f t="array" ref="A513">IFERROR(SMALL(IF(Data!$D$2:$D$1000="Done",ROW(Data!$D$2:$D$1000)-1),ROW(512:512)),"")</f>
        <v/>
      </c>
    </row>
    <row r="514" spans="1:1" x14ac:dyDescent="0.3">
      <c r="A514" t="str">
        <f t="array" ref="A514">IFERROR(SMALL(IF(Data!$D$2:$D$1000="Done",ROW(Data!$D$2:$D$1000)-1),ROW(513:513)),"")</f>
        <v/>
      </c>
    </row>
    <row r="515" spans="1:1" x14ac:dyDescent="0.3">
      <c r="A515" t="str">
        <f t="array" ref="A515">IFERROR(SMALL(IF(Data!$D$2:$D$1000="Done",ROW(Data!$D$2:$D$1000)-1),ROW(514:514)),"")</f>
        <v/>
      </c>
    </row>
    <row r="516" spans="1:1" x14ac:dyDescent="0.3">
      <c r="A516" t="str">
        <f t="array" ref="A516">IFERROR(SMALL(IF(Data!$D$2:$D$1000="Done",ROW(Data!$D$2:$D$1000)-1),ROW(515:515)),"")</f>
        <v/>
      </c>
    </row>
    <row r="517" spans="1:1" x14ac:dyDescent="0.3">
      <c r="A517" t="str">
        <f t="array" ref="A517">IFERROR(SMALL(IF(Data!$D$2:$D$1000="Done",ROW(Data!$D$2:$D$1000)-1),ROW(516:516)),"")</f>
        <v/>
      </c>
    </row>
    <row r="518" spans="1:1" x14ac:dyDescent="0.3">
      <c r="A518" t="str">
        <f t="array" ref="A518">IFERROR(SMALL(IF(Data!$D$2:$D$1000="Done",ROW(Data!$D$2:$D$1000)-1),ROW(517:517)),"")</f>
        <v/>
      </c>
    </row>
    <row r="519" spans="1:1" x14ac:dyDescent="0.3">
      <c r="A519" t="str">
        <f t="array" ref="A519">IFERROR(SMALL(IF(Data!$D$2:$D$1000="Done",ROW(Data!$D$2:$D$1000)-1),ROW(518:518)),"")</f>
        <v/>
      </c>
    </row>
    <row r="520" spans="1:1" x14ac:dyDescent="0.3">
      <c r="A520" t="str">
        <f t="array" ref="A520">IFERROR(SMALL(IF(Data!$D$2:$D$1000="Done",ROW(Data!$D$2:$D$1000)-1),ROW(519:519)),"")</f>
        <v/>
      </c>
    </row>
    <row r="521" spans="1:1" x14ac:dyDescent="0.3">
      <c r="A521" t="str">
        <f t="array" ref="A521">IFERROR(SMALL(IF(Data!$D$2:$D$1000="Done",ROW(Data!$D$2:$D$1000)-1),ROW(520:520)),"")</f>
        <v/>
      </c>
    </row>
    <row r="522" spans="1:1" x14ac:dyDescent="0.3">
      <c r="A522" t="str">
        <f t="array" ref="A522">IFERROR(SMALL(IF(Data!$D$2:$D$1000="Done",ROW(Data!$D$2:$D$1000)-1),ROW(521:521)),"")</f>
        <v/>
      </c>
    </row>
    <row r="523" spans="1:1" x14ac:dyDescent="0.3">
      <c r="A523" t="str">
        <f t="array" ref="A523">IFERROR(SMALL(IF(Data!$D$2:$D$1000="Done",ROW(Data!$D$2:$D$1000)-1),ROW(522:522)),"")</f>
        <v/>
      </c>
    </row>
    <row r="524" spans="1:1" x14ac:dyDescent="0.3">
      <c r="A524" t="str">
        <f t="array" ref="A524">IFERROR(SMALL(IF(Data!$D$2:$D$1000="Done",ROW(Data!$D$2:$D$1000)-1),ROW(523:523)),"")</f>
        <v/>
      </c>
    </row>
    <row r="525" spans="1:1" x14ac:dyDescent="0.3">
      <c r="A525" t="str">
        <f t="array" ref="A525">IFERROR(SMALL(IF(Data!$D$2:$D$1000="Done",ROW(Data!$D$2:$D$1000)-1),ROW(524:524)),"")</f>
        <v/>
      </c>
    </row>
    <row r="526" spans="1:1" x14ac:dyDescent="0.3">
      <c r="A526" t="str">
        <f t="array" ref="A526">IFERROR(SMALL(IF(Data!$D$2:$D$1000="Done",ROW(Data!$D$2:$D$1000)-1),ROW(525:525)),"")</f>
        <v/>
      </c>
    </row>
    <row r="527" spans="1:1" x14ac:dyDescent="0.3">
      <c r="A527" t="str">
        <f t="array" ref="A527">IFERROR(SMALL(IF(Data!$D$2:$D$1000="Done",ROW(Data!$D$2:$D$1000)-1),ROW(526:526)),"")</f>
        <v/>
      </c>
    </row>
    <row r="528" spans="1:1" x14ac:dyDescent="0.3">
      <c r="A528" t="str">
        <f t="array" ref="A528">IFERROR(SMALL(IF(Data!$D$2:$D$1000="Done",ROW(Data!$D$2:$D$1000)-1),ROW(527:527)),"")</f>
        <v/>
      </c>
    </row>
    <row r="529" spans="1:1" x14ac:dyDescent="0.3">
      <c r="A529" t="str">
        <f t="array" ref="A529">IFERROR(SMALL(IF(Data!$D$2:$D$1000="Done",ROW(Data!$D$2:$D$1000)-1),ROW(528:528)),"")</f>
        <v/>
      </c>
    </row>
    <row r="530" spans="1:1" x14ac:dyDescent="0.3">
      <c r="A530" t="str">
        <f t="array" ref="A530">IFERROR(SMALL(IF(Data!$D$2:$D$1000="Done",ROW(Data!$D$2:$D$1000)-1),ROW(529:529)),"")</f>
        <v/>
      </c>
    </row>
    <row r="531" spans="1:1" x14ac:dyDescent="0.3">
      <c r="A531" t="str">
        <f t="array" ref="A531">IFERROR(SMALL(IF(Data!$D$2:$D$1000="Done",ROW(Data!$D$2:$D$1000)-1),ROW(530:530)),"")</f>
        <v/>
      </c>
    </row>
    <row r="532" spans="1:1" x14ac:dyDescent="0.3">
      <c r="A532" t="str">
        <f t="array" ref="A532">IFERROR(SMALL(IF(Data!$D$2:$D$1000="Done",ROW(Data!$D$2:$D$1000)-1),ROW(531:531)),"")</f>
        <v/>
      </c>
    </row>
    <row r="533" spans="1:1" x14ac:dyDescent="0.3">
      <c r="A533" t="str">
        <f t="array" ref="A533">IFERROR(SMALL(IF(Data!$D$2:$D$1000="Done",ROW(Data!$D$2:$D$1000)-1),ROW(532:532)),"")</f>
        <v/>
      </c>
    </row>
    <row r="534" spans="1:1" x14ac:dyDescent="0.3">
      <c r="A534" t="str">
        <f t="array" ref="A534">IFERROR(SMALL(IF(Data!$D$2:$D$1000="Done",ROW(Data!$D$2:$D$1000)-1),ROW(533:533)),"")</f>
        <v/>
      </c>
    </row>
    <row r="535" spans="1:1" x14ac:dyDescent="0.3">
      <c r="A535" t="str">
        <f t="array" ref="A535">IFERROR(SMALL(IF(Data!$D$2:$D$1000="Done",ROW(Data!$D$2:$D$1000)-1),ROW(534:534)),"")</f>
        <v/>
      </c>
    </row>
    <row r="536" spans="1:1" x14ac:dyDescent="0.3">
      <c r="A536" t="str">
        <f t="array" ref="A536">IFERROR(SMALL(IF(Data!$D$2:$D$1000="Done",ROW(Data!$D$2:$D$1000)-1),ROW(535:535)),"")</f>
        <v/>
      </c>
    </row>
    <row r="537" spans="1:1" x14ac:dyDescent="0.3">
      <c r="A537" t="str">
        <f t="array" ref="A537">IFERROR(SMALL(IF(Data!$D$2:$D$1000="Done",ROW(Data!$D$2:$D$1000)-1),ROW(536:536)),"")</f>
        <v/>
      </c>
    </row>
    <row r="538" spans="1:1" x14ac:dyDescent="0.3">
      <c r="A538" t="str">
        <f t="array" ref="A538">IFERROR(SMALL(IF(Data!$D$2:$D$1000="Done",ROW(Data!$D$2:$D$1000)-1),ROW(537:537)),"")</f>
        <v/>
      </c>
    </row>
    <row r="539" spans="1:1" x14ac:dyDescent="0.3">
      <c r="A539" t="str">
        <f t="array" ref="A539">IFERROR(SMALL(IF(Data!$D$2:$D$1000="Done",ROW(Data!$D$2:$D$1000)-1),ROW(538:538)),"")</f>
        <v/>
      </c>
    </row>
    <row r="540" spans="1:1" x14ac:dyDescent="0.3">
      <c r="A540" t="str">
        <f t="array" ref="A540">IFERROR(SMALL(IF(Data!$D$2:$D$1000="Done",ROW(Data!$D$2:$D$1000)-1),ROW(539:539)),"")</f>
        <v/>
      </c>
    </row>
    <row r="541" spans="1:1" x14ac:dyDescent="0.3">
      <c r="A541" t="str">
        <f t="array" ref="A541">IFERROR(SMALL(IF(Data!$D$2:$D$1000="Done",ROW(Data!$D$2:$D$1000)-1),ROW(540:540)),"")</f>
        <v/>
      </c>
    </row>
    <row r="542" spans="1:1" x14ac:dyDescent="0.3">
      <c r="A542" t="str">
        <f t="array" ref="A542">IFERROR(SMALL(IF(Data!$D$2:$D$1000="Done",ROW(Data!$D$2:$D$1000)-1),ROW(541:541)),"")</f>
        <v/>
      </c>
    </row>
    <row r="543" spans="1:1" x14ac:dyDescent="0.3">
      <c r="A543" t="str">
        <f t="array" ref="A543">IFERROR(SMALL(IF(Data!$D$2:$D$1000="Done",ROW(Data!$D$2:$D$1000)-1),ROW(542:542)),"")</f>
        <v/>
      </c>
    </row>
    <row r="544" spans="1:1" x14ac:dyDescent="0.3">
      <c r="A544" t="str">
        <f t="array" ref="A544">IFERROR(SMALL(IF(Data!$D$2:$D$1000="Done",ROW(Data!$D$2:$D$1000)-1),ROW(543:543)),"")</f>
        <v/>
      </c>
    </row>
    <row r="545" spans="1:1" x14ac:dyDescent="0.3">
      <c r="A545" t="str">
        <f t="array" ref="A545">IFERROR(SMALL(IF(Data!$D$2:$D$1000="Done",ROW(Data!$D$2:$D$1000)-1),ROW(544:544)),"")</f>
        <v/>
      </c>
    </row>
    <row r="546" spans="1:1" x14ac:dyDescent="0.3">
      <c r="A546" t="str">
        <f t="array" ref="A546">IFERROR(SMALL(IF(Data!$D$2:$D$1000="Done",ROW(Data!$D$2:$D$1000)-1),ROW(545:545)),"")</f>
        <v/>
      </c>
    </row>
    <row r="547" spans="1:1" x14ac:dyDescent="0.3">
      <c r="A547" t="str">
        <f t="array" ref="A547">IFERROR(SMALL(IF(Data!$D$2:$D$1000="Done",ROW(Data!$D$2:$D$1000)-1),ROW(546:546)),"")</f>
        <v/>
      </c>
    </row>
    <row r="548" spans="1:1" x14ac:dyDescent="0.3">
      <c r="A548" t="str">
        <f t="array" ref="A548">IFERROR(SMALL(IF(Data!$D$2:$D$1000="Done",ROW(Data!$D$2:$D$1000)-1),ROW(547:547)),"")</f>
        <v/>
      </c>
    </row>
    <row r="549" spans="1:1" x14ac:dyDescent="0.3">
      <c r="A549" t="str">
        <f t="array" ref="A549">IFERROR(SMALL(IF(Data!$D$2:$D$1000="Done",ROW(Data!$D$2:$D$1000)-1),ROW(548:548)),"")</f>
        <v/>
      </c>
    </row>
    <row r="550" spans="1:1" x14ac:dyDescent="0.3">
      <c r="A550" t="str">
        <f t="array" ref="A550">IFERROR(SMALL(IF(Data!$D$2:$D$1000="Done",ROW(Data!$D$2:$D$1000)-1),ROW(549:549)),"")</f>
        <v/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230"/>
  <sheetViews>
    <sheetView workbookViewId="0">
      <selection activeCell="H21" sqref="H21"/>
    </sheetView>
  </sheetViews>
  <sheetFormatPr defaultRowHeight="14.4" x14ac:dyDescent="0.3"/>
  <cols>
    <col min="1" max="1" width="13.5546875" bestFit="1" customWidth="1"/>
    <col min="2" max="2" width="9" bestFit="1" customWidth="1"/>
    <col min="3" max="3" width="8.33203125" customWidth="1"/>
    <col min="4" max="4" width="11.77734375" customWidth="1"/>
    <col min="5" max="5" width="11.88671875" bestFit="1" customWidth="1"/>
    <col min="6" max="6" width="15.33203125" customWidth="1"/>
    <col min="7" max="7" width="16" customWidth="1"/>
    <col min="8" max="8" width="17" bestFit="1" customWidth="1"/>
    <col min="9" max="9" width="18.5546875" bestFit="1" customWidth="1"/>
    <col min="10" max="10" width="17" bestFit="1" customWidth="1"/>
    <col min="11" max="11" width="8.109375" bestFit="1" customWidth="1"/>
    <col min="12" max="12" width="63.88671875" customWidth="1"/>
    <col min="13" max="13" width="21.33203125" bestFit="1" customWidth="1"/>
    <col min="14" max="14" width="44.109375" bestFit="1" customWidth="1"/>
    <col min="15" max="15" width="17.5546875" bestFit="1" customWidth="1"/>
    <col min="16" max="16" width="18.44140625" bestFit="1" customWidth="1"/>
    <col min="17" max="17" width="16.5546875" bestFit="1" customWidth="1"/>
    <col min="18" max="18" width="16" bestFit="1" customWidth="1"/>
    <col min="19" max="19" width="18.5546875" bestFit="1" customWidth="1"/>
    <col min="20" max="20" width="25.109375" bestFit="1" customWidth="1"/>
    <col min="21" max="21" width="25.5546875" customWidth="1"/>
    <col min="22" max="22" width="20.109375" bestFit="1" customWidth="1"/>
    <col min="23" max="23" width="43.88671875" customWidth="1"/>
  </cols>
  <sheetData>
    <row r="1" spans="1:22" x14ac:dyDescent="0.3">
      <c r="A1" t="s">
        <v>44</v>
      </c>
      <c r="B1" t="s">
        <v>0</v>
      </c>
      <c r="C1" t="s">
        <v>1</v>
      </c>
      <c r="D1" t="s">
        <v>2</v>
      </c>
      <c r="E1" t="s">
        <v>3</v>
      </c>
      <c r="F1" t="s">
        <v>45</v>
      </c>
      <c r="G1" t="s">
        <v>4</v>
      </c>
      <c r="H1" t="s">
        <v>46</v>
      </c>
      <c r="I1" t="s">
        <v>47</v>
      </c>
      <c r="J1" t="s">
        <v>31</v>
      </c>
      <c r="K1" t="s">
        <v>41</v>
      </c>
      <c r="L1" t="s">
        <v>33</v>
      </c>
      <c r="M1" t="s">
        <v>15</v>
      </c>
      <c r="N1" t="s">
        <v>32</v>
      </c>
      <c r="O1" t="s">
        <v>48</v>
      </c>
      <c r="P1" t="s">
        <v>49</v>
      </c>
      <c r="Q1" t="s">
        <v>10</v>
      </c>
      <c r="R1" t="s">
        <v>14</v>
      </c>
      <c r="S1" t="s">
        <v>50</v>
      </c>
      <c r="T1" t="s">
        <v>217</v>
      </c>
      <c r="U1" t="s">
        <v>235</v>
      </c>
      <c r="V1" t="s">
        <v>387</v>
      </c>
    </row>
    <row r="2" spans="1:22" x14ac:dyDescent="0.3">
      <c r="A2" s="1">
        <v>43983</v>
      </c>
      <c r="B2" t="s">
        <v>51</v>
      </c>
      <c r="C2" t="s">
        <v>113</v>
      </c>
      <c r="D2" t="s">
        <v>37</v>
      </c>
      <c r="E2" t="s">
        <v>37</v>
      </c>
      <c r="F2" t="s">
        <v>38</v>
      </c>
      <c r="G2" t="s">
        <v>38</v>
      </c>
      <c r="H2">
        <v>1</v>
      </c>
      <c r="I2">
        <v>1</v>
      </c>
      <c r="J2">
        <v>4.13</v>
      </c>
      <c r="L2" t="s">
        <v>114</v>
      </c>
      <c r="M2">
        <v>1</v>
      </c>
      <c r="N2" t="s">
        <v>115</v>
      </c>
      <c r="O2" t="s">
        <v>38</v>
      </c>
      <c r="P2">
        <v>0</v>
      </c>
      <c r="Q2">
        <v>0</v>
      </c>
      <c r="R2" t="s">
        <v>42</v>
      </c>
      <c r="S2">
        <v>0</v>
      </c>
      <c r="T2">
        <v>0</v>
      </c>
      <c r="U2" t="s">
        <v>275</v>
      </c>
      <c r="V2" s="1">
        <v>43982</v>
      </c>
    </row>
    <row r="3" spans="1:22" x14ac:dyDescent="0.3">
      <c r="A3" s="1">
        <v>43983</v>
      </c>
      <c r="B3" t="s">
        <v>51</v>
      </c>
      <c r="C3" t="s">
        <v>113</v>
      </c>
      <c r="D3" t="s">
        <v>37</v>
      </c>
      <c r="E3" t="s">
        <v>37</v>
      </c>
      <c r="F3" t="s">
        <v>38</v>
      </c>
      <c r="G3" t="s">
        <v>38</v>
      </c>
      <c r="H3">
        <v>1</v>
      </c>
      <c r="I3">
        <v>1</v>
      </c>
      <c r="J3">
        <v>4.13</v>
      </c>
      <c r="L3" t="s">
        <v>114</v>
      </c>
      <c r="M3">
        <v>1</v>
      </c>
      <c r="N3" t="s">
        <v>115</v>
      </c>
      <c r="O3" t="s">
        <v>97</v>
      </c>
      <c r="P3">
        <v>0</v>
      </c>
      <c r="Q3">
        <v>1</v>
      </c>
      <c r="S3">
        <v>0</v>
      </c>
      <c r="T3">
        <v>0</v>
      </c>
      <c r="U3" t="s">
        <v>274</v>
      </c>
      <c r="V3" s="1">
        <v>43982</v>
      </c>
    </row>
    <row r="4" spans="1:22" x14ac:dyDescent="0.3">
      <c r="A4" s="1">
        <v>43983</v>
      </c>
      <c r="B4" t="s">
        <v>51</v>
      </c>
      <c r="C4" t="s">
        <v>113</v>
      </c>
      <c r="D4" t="s">
        <v>37</v>
      </c>
      <c r="E4" t="s">
        <v>37</v>
      </c>
      <c r="F4" t="s">
        <v>38</v>
      </c>
      <c r="G4" t="s">
        <v>38</v>
      </c>
      <c r="H4">
        <v>1</v>
      </c>
      <c r="I4">
        <v>1</v>
      </c>
      <c r="J4">
        <v>4.13</v>
      </c>
      <c r="L4" t="s">
        <v>114</v>
      </c>
      <c r="M4">
        <v>1</v>
      </c>
      <c r="N4" t="s">
        <v>115</v>
      </c>
      <c r="O4" t="s">
        <v>74</v>
      </c>
      <c r="P4">
        <v>0</v>
      </c>
      <c r="Q4">
        <v>0</v>
      </c>
      <c r="S4">
        <v>0.68</v>
      </c>
      <c r="T4">
        <v>0.68</v>
      </c>
      <c r="U4" t="s">
        <v>276</v>
      </c>
      <c r="V4" s="1">
        <v>43982</v>
      </c>
    </row>
    <row r="5" spans="1:22" x14ac:dyDescent="0.3">
      <c r="A5" s="1">
        <v>43983</v>
      </c>
      <c r="B5" t="s">
        <v>51</v>
      </c>
      <c r="C5" t="s">
        <v>116</v>
      </c>
      <c r="D5" t="s">
        <v>37</v>
      </c>
      <c r="E5" t="s">
        <v>37</v>
      </c>
      <c r="F5" t="s">
        <v>38</v>
      </c>
      <c r="G5" t="s">
        <v>38</v>
      </c>
      <c r="H5">
        <v>2</v>
      </c>
      <c r="I5">
        <v>2</v>
      </c>
      <c r="J5">
        <v>5.37</v>
      </c>
      <c r="L5" t="s">
        <v>117</v>
      </c>
      <c r="N5" t="s">
        <v>118</v>
      </c>
      <c r="O5" t="s">
        <v>60</v>
      </c>
      <c r="P5">
        <v>0</v>
      </c>
      <c r="Q5">
        <v>0</v>
      </c>
      <c r="S5">
        <v>4.03</v>
      </c>
      <c r="T5">
        <v>5.37</v>
      </c>
      <c r="U5" t="s">
        <v>278</v>
      </c>
      <c r="V5" s="1">
        <v>43983</v>
      </c>
    </row>
    <row r="6" spans="1:22" x14ac:dyDescent="0.3">
      <c r="A6" s="1">
        <v>43983</v>
      </c>
      <c r="B6" t="s">
        <v>51</v>
      </c>
      <c r="C6" t="s">
        <v>122</v>
      </c>
      <c r="D6" t="s">
        <v>37</v>
      </c>
      <c r="E6" t="s">
        <v>37</v>
      </c>
      <c r="F6" t="s">
        <v>38</v>
      </c>
      <c r="G6" t="s">
        <v>38</v>
      </c>
      <c r="H6">
        <v>1</v>
      </c>
      <c r="I6">
        <v>1</v>
      </c>
      <c r="J6">
        <v>1.68</v>
      </c>
      <c r="L6" t="s">
        <v>123</v>
      </c>
      <c r="N6" t="s">
        <v>124</v>
      </c>
      <c r="O6" t="s">
        <v>60</v>
      </c>
      <c r="P6">
        <v>0</v>
      </c>
      <c r="Q6">
        <v>0</v>
      </c>
      <c r="S6">
        <v>0.32</v>
      </c>
      <c r="T6">
        <v>1.68</v>
      </c>
      <c r="U6" t="s">
        <v>280</v>
      </c>
      <c r="V6" s="1">
        <v>43982</v>
      </c>
    </row>
    <row r="7" spans="1:22" x14ac:dyDescent="0.3">
      <c r="A7" s="1">
        <v>43983</v>
      </c>
      <c r="B7" t="s">
        <v>51</v>
      </c>
      <c r="C7" t="s">
        <v>128</v>
      </c>
      <c r="D7" t="s">
        <v>37</v>
      </c>
      <c r="E7" t="s">
        <v>37</v>
      </c>
      <c r="F7" t="s">
        <v>38</v>
      </c>
      <c r="G7" t="s">
        <v>38</v>
      </c>
      <c r="H7">
        <v>16</v>
      </c>
      <c r="I7">
        <v>32</v>
      </c>
      <c r="J7">
        <v>30.97</v>
      </c>
      <c r="L7" t="s">
        <v>129</v>
      </c>
      <c r="N7" t="s">
        <v>130</v>
      </c>
      <c r="O7" t="s">
        <v>74</v>
      </c>
      <c r="P7">
        <v>0</v>
      </c>
      <c r="Q7">
        <v>0</v>
      </c>
      <c r="S7">
        <v>4.2</v>
      </c>
      <c r="T7">
        <v>29.45</v>
      </c>
      <c r="U7" t="s">
        <v>282</v>
      </c>
      <c r="V7" s="1">
        <v>43980</v>
      </c>
    </row>
    <row r="8" spans="1:22" x14ac:dyDescent="0.3">
      <c r="A8" s="1">
        <v>43983</v>
      </c>
      <c r="B8" t="s">
        <v>51</v>
      </c>
      <c r="C8" t="s">
        <v>128</v>
      </c>
      <c r="D8" t="s">
        <v>37</v>
      </c>
      <c r="E8" t="s">
        <v>37</v>
      </c>
      <c r="F8" t="s">
        <v>38</v>
      </c>
      <c r="G8" t="s">
        <v>38</v>
      </c>
      <c r="H8">
        <v>16</v>
      </c>
      <c r="I8">
        <v>32</v>
      </c>
      <c r="J8">
        <v>30.97</v>
      </c>
      <c r="L8" t="s">
        <v>129</v>
      </c>
      <c r="N8" t="s">
        <v>130</v>
      </c>
      <c r="O8" t="s">
        <v>60</v>
      </c>
      <c r="P8">
        <v>0</v>
      </c>
      <c r="Q8">
        <v>0</v>
      </c>
      <c r="S8">
        <v>0.87</v>
      </c>
      <c r="T8">
        <v>0.87</v>
      </c>
      <c r="U8" t="s">
        <v>283</v>
      </c>
      <c r="V8" s="1">
        <v>43980</v>
      </c>
    </row>
    <row r="9" spans="1:22" x14ac:dyDescent="0.3">
      <c r="A9" s="1">
        <v>43983</v>
      </c>
      <c r="B9" t="s">
        <v>51</v>
      </c>
      <c r="C9" t="s">
        <v>150</v>
      </c>
      <c r="D9" t="s">
        <v>37</v>
      </c>
      <c r="E9" t="s">
        <v>37</v>
      </c>
      <c r="F9" t="s">
        <v>38</v>
      </c>
      <c r="G9" t="s">
        <v>53</v>
      </c>
      <c r="H9">
        <v>8</v>
      </c>
      <c r="I9">
        <v>8</v>
      </c>
      <c r="J9">
        <v>13.5</v>
      </c>
      <c r="L9" t="s">
        <v>151</v>
      </c>
      <c r="N9" t="s">
        <v>152</v>
      </c>
      <c r="O9" t="s">
        <v>53</v>
      </c>
      <c r="P9">
        <v>0</v>
      </c>
      <c r="Q9">
        <v>0</v>
      </c>
      <c r="S9">
        <v>0.75</v>
      </c>
      <c r="T9">
        <v>12.25</v>
      </c>
      <c r="U9" t="s">
        <v>293</v>
      </c>
      <c r="V9" s="1">
        <v>43985</v>
      </c>
    </row>
    <row r="10" spans="1:22" x14ac:dyDescent="0.3">
      <c r="A10" s="1">
        <v>43983</v>
      </c>
      <c r="B10" t="s">
        <v>51</v>
      </c>
      <c r="C10" t="s">
        <v>160</v>
      </c>
      <c r="D10" t="s">
        <v>37</v>
      </c>
      <c r="E10" t="s">
        <v>37</v>
      </c>
      <c r="F10" t="s">
        <v>38</v>
      </c>
      <c r="G10" t="s">
        <v>38</v>
      </c>
      <c r="H10">
        <v>1</v>
      </c>
      <c r="I10">
        <v>2</v>
      </c>
      <c r="J10">
        <v>7.88</v>
      </c>
      <c r="L10" t="s">
        <v>161</v>
      </c>
      <c r="N10" t="s">
        <v>162</v>
      </c>
      <c r="O10" t="s">
        <v>60</v>
      </c>
      <c r="P10">
        <v>0</v>
      </c>
      <c r="Q10">
        <v>0</v>
      </c>
      <c r="S10">
        <v>0.12</v>
      </c>
      <c r="T10">
        <v>7.67</v>
      </c>
      <c r="U10" t="s">
        <v>298</v>
      </c>
      <c r="V10" s="1">
        <v>43979</v>
      </c>
    </row>
    <row r="11" spans="1:22" x14ac:dyDescent="0.3">
      <c r="A11" s="1">
        <v>43983</v>
      </c>
      <c r="B11" t="s">
        <v>51</v>
      </c>
      <c r="C11" t="s">
        <v>160</v>
      </c>
      <c r="D11" t="s">
        <v>37</v>
      </c>
      <c r="E11" t="s">
        <v>37</v>
      </c>
      <c r="F11" t="s">
        <v>38</v>
      </c>
      <c r="G11" t="s">
        <v>38</v>
      </c>
      <c r="H11">
        <v>1</v>
      </c>
      <c r="I11">
        <v>2</v>
      </c>
      <c r="J11">
        <v>7.88</v>
      </c>
      <c r="L11" t="s">
        <v>161</v>
      </c>
      <c r="N11" t="s">
        <v>162</v>
      </c>
      <c r="O11" t="s">
        <v>74</v>
      </c>
      <c r="P11">
        <v>0</v>
      </c>
      <c r="Q11">
        <v>0</v>
      </c>
      <c r="S11">
        <v>0.12</v>
      </c>
      <c r="T11">
        <v>0.12</v>
      </c>
      <c r="U11" t="s">
        <v>299</v>
      </c>
      <c r="V11" s="1">
        <v>43979</v>
      </c>
    </row>
    <row r="12" spans="1:22" x14ac:dyDescent="0.3">
      <c r="A12" s="1">
        <v>43983</v>
      </c>
      <c r="B12" t="s">
        <v>51</v>
      </c>
      <c r="C12" t="s">
        <v>163</v>
      </c>
      <c r="D12" t="s">
        <v>37</v>
      </c>
      <c r="E12" t="s">
        <v>37</v>
      </c>
      <c r="F12" t="s">
        <v>38</v>
      </c>
      <c r="G12" t="s">
        <v>38</v>
      </c>
      <c r="H12">
        <v>2</v>
      </c>
      <c r="I12">
        <v>3</v>
      </c>
      <c r="J12">
        <v>3.08</v>
      </c>
      <c r="L12" t="s">
        <v>164</v>
      </c>
      <c r="M12">
        <v>1</v>
      </c>
      <c r="N12" t="s">
        <v>165</v>
      </c>
      <c r="O12" t="s">
        <v>38</v>
      </c>
      <c r="P12">
        <v>0</v>
      </c>
      <c r="Q12">
        <v>0</v>
      </c>
      <c r="R12" t="s">
        <v>211</v>
      </c>
      <c r="S12">
        <v>0</v>
      </c>
      <c r="T12">
        <v>0</v>
      </c>
      <c r="U12" t="s">
        <v>303</v>
      </c>
      <c r="V12" s="1">
        <v>43981</v>
      </c>
    </row>
    <row r="13" spans="1:22" x14ac:dyDescent="0.3">
      <c r="A13" s="1">
        <v>43983</v>
      </c>
      <c r="B13" t="s">
        <v>51</v>
      </c>
      <c r="C13" t="s">
        <v>163</v>
      </c>
      <c r="D13" t="s">
        <v>37</v>
      </c>
      <c r="E13" t="s">
        <v>37</v>
      </c>
      <c r="F13" t="s">
        <v>38</v>
      </c>
      <c r="G13" t="s">
        <v>38</v>
      </c>
      <c r="H13">
        <v>2</v>
      </c>
      <c r="I13">
        <v>3</v>
      </c>
      <c r="J13">
        <v>3.08</v>
      </c>
      <c r="L13" t="s">
        <v>164</v>
      </c>
      <c r="M13">
        <v>1</v>
      </c>
      <c r="N13" t="s">
        <v>165</v>
      </c>
      <c r="O13" t="s">
        <v>97</v>
      </c>
      <c r="P13">
        <v>0</v>
      </c>
      <c r="Q13">
        <v>1</v>
      </c>
      <c r="S13">
        <v>0</v>
      </c>
      <c r="T13">
        <v>0</v>
      </c>
      <c r="U13" t="s">
        <v>302</v>
      </c>
      <c r="V13" s="1">
        <v>43981</v>
      </c>
    </row>
    <row r="14" spans="1:22" x14ac:dyDescent="0.3">
      <c r="A14" s="1">
        <v>43983</v>
      </c>
      <c r="B14" t="s">
        <v>51</v>
      </c>
      <c r="C14" t="s">
        <v>163</v>
      </c>
      <c r="D14" t="s">
        <v>37</v>
      </c>
      <c r="E14" t="s">
        <v>37</v>
      </c>
      <c r="F14" t="s">
        <v>38</v>
      </c>
      <c r="G14" t="s">
        <v>38</v>
      </c>
      <c r="H14">
        <v>2</v>
      </c>
      <c r="I14">
        <v>3</v>
      </c>
      <c r="J14">
        <v>3.08</v>
      </c>
      <c r="L14" t="s">
        <v>164</v>
      </c>
      <c r="M14">
        <v>1</v>
      </c>
      <c r="N14" t="s">
        <v>165</v>
      </c>
      <c r="O14" t="s">
        <v>60</v>
      </c>
      <c r="P14">
        <v>1</v>
      </c>
      <c r="Q14">
        <v>0</v>
      </c>
      <c r="S14">
        <v>0.97</v>
      </c>
      <c r="T14">
        <v>2.73</v>
      </c>
      <c r="U14" t="s">
        <v>301</v>
      </c>
      <c r="V14" s="1">
        <v>43981</v>
      </c>
    </row>
    <row r="15" spans="1:22" x14ac:dyDescent="0.3">
      <c r="A15" s="1">
        <v>43983</v>
      </c>
      <c r="B15" t="s">
        <v>51</v>
      </c>
      <c r="C15" t="s">
        <v>163</v>
      </c>
      <c r="D15" t="s">
        <v>37</v>
      </c>
      <c r="E15" t="s">
        <v>37</v>
      </c>
      <c r="F15" t="s">
        <v>38</v>
      </c>
      <c r="G15" t="s">
        <v>38</v>
      </c>
      <c r="H15">
        <v>2</v>
      </c>
      <c r="I15">
        <v>3</v>
      </c>
      <c r="J15">
        <v>3.08</v>
      </c>
      <c r="L15" t="s">
        <v>164</v>
      </c>
      <c r="M15">
        <v>1</v>
      </c>
      <c r="N15" t="s">
        <v>165</v>
      </c>
      <c r="O15" t="s">
        <v>74</v>
      </c>
      <c r="P15">
        <v>0</v>
      </c>
      <c r="Q15">
        <v>0</v>
      </c>
      <c r="S15">
        <v>0.28000000000000003</v>
      </c>
      <c r="T15">
        <v>0.28000000000000003</v>
      </c>
      <c r="U15" t="s">
        <v>304</v>
      </c>
      <c r="V15" s="1">
        <v>43981</v>
      </c>
    </row>
    <row r="16" spans="1:22" x14ac:dyDescent="0.3">
      <c r="A16" s="1">
        <v>43983</v>
      </c>
      <c r="B16" t="s">
        <v>51</v>
      </c>
      <c r="C16" t="s">
        <v>166</v>
      </c>
      <c r="D16" t="s">
        <v>37</v>
      </c>
      <c r="E16" t="s">
        <v>37</v>
      </c>
      <c r="F16" t="s">
        <v>38</v>
      </c>
      <c r="G16" t="s">
        <v>38</v>
      </c>
      <c r="H16">
        <v>2</v>
      </c>
      <c r="I16">
        <v>1</v>
      </c>
      <c r="J16">
        <v>4.95</v>
      </c>
      <c r="L16" t="s">
        <v>167</v>
      </c>
      <c r="M16">
        <v>1</v>
      </c>
      <c r="N16" t="s">
        <v>168</v>
      </c>
      <c r="O16" t="s">
        <v>38</v>
      </c>
      <c r="P16">
        <v>0</v>
      </c>
      <c r="Q16">
        <v>0</v>
      </c>
      <c r="R16" t="s">
        <v>211</v>
      </c>
      <c r="S16">
        <v>0</v>
      </c>
      <c r="T16">
        <v>0</v>
      </c>
      <c r="U16" t="s">
        <v>307</v>
      </c>
      <c r="V16" s="1">
        <v>43981</v>
      </c>
    </row>
    <row r="17" spans="1:22" x14ac:dyDescent="0.3">
      <c r="A17" s="1">
        <v>43983</v>
      </c>
      <c r="B17" t="s">
        <v>51</v>
      </c>
      <c r="C17" t="s">
        <v>166</v>
      </c>
      <c r="D17" t="s">
        <v>37</v>
      </c>
      <c r="E17" t="s">
        <v>37</v>
      </c>
      <c r="F17" t="s">
        <v>38</v>
      </c>
      <c r="G17" t="s">
        <v>38</v>
      </c>
      <c r="H17">
        <v>2</v>
      </c>
      <c r="I17">
        <v>1</v>
      </c>
      <c r="J17">
        <v>4.95</v>
      </c>
      <c r="L17" t="s">
        <v>167</v>
      </c>
      <c r="M17">
        <v>1</v>
      </c>
      <c r="N17" t="s">
        <v>168</v>
      </c>
      <c r="O17" t="s">
        <v>97</v>
      </c>
      <c r="P17">
        <v>0</v>
      </c>
      <c r="Q17">
        <v>1</v>
      </c>
      <c r="S17">
        <v>0</v>
      </c>
      <c r="T17">
        <v>0</v>
      </c>
      <c r="U17" t="s">
        <v>306</v>
      </c>
      <c r="V17" s="1">
        <v>43981</v>
      </c>
    </row>
    <row r="18" spans="1:22" x14ac:dyDescent="0.3">
      <c r="A18" s="1">
        <v>43983</v>
      </c>
      <c r="B18" t="s">
        <v>51</v>
      </c>
      <c r="C18" t="s">
        <v>166</v>
      </c>
      <c r="D18" t="s">
        <v>37</v>
      </c>
      <c r="E18" t="s">
        <v>37</v>
      </c>
      <c r="F18" t="s">
        <v>38</v>
      </c>
      <c r="G18" t="s">
        <v>38</v>
      </c>
      <c r="H18">
        <v>2</v>
      </c>
      <c r="I18">
        <v>1</v>
      </c>
      <c r="J18">
        <v>4.95</v>
      </c>
      <c r="L18" t="s">
        <v>167</v>
      </c>
      <c r="M18">
        <v>1</v>
      </c>
      <c r="N18" t="s">
        <v>168</v>
      </c>
      <c r="O18" t="s">
        <v>60</v>
      </c>
      <c r="P18">
        <v>-1</v>
      </c>
      <c r="Q18">
        <v>0</v>
      </c>
      <c r="S18">
        <v>0.47</v>
      </c>
      <c r="T18">
        <v>4.92</v>
      </c>
      <c r="U18" t="s">
        <v>305</v>
      </c>
      <c r="V18" s="1">
        <v>43981</v>
      </c>
    </row>
    <row r="19" spans="1:22" x14ac:dyDescent="0.3">
      <c r="A19" s="1">
        <v>43983</v>
      </c>
      <c r="B19" t="s">
        <v>51</v>
      </c>
      <c r="C19" t="s">
        <v>181</v>
      </c>
      <c r="D19" t="s">
        <v>37</v>
      </c>
      <c r="E19" t="s">
        <v>37</v>
      </c>
      <c r="F19" t="s">
        <v>56</v>
      </c>
      <c r="G19" t="s">
        <v>56</v>
      </c>
      <c r="H19">
        <v>25</v>
      </c>
      <c r="I19">
        <v>25</v>
      </c>
      <c r="J19">
        <v>48.73</v>
      </c>
      <c r="L19" t="s">
        <v>182</v>
      </c>
      <c r="N19" t="s">
        <v>183</v>
      </c>
      <c r="O19" t="s">
        <v>56</v>
      </c>
      <c r="P19">
        <v>0</v>
      </c>
      <c r="Q19">
        <v>0</v>
      </c>
      <c r="S19">
        <v>0.7</v>
      </c>
      <c r="T19">
        <v>48.73</v>
      </c>
      <c r="U19" t="s">
        <v>319</v>
      </c>
      <c r="V19" s="1">
        <v>43972</v>
      </c>
    </row>
    <row r="20" spans="1:22" x14ac:dyDescent="0.3">
      <c r="A20" s="1">
        <v>43983</v>
      </c>
      <c r="B20" t="s">
        <v>51</v>
      </c>
      <c r="C20" t="s">
        <v>187</v>
      </c>
      <c r="D20" t="s">
        <v>40</v>
      </c>
      <c r="F20" t="s">
        <v>38</v>
      </c>
      <c r="G20" t="s">
        <v>56</v>
      </c>
      <c r="H20">
        <v>5</v>
      </c>
      <c r="I20">
        <v>5</v>
      </c>
      <c r="J20">
        <v>2.97</v>
      </c>
      <c r="L20" t="s">
        <v>188</v>
      </c>
      <c r="N20" t="s">
        <v>189</v>
      </c>
      <c r="O20" t="s">
        <v>56</v>
      </c>
      <c r="P20">
        <v>0</v>
      </c>
      <c r="Q20">
        <v>0</v>
      </c>
      <c r="S20">
        <v>7.0000000000000007E-2</v>
      </c>
      <c r="T20">
        <v>2.97</v>
      </c>
      <c r="U20" t="s">
        <v>321</v>
      </c>
      <c r="V20" s="1">
        <v>44011</v>
      </c>
    </row>
    <row r="21" spans="1:22" x14ac:dyDescent="0.3">
      <c r="A21" s="1">
        <v>43983</v>
      </c>
      <c r="B21" t="s">
        <v>51</v>
      </c>
      <c r="C21" t="s">
        <v>194</v>
      </c>
      <c r="D21" t="s">
        <v>37</v>
      </c>
      <c r="E21" t="s">
        <v>37</v>
      </c>
      <c r="F21" t="s">
        <v>195</v>
      </c>
      <c r="G21" t="s">
        <v>38</v>
      </c>
      <c r="H21">
        <v>0</v>
      </c>
      <c r="I21">
        <v>0</v>
      </c>
      <c r="J21">
        <v>51.13</v>
      </c>
      <c r="L21" t="s">
        <v>196</v>
      </c>
      <c r="M21">
        <v>2</v>
      </c>
      <c r="N21" t="s">
        <v>197</v>
      </c>
      <c r="O21" t="s">
        <v>38</v>
      </c>
      <c r="P21">
        <v>0</v>
      </c>
      <c r="Q21">
        <v>0</v>
      </c>
      <c r="R21" t="s">
        <v>211</v>
      </c>
      <c r="S21">
        <v>0</v>
      </c>
      <c r="T21">
        <v>0</v>
      </c>
      <c r="U21" t="s">
        <v>325</v>
      </c>
      <c r="V21" s="1">
        <v>43945</v>
      </c>
    </row>
    <row r="22" spans="1:22" x14ac:dyDescent="0.3">
      <c r="A22" s="1">
        <v>43983</v>
      </c>
      <c r="B22" t="s">
        <v>51</v>
      </c>
      <c r="C22" t="s">
        <v>194</v>
      </c>
      <c r="D22" t="s">
        <v>37</v>
      </c>
      <c r="E22" t="s">
        <v>37</v>
      </c>
      <c r="F22" t="s">
        <v>195</v>
      </c>
      <c r="G22" t="s">
        <v>38</v>
      </c>
      <c r="H22">
        <v>0</v>
      </c>
      <c r="I22">
        <v>0</v>
      </c>
      <c r="J22">
        <v>51.13</v>
      </c>
      <c r="L22" t="s">
        <v>196</v>
      </c>
      <c r="M22">
        <v>2</v>
      </c>
      <c r="N22" t="s">
        <v>197</v>
      </c>
      <c r="O22" t="s">
        <v>97</v>
      </c>
      <c r="P22">
        <v>0</v>
      </c>
      <c r="Q22">
        <v>1</v>
      </c>
      <c r="S22">
        <v>0</v>
      </c>
      <c r="T22">
        <v>0</v>
      </c>
      <c r="U22" t="s">
        <v>324</v>
      </c>
      <c r="V22" s="1">
        <v>43945</v>
      </c>
    </row>
    <row r="23" spans="1:22" x14ac:dyDescent="0.3">
      <c r="A23" s="1">
        <v>43984</v>
      </c>
      <c r="B23" t="s">
        <v>51</v>
      </c>
      <c r="C23" t="s">
        <v>110</v>
      </c>
      <c r="D23" t="s">
        <v>37</v>
      </c>
      <c r="E23" t="s">
        <v>37</v>
      </c>
      <c r="F23" t="s">
        <v>38</v>
      </c>
      <c r="G23" t="s">
        <v>61</v>
      </c>
      <c r="H23">
        <v>2</v>
      </c>
      <c r="I23">
        <v>4</v>
      </c>
      <c r="J23">
        <v>13.63</v>
      </c>
      <c r="L23" t="s">
        <v>111</v>
      </c>
      <c r="N23" t="s">
        <v>112</v>
      </c>
      <c r="O23" t="s">
        <v>61</v>
      </c>
      <c r="P23">
        <v>0</v>
      </c>
      <c r="Q23">
        <v>0</v>
      </c>
      <c r="S23">
        <v>3.17</v>
      </c>
      <c r="T23">
        <v>12.98</v>
      </c>
      <c r="U23" t="s">
        <v>271</v>
      </c>
      <c r="V23" s="1">
        <v>43980</v>
      </c>
    </row>
    <row r="24" spans="1:22" x14ac:dyDescent="0.3">
      <c r="A24" s="1">
        <v>43984</v>
      </c>
      <c r="B24" t="s">
        <v>51</v>
      </c>
      <c r="C24" t="s">
        <v>113</v>
      </c>
      <c r="D24" t="s">
        <v>37</v>
      </c>
      <c r="E24" t="s">
        <v>37</v>
      </c>
      <c r="F24" t="s">
        <v>38</v>
      </c>
      <c r="G24" t="s">
        <v>38</v>
      </c>
      <c r="H24">
        <v>1</v>
      </c>
      <c r="I24">
        <v>1</v>
      </c>
      <c r="J24">
        <v>4.13</v>
      </c>
      <c r="L24" t="s">
        <v>114</v>
      </c>
      <c r="M24">
        <v>1</v>
      </c>
      <c r="N24" t="s">
        <v>115</v>
      </c>
      <c r="O24" t="s">
        <v>60</v>
      </c>
      <c r="P24">
        <v>0</v>
      </c>
      <c r="Q24">
        <v>0</v>
      </c>
      <c r="S24">
        <v>0.28000000000000003</v>
      </c>
      <c r="T24">
        <v>3.45</v>
      </c>
      <c r="U24" t="s">
        <v>277</v>
      </c>
      <c r="V24" s="1">
        <v>43982</v>
      </c>
    </row>
    <row r="25" spans="1:22" x14ac:dyDescent="0.3">
      <c r="A25" s="1">
        <v>43984</v>
      </c>
      <c r="B25" t="s">
        <v>51</v>
      </c>
      <c r="C25" t="s">
        <v>116</v>
      </c>
      <c r="D25" t="s">
        <v>37</v>
      </c>
      <c r="E25" t="s">
        <v>37</v>
      </c>
      <c r="F25" t="s">
        <v>38</v>
      </c>
      <c r="G25" t="s">
        <v>38</v>
      </c>
      <c r="H25">
        <v>2</v>
      </c>
      <c r="I25">
        <v>2</v>
      </c>
      <c r="J25">
        <v>5.37</v>
      </c>
      <c r="L25" t="s">
        <v>117</v>
      </c>
      <c r="N25" t="s">
        <v>118</v>
      </c>
      <c r="O25" t="s">
        <v>60</v>
      </c>
      <c r="P25">
        <v>0</v>
      </c>
      <c r="Q25">
        <v>0</v>
      </c>
      <c r="S25">
        <v>1.33</v>
      </c>
      <c r="T25">
        <v>5.37</v>
      </c>
      <c r="U25" t="s">
        <v>278</v>
      </c>
      <c r="V25" s="1">
        <v>43983</v>
      </c>
    </row>
    <row r="26" spans="1:22" x14ac:dyDescent="0.3">
      <c r="A26" s="1">
        <v>43984</v>
      </c>
      <c r="B26" t="s">
        <v>51</v>
      </c>
      <c r="C26" t="s">
        <v>125</v>
      </c>
      <c r="D26" t="s">
        <v>37</v>
      </c>
      <c r="E26" t="s">
        <v>37</v>
      </c>
      <c r="F26" t="s">
        <v>38</v>
      </c>
      <c r="G26" t="s">
        <v>38</v>
      </c>
      <c r="H26">
        <v>0.5</v>
      </c>
      <c r="I26">
        <v>0.5</v>
      </c>
      <c r="J26">
        <v>0.72</v>
      </c>
      <c r="L26" t="s">
        <v>126</v>
      </c>
      <c r="N26" t="s">
        <v>127</v>
      </c>
      <c r="O26" t="s">
        <v>60</v>
      </c>
      <c r="P26">
        <v>0</v>
      </c>
      <c r="Q26">
        <v>0</v>
      </c>
      <c r="S26">
        <v>0.37</v>
      </c>
      <c r="T26">
        <v>0.72</v>
      </c>
      <c r="U26" t="s">
        <v>281</v>
      </c>
      <c r="V26" s="1">
        <v>43984</v>
      </c>
    </row>
    <row r="27" spans="1:22" x14ac:dyDescent="0.3">
      <c r="A27" s="1">
        <v>43984</v>
      </c>
      <c r="B27" t="s">
        <v>51</v>
      </c>
      <c r="C27" t="s">
        <v>128</v>
      </c>
      <c r="D27" t="s">
        <v>37</v>
      </c>
      <c r="E27" t="s">
        <v>37</v>
      </c>
      <c r="F27" t="s">
        <v>38</v>
      </c>
      <c r="G27" t="s">
        <v>38</v>
      </c>
      <c r="H27">
        <v>16</v>
      </c>
      <c r="I27">
        <v>32</v>
      </c>
      <c r="J27">
        <v>30.97</v>
      </c>
      <c r="L27" t="s">
        <v>129</v>
      </c>
      <c r="N27" t="s">
        <v>130</v>
      </c>
      <c r="O27" t="s">
        <v>61</v>
      </c>
      <c r="P27">
        <v>0</v>
      </c>
      <c r="Q27">
        <v>0</v>
      </c>
      <c r="S27">
        <v>0.08</v>
      </c>
      <c r="T27">
        <v>0.65</v>
      </c>
      <c r="U27" t="s">
        <v>284</v>
      </c>
      <c r="V27" s="1">
        <v>43980</v>
      </c>
    </row>
    <row r="28" spans="1:22" x14ac:dyDescent="0.3">
      <c r="A28" s="1">
        <v>43984</v>
      </c>
      <c r="B28" t="s">
        <v>51</v>
      </c>
      <c r="C28" t="s">
        <v>128</v>
      </c>
      <c r="D28" t="s">
        <v>37</v>
      </c>
      <c r="E28" t="s">
        <v>37</v>
      </c>
      <c r="F28" t="s">
        <v>38</v>
      </c>
      <c r="G28" t="s">
        <v>38</v>
      </c>
      <c r="H28">
        <v>16</v>
      </c>
      <c r="I28">
        <v>32</v>
      </c>
      <c r="J28">
        <v>30.97</v>
      </c>
      <c r="L28" t="s">
        <v>129</v>
      </c>
      <c r="N28" t="s">
        <v>130</v>
      </c>
      <c r="O28" t="s">
        <v>74</v>
      </c>
      <c r="P28">
        <v>0</v>
      </c>
      <c r="Q28">
        <v>0</v>
      </c>
      <c r="S28">
        <v>5</v>
      </c>
      <c r="T28">
        <v>29.45</v>
      </c>
      <c r="U28" t="s">
        <v>282</v>
      </c>
      <c r="V28" s="1">
        <v>43980</v>
      </c>
    </row>
    <row r="29" spans="1:22" x14ac:dyDescent="0.3">
      <c r="A29" s="1">
        <v>43984</v>
      </c>
      <c r="B29" t="s">
        <v>51</v>
      </c>
      <c r="C29" t="s">
        <v>131</v>
      </c>
      <c r="D29" t="s">
        <v>37</v>
      </c>
      <c r="E29" t="s">
        <v>37</v>
      </c>
      <c r="F29" t="s">
        <v>38</v>
      </c>
      <c r="G29" t="s">
        <v>38</v>
      </c>
      <c r="H29">
        <v>1</v>
      </c>
      <c r="I29">
        <v>1</v>
      </c>
      <c r="J29">
        <v>4.67</v>
      </c>
      <c r="L29" t="s">
        <v>132</v>
      </c>
      <c r="N29" t="s">
        <v>133</v>
      </c>
      <c r="O29" t="s">
        <v>53</v>
      </c>
      <c r="P29">
        <v>0</v>
      </c>
      <c r="Q29">
        <v>0</v>
      </c>
      <c r="S29">
        <v>4.67</v>
      </c>
      <c r="T29">
        <v>4.67</v>
      </c>
      <c r="U29" t="s">
        <v>285</v>
      </c>
      <c r="V29" s="1">
        <v>43984</v>
      </c>
    </row>
    <row r="30" spans="1:22" x14ac:dyDescent="0.3">
      <c r="A30" s="1">
        <v>43984</v>
      </c>
      <c r="B30" t="s">
        <v>51</v>
      </c>
      <c r="C30" t="s">
        <v>150</v>
      </c>
      <c r="D30" t="s">
        <v>37</v>
      </c>
      <c r="E30" t="s">
        <v>37</v>
      </c>
      <c r="F30" t="s">
        <v>38</v>
      </c>
      <c r="G30" t="s">
        <v>53</v>
      </c>
      <c r="H30">
        <v>8</v>
      </c>
      <c r="I30">
        <v>8</v>
      </c>
      <c r="J30">
        <v>13.5</v>
      </c>
      <c r="L30" t="s">
        <v>151</v>
      </c>
      <c r="N30" t="s">
        <v>152</v>
      </c>
      <c r="O30" t="s">
        <v>53</v>
      </c>
      <c r="P30">
        <v>0</v>
      </c>
      <c r="Q30">
        <v>0</v>
      </c>
      <c r="S30">
        <v>0.92</v>
      </c>
      <c r="T30">
        <v>12.25</v>
      </c>
      <c r="U30" t="s">
        <v>293</v>
      </c>
      <c r="V30" s="1">
        <v>43985</v>
      </c>
    </row>
    <row r="31" spans="1:22" x14ac:dyDescent="0.3">
      <c r="A31" s="1">
        <v>43984</v>
      </c>
      <c r="B31" t="s">
        <v>51</v>
      </c>
      <c r="C31" t="s">
        <v>153</v>
      </c>
      <c r="D31" t="s">
        <v>37</v>
      </c>
      <c r="E31" t="s">
        <v>37</v>
      </c>
      <c r="F31" t="s">
        <v>38</v>
      </c>
      <c r="G31" t="s">
        <v>38</v>
      </c>
      <c r="H31">
        <v>8</v>
      </c>
      <c r="I31">
        <v>8</v>
      </c>
      <c r="J31">
        <v>9.3000000000000007</v>
      </c>
      <c r="L31" t="s">
        <v>155</v>
      </c>
      <c r="N31" t="s">
        <v>156</v>
      </c>
      <c r="O31" t="s">
        <v>93</v>
      </c>
      <c r="P31">
        <v>0</v>
      </c>
      <c r="Q31">
        <v>0</v>
      </c>
      <c r="S31">
        <v>5.12</v>
      </c>
      <c r="T31">
        <v>9.3000000000000007</v>
      </c>
      <c r="U31" t="s">
        <v>296</v>
      </c>
      <c r="V31" s="1">
        <v>43980</v>
      </c>
    </row>
    <row r="32" spans="1:22" x14ac:dyDescent="0.3">
      <c r="A32" s="1">
        <v>43984</v>
      </c>
      <c r="B32" t="s">
        <v>51</v>
      </c>
      <c r="C32" t="s">
        <v>157</v>
      </c>
      <c r="D32" t="s">
        <v>37</v>
      </c>
      <c r="E32" t="s">
        <v>37</v>
      </c>
      <c r="F32" t="s">
        <v>38</v>
      </c>
      <c r="G32" t="s">
        <v>38</v>
      </c>
      <c r="H32">
        <v>3</v>
      </c>
      <c r="I32">
        <v>3</v>
      </c>
      <c r="J32">
        <v>8.9700000000000006</v>
      </c>
      <c r="L32" t="s">
        <v>158</v>
      </c>
      <c r="M32">
        <v>1</v>
      </c>
      <c r="N32" t="s">
        <v>159</v>
      </c>
      <c r="O32" t="s">
        <v>93</v>
      </c>
      <c r="P32">
        <v>0</v>
      </c>
      <c r="Q32">
        <v>0</v>
      </c>
      <c r="S32">
        <v>0.15</v>
      </c>
      <c r="T32">
        <v>8.9700000000000006</v>
      </c>
      <c r="U32" t="s">
        <v>297</v>
      </c>
      <c r="V32" s="1">
        <v>43973</v>
      </c>
    </row>
    <row r="33" spans="1:22" x14ac:dyDescent="0.3">
      <c r="A33" s="1">
        <v>43984</v>
      </c>
      <c r="B33" t="s">
        <v>51</v>
      </c>
      <c r="C33" t="s">
        <v>160</v>
      </c>
      <c r="D33" t="s">
        <v>37</v>
      </c>
      <c r="E33" t="s">
        <v>37</v>
      </c>
      <c r="F33" t="s">
        <v>38</v>
      </c>
      <c r="G33" t="s">
        <v>38</v>
      </c>
      <c r="H33">
        <v>1</v>
      </c>
      <c r="I33">
        <v>2</v>
      </c>
      <c r="J33">
        <v>7.88</v>
      </c>
      <c r="L33" t="s">
        <v>161</v>
      </c>
      <c r="N33" t="s">
        <v>162</v>
      </c>
      <c r="O33" t="s">
        <v>61</v>
      </c>
      <c r="P33">
        <v>0</v>
      </c>
      <c r="Q33">
        <v>0</v>
      </c>
      <c r="S33">
        <v>0.05</v>
      </c>
      <c r="T33">
        <v>0.1</v>
      </c>
      <c r="U33" t="s">
        <v>300</v>
      </c>
      <c r="V33" s="1">
        <v>43979</v>
      </c>
    </row>
    <row r="34" spans="1:22" x14ac:dyDescent="0.3">
      <c r="A34" s="1">
        <v>43984</v>
      </c>
      <c r="B34" t="s">
        <v>51</v>
      </c>
      <c r="C34" t="s">
        <v>160</v>
      </c>
      <c r="D34" t="s">
        <v>37</v>
      </c>
      <c r="E34" t="s">
        <v>37</v>
      </c>
      <c r="F34" t="s">
        <v>38</v>
      </c>
      <c r="G34" t="s">
        <v>38</v>
      </c>
      <c r="H34">
        <v>1</v>
      </c>
      <c r="I34">
        <v>2</v>
      </c>
      <c r="J34">
        <v>7.88</v>
      </c>
      <c r="L34" t="s">
        <v>161</v>
      </c>
      <c r="N34" t="s">
        <v>162</v>
      </c>
      <c r="O34" t="s">
        <v>60</v>
      </c>
      <c r="P34">
        <v>0</v>
      </c>
      <c r="Q34">
        <v>0</v>
      </c>
      <c r="S34">
        <v>0.18</v>
      </c>
      <c r="T34">
        <v>7.67</v>
      </c>
      <c r="U34" t="s">
        <v>298</v>
      </c>
      <c r="V34" s="1">
        <v>43979</v>
      </c>
    </row>
    <row r="35" spans="1:22" x14ac:dyDescent="0.3">
      <c r="A35" s="1">
        <v>43984</v>
      </c>
      <c r="B35" t="s">
        <v>51</v>
      </c>
      <c r="C35" t="s">
        <v>166</v>
      </c>
      <c r="D35" t="s">
        <v>37</v>
      </c>
      <c r="E35" t="s">
        <v>37</v>
      </c>
      <c r="F35" t="s">
        <v>38</v>
      </c>
      <c r="G35" t="s">
        <v>38</v>
      </c>
      <c r="H35">
        <v>2</v>
      </c>
      <c r="I35">
        <v>1</v>
      </c>
      <c r="J35">
        <v>4.95</v>
      </c>
      <c r="L35" t="s">
        <v>167</v>
      </c>
      <c r="M35">
        <v>1</v>
      </c>
      <c r="N35" t="s">
        <v>168</v>
      </c>
      <c r="O35" t="s">
        <v>60</v>
      </c>
      <c r="P35">
        <v>0</v>
      </c>
      <c r="Q35">
        <v>0</v>
      </c>
      <c r="S35">
        <v>1.93</v>
      </c>
      <c r="T35">
        <v>4.92</v>
      </c>
      <c r="U35" t="s">
        <v>305</v>
      </c>
      <c r="V35" s="1">
        <v>43981</v>
      </c>
    </row>
    <row r="36" spans="1:22" x14ac:dyDescent="0.3">
      <c r="A36" s="1">
        <v>43984</v>
      </c>
      <c r="B36" t="s">
        <v>51</v>
      </c>
      <c r="C36" t="s">
        <v>169</v>
      </c>
      <c r="D36" t="s">
        <v>37</v>
      </c>
      <c r="E36" t="s">
        <v>37</v>
      </c>
      <c r="F36" t="s">
        <v>38</v>
      </c>
      <c r="G36" t="s">
        <v>38</v>
      </c>
      <c r="H36">
        <v>2</v>
      </c>
      <c r="I36">
        <v>2</v>
      </c>
      <c r="J36">
        <v>12.67</v>
      </c>
      <c r="L36" t="s">
        <v>170</v>
      </c>
      <c r="N36" t="s">
        <v>171</v>
      </c>
      <c r="O36" t="s">
        <v>53</v>
      </c>
      <c r="P36">
        <v>0</v>
      </c>
      <c r="Q36">
        <v>0</v>
      </c>
      <c r="S36">
        <v>2.5299999999999998</v>
      </c>
      <c r="T36">
        <v>10.199999999999999</v>
      </c>
      <c r="U36" t="s">
        <v>308</v>
      </c>
      <c r="V36" s="1">
        <v>43984</v>
      </c>
    </row>
    <row r="37" spans="1:22" x14ac:dyDescent="0.3">
      <c r="A37" s="1">
        <v>43984</v>
      </c>
      <c r="B37" t="s">
        <v>51</v>
      </c>
      <c r="C37" t="s">
        <v>172</v>
      </c>
      <c r="D37" t="s">
        <v>37</v>
      </c>
      <c r="E37" t="s">
        <v>37</v>
      </c>
      <c r="F37" t="s">
        <v>38</v>
      </c>
      <c r="G37" t="s">
        <v>38</v>
      </c>
      <c r="H37">
        <v>2</v>
      </c>
      <c r="I37">
        <v>2.5</v>
      </c>
      <c r="J37">
        <v>4.12</v>
      </c>
      <c r="L37" t="s">
        <v>173</v>
      </c>
      <c r="M37">
        <v>1</v>
      </c>
      <c r="N37" t="s">
        <v>174</v>
      </c>
      <c r="O37" t="s">
        <v>60</v>
      </c>
      <c r="P37">
        <v>0</v>
      </c>
      <c r="Q37">
        <v>0</v>
      </c>
      <c r="S37">
        <v>0.1</v>
      </c>
      <c r="T37">
        <v>4</v>
      </c>
      <c r="U37" t="s">
        <v>312</v>
      </c>
      <c r="V37" s="1">
        <v>43982</v>
      </c>
    </row>
    <row r="38" spans="1:22" x14ac:dyDescent="0.3">
      <c r="A38" s="1">
        <v>43984</v>
      </c>
      <c r="B38" t="s">
        <v>51</v>
      </c>
      <c r="C38" t="s">
        <v>181</v>
      </c>
      <c r="D38" t="s">
        <v>37</v>
      </c>
      <c r="E38" t="s">
        <v>37</v>
      </c>
      <c r="F38" t="s">
        <v>56</v>
      </c>
      <c r="G38" t="s">
        <v>56</v>
      </c>
      <c r="H38">
        <v>25</v>
      </c>
      <c r="I38">
        <v>25</v>
      </c>
      <c r="J38">
        <v>48.73</v>
      </c>
      <c r="L38" t="s">
        <v>182</v>
      </c>
      <c r="N38" t="s">
        <v>183</v>
      </c>
      <c r="O38" t="s">
        <v>56</v>
      </c>
      <c r="P38">
        <v>0</v>
      </c>
      <c r="Q38">
        <v>0</v>
      </c>
      <c r="S38">
        <v>4.53</v>
      </c>
      <c r="T38">
        <v>48.73</v>
      </c>
      <c r="U38" t="s">
        <v>319</v>
      </c>
      <c r="V38" s="1">
        <v>43972</v>
      </c>
    </row>
    <row r="39" spans="1:22" x14ac:dyDescent="0.3">
      <c r="A39" s="1">
        <v>43985</v>
      </c>
      <c r="B39" t="s">
        <v>51</v>
      </c>
      <c r="C39" t="s">
        <v>107</v>
      </c>
      <c r="D39" t="s">
        <v>37</v>
      </c>
      <c r="E39" t="s">
        <v>37</v>
      </c>
      <c r="F39" t="s">
        <v>38</v>
      </c>
      <c r="G39" t="s">
        <v>38</v>
      </c>
      <c r="H39">
        <v>2</v>
      </c>
      <c r="I39">
        <v>2</v>
      </c>
      <c r="J39">
        <v>2.27</v>
      </c>
      <c r="L39" t="s">
        <v>108</v>
      </c>
      <c r="N39" t="s">
        <v>109</v>
      </c>
      <c r="O39" t="s">
        <v>60</v>
      </c>
      <c r="P39">
        <v>0</v>
      </c>
      <c r="Q39">
        <v>0</v>
      </c>
      <c r="S39">
        <v>2.2000000000000002</v>
      </c>
      <c r="T39">
        <v>2.25</v>
      </c>
      <c r="U39" t="s">
        <v>269</v>
      </c>
      <c r="V39" s="1">
        <v>43985</v>
      </c>
    </row>
    <row r="40" spans="1:22" x14ac:dyDescent="0.3">
      <c r="A40" s="1">
        <v>43985</v>
      </c>
      <c r="B40" t="s">
        <v>51</v>
      </c>
      <c r="C40" t="s">
        <v>107</v>
      </c>
      <c r="D40" t="s">
        <v>37</v>
      </c>
      <c r="E40" t="s">
        <v>37</v>
      </c>
      <c r="F40" t="s">
        <v>38</v>
      </c>
      <c r="G40" t="s">
        <v>38</v>
      </c>
      <c r="H40">
        <v>2</v>
      </c>
      <c r="I40">
        <v>2</v>
      </c>
      <c r="J40">
        <v>2.27</v>
      </c>
      <c r="L40" t="s">
        <v>108</v>
      </c>
      <c r="N40" t="s">
        <v>109</v>
      </c>
      <c r="O40" t="s">
        <v>61</v>
      </c>
      <c r="P40">
        <v>0</v>
      </c>
      <c r="Q40">
        <v>0</v>
      </c>
      <c r="S40">
        <v>0.02</v>
      </c>
      <c r="T40">
        <v>0.02</v>
      </c>
      <c r="U40" t="s">
        <v>270</v>
      </c>
      <c r="V40" s="1">
        <v>43985</v>
      </c>
    </row>
    <row r="41" spans="1:22" x14ac:dyDescent="0.3">
      <c r="A41" s="1">
        <v>43985</v>
      </c>
      <c r="B41" t="s">
        <v>51</v>
      </c>
      <c r="C41" t="s">
        <v>110</v>
      </c>
      <c r="D41" t="s">
        <v>37</v>
      </c>
      <c r="E41" t="s">
        <v>37</v>
      </c>
      <c r="F41" t="s">
        <v>38</v>
      </c>
      <c r="G41" t="s">
        <v>61</v>
      </c>
      <c r="H41">
        <v>2</v>
      </c>
      <c r="I41">
        <v>4</v>
      </c>
      <c r="J41">
        <v>13.63</v>
      </c>
      <c r="L41" t="s">
        <v>111</v>
      </c>
      <c r="N41" t="s">
        <v>112</v>
      </c>
      <c r="O41" t="s">
        <v>61</v>
      </c>
      <c r="P41">
        <v>0</v>
      </c>
      <c r="Q41">
        <v>0</v>
      </c>
      <c r="S41">
        <v>2.85</v>
      </c>
      <c r="T41">
        <v>12.98</v>
      </c>
      <c r="U41" t="s">
        <v>271</v>
      </c>
      <c r="V41" s="1">
        <v>43980</v>
      </c>
    </row>
    <row r="42" spans="1:22" x14ac:dyDescent="0.3">
      <c r="A42" s="1">
        <v>43985</v>
      </c>
      <c r="B42" t="s">
        <v>51</v>
      </c>
      <c r="C42" t="s">
        <v>122</v>
      </c>
      <c r="D42" t="s">
        <v>37</v>
      </c>
      <c r="E42" t="s">
        <v>37</v>
      </c>
      <c r="F42" t="s">
        <v>38</v>
      </c>
      <c r="G42" t="s">
        <v>38</v>
      </c>
      <c r="H42">
        <v>1</v>
      </c>
      <c r="I42">
        <v>1</v>
      </c>
      <c r="J42">
        <v>1.68</v>
      </c>
      <c r="L42" t="s">
        <v>123</v>
      </c>
      <c r="N42" t="s">
        <v>124</v>
      </c>
      <c r="O42" t="s">
        <v>60</v>
      </c>
      <c r="P42">
        <v>0</v>
      </c>
      <c r="Q42">
        <v>0</v>
      </c>
      <c r="S42">
        <v>0.9</v>
      </c>
      <c r="T42">
        <v>1.68</v>
      </c>
      <c r="U42" t="s">
        <v>280</v>
      </c>
      <c r="V42" s="1">
        <v>43982</v>
      </c>
    </row>
    <row r="43" spans="1:22" x14ac:dyDescent="0.3">
      <c r="A43" s="1">
        <v>43985</v>
      </c>
      <c r="B43" t="s">
        <v>51</v>
      </c>
      <c r="C43" t="s">
        <v>125</v>
      </c>
      <c r="D43" t="s">
        <v>37</v>
      </c>
      <c r="E43" t="s">
        <v>37</v>
      </c>
      <c r="F43" t="s">
        <v>38</v>
      </c>
      <c r="G43" t="s">
        <v>38</v>
      </c>
      <c r="H43">
        <v>0.5</v>
      </c>
      <c r="I43">
        <v>0.5</v>
      </c>
      <c r="J43">
        <v>0.72</v>
      </c>
      <c r="L43" t="s">
        <v>126</v>
      </c>
      <c r="N43" t="s">
        <v>127</v>
      </c>
      <c r="O43" t="s">
        <v>60</v>
      </c>
      <c r="P43">
        <v>0</v>
      </c>
      <c r="Q43">
        <v>0</v>
      </c>
      <c r="S43">
        <v>0.35</v>
      </c>
      <c r="T43">
        <v>0.72</v>
      </c>
      <c r="U43" t="s">
        <v>281</v>
      </c>
      <c r="V43" s="1">
        <v>43984</v>
      </c>
    </row>
    <row r="44" spans="1:22" x14ac:dyDescent="0.3">
      <c r="A44" s="1">
        <v>43985</v>
      </c>
      <c r="B44" t="s">
        <v>51</v>
      </c>
      <c r="C44" t="s">
        <v>128</v>
      </c>
      <c r="D44" t="s">
        <v>37</v>
      </c>
      <c r="E44" t="s">
        <v>37</v>
      </c>
      <c r="F44" t="s">
        <v>38</v>
      </c>
      <c r="G44" t="s">
        <v>38</v>
      </c>
      <c r="H44">
        <v>16</v>
      </c>
      <c r="I44">
        <v>32</v>
      </c>
      <c r="J44">
        <v>30.97</v>
      </c>
      <c r="L44" t="s">
        <v>129</v>
      </c>
      <c r="N44" t="s">
        <v>130</v>
      </c>
      <c r="O44" t="s">
        <v>74</v>
      </c>
      <c r="P44">
        <v>0</v>
      </c>
      <c r="Q44">
        <v>0</v>
      </c>
      <c r="S44">
        <v>0.56999999999999995</v>
      </c>
      <c r="T44">
        <v>29.45</v>
      </c>
      <c r="U44" t="s">
        <v>282</v>
      </c>
      <c r="V44" s="1">
        <v>43980</v>
      </c>
    </row>
    <row r="45" spans="1:22" x14ac:dyDescent="0.3">
      <c r="A45" s="1">
        <v>43985</v>
      </c>
      <c r="B45" t="s">
        <v>51</v>
      </c>
      <c r="C45" t="s">
        <v>150</v>
      </c>
      <c r="D45" t="s">
        <v>37</v>
      </c>
      <c r="E45" t="s">
        <v>37</v>
      </c>
      <c r="F45" t="s">
        <v>38</v>
      </c>
      <c r="G45" t="s">
        <v>53</v>
      </c>
      <c r="H45">
        <v>8</v>
      </c>
      <c r="I45">
        <v>8</v>
      </c>
      <c r="J45">
        <v>13.5</v>
      </c>
      <c r="L45" t="s">
        <v>151</v>
      </c>
      <c r="N45" t="s">
        <v>152</v>
      </c>
      <c r="O45" t="s">
        <v>53</v>
      </c>
      <c r="P45">
        <v>0</v>
      </c>
      <c r="Q45">
        <v>0</v>
      </c>
      <c r="S45">
        <v>0.82</v>
      </c>
      <c r="T45">
        <v>12.25</v>
      </c>
      <c r="U45" t="s">
        <v>293</v>
      </c>
      <c r="V45" s="1">
        <v>43985</v>
      </c>
    </row>
    <row r="46" spans="1:22" x14ac:dyDescent="0.3">
      <c r="A46" s="1">
        <v>43985</v>
      </c>
      <c r="B46" t="s">
        <v>51</v>
      </c>
      <c r="C46" t="s">
        <v>153</v>
      </c>
      <c r="D46" t="s">
        <v>37</v>
      </c>
      <c r="E46" t="s">
        <v>37</v>
      </c>
      <c r="F46" t="s">
        <v>38</v>
      </c>
      <c r="G46" t="s">
        <v>38</v>
      </c>
      <c r="H46">
        <v>8</v>
      </c>
      <c r="I46">
        <v>8</v>
      </c>
      <c r="J46">
        <v>9.3000000000000007</v>
      </c>
      <c r="L46" t="s">
        <v>155</v>
      </c>
      <c r="N46" t="s">
        <v>156</v>
      </c>
      <c r="O46" t="s">
        <v>93</v>
      </c>
      <c r="P46">
        <v>0</v>
      </c>
      <c r="Q46">
        <v>0</v>
      </c>
      <c r="S46">
        <v>0.13</v>
      </c>
      <c r="T46">
        <v>9.3000000000000007</v>
      </c>
      <c r="U46" t="s">
        <v>296</v>
      </c>
      <c r="V46" s="1">
        <v>43980</v>
      </c>
    </row>
    <row r="47" spans="1:22" x14ac:dyDescent="0.3">
      <c r="A47" s="1">
        <v>43985</v>
      </c>
      <c r="B47" t="s">
        <v>51</v>
      </c>
      <c r="C47" t="s">
        <v>163</v>
      </c>
      <c r="D47" t="s">
        <v>37</v>
      </c>
      <c r="E47" t="s">
        <v>37</v>
      </c>
      <c r="F47" t="s">
        <v>38</v>
      </c>
      <c r="G47" t="s">
        <v>38</v>
      </c>
      <c r="H47">
        <v>2</v>
      </c>
      <c r="I47">
        <v>3</v>
      </c>
      <c r="J47">
        <v>3.08</v>
      </c>
      <c r="L47" t="s">
        <v>164</v>
      </c>
      <c r="M47">
        <v>1</v>
      </c>
      <c r="N47" t="s">
        <v>165</v>
      </c>
      <c r="O47" t="s">
        <v>60</v>
      </c>
      <c r="P47">
        <v>0</v>
      </c>
      <c r="Q47">
        <v>0</v>
      </c>
      <c r="S47">
        <v>0.03</v>
      </c>
      <c r="T47">
        <v>2.73</v>
      </c>
      <c r="U47" t="s">
        <v>301</v>
      </c>
      <c r="V47" s="1">
        <v>43981</v>
      </c>
    </row>
    <row r="48" spans="1:22" x14ac:dyDescent="0.3">
      <c r="A48" s="1">
        <v>43985</v>
      </c>
      <c r="B48" t="s">
        <v>51</v>
      </c>
      <c r="C48" t="s">
        <v>169</v>
      </c>
      <c r="D48" t="s">
        <v>37</v>
      </c>
      <c r="E48" t="s">
        <v>37</v>
      </c>
      <c r="F48" t="s">
        <v>38</v>
      </c>
      <c r="G48" t="s">
        <v>38</v>
      </c>
      <c r="H48">
        <v>2</v>
      </c>
      <c r="I48">
        <v>2</v>
      </c>
      <c r="J48">
        <v>12.67</v>
      </c>
      <c r="L48" t="s">
        <v>170</v>
      </c>
      <c r="N48" t="s">
        <v>171</v>
      </c>
      <c r="O48" t="s">
        <v>53</v>
      </c>
      <c r="P48">
        <v>0</v>
      </c>
      <c r="Q48">
        <v>0</v>
      </c>
      <c r="S48">
        <v>7.28</v>
      </c>
      <c r="T48">
        <v>10.199999999999999</v>
      </c>
      <c r="U48" t="s">
        <v>308</v>
      </c>
      <c r="V48" s="1">
        <v>43984</v>
      </c>
    </row>
    <row r="49" spans="1:22" x14ac:dyDescent="0.3">
      <c r="A49" s="1">
        <v>43985</v>
      </c>
      <c r="B49" t="s">
        <v>51</v>
      </c>
      <c r="C49" t="s">
        <v>169</v>
      </c>
      <c r="D49" t="s">
        <v>37</v>
      </c>
      <c r="E49" t="s">
        <v>37</v>
      </c>
      <c r="F49" t="s">
        <v>38</v>
      </c>
      <c r="G49" t="s">
        <v>38</v>
      </c>
      <c r="H49">
        <v>2</v>
      </c>
      <c r="I49">
        <v>2</v>
      </c>
      <c r="J49">
        <v>12.67</v>
      </c>
      <c r="L49" t="s">
        <v>170</v>
      </c>
      <c r="N49" t="s">
        <v>171</v>
      </c>
      <c r="O49" t="s">
        <v>61</v>
      </c>
      <c r="P49">
        <v>0</v>
      </c>
      <c r="Q49">
        <v>0</v>
      </c>
      <c r="S49">
        <v>0.45</v>
      </c>
      <c r="T49">
        <v>0.45</v>
      </c>
      <c r="U49" t="s">
        <v>309</v>
      </c>
      <c r="V49" s="1">
        <v>43984</v>
      </c>
    </row>
    <row r="50" spans="1:22" x14ac:dyDescent="0.3">
      <c r="A50" s="1">
        <v>43985</v>
      </c>
      <c r="B50" t="s">
        <v>51</v>
      </c>
      <c r="C50" t="s">
        <v>169</v>
      </c>
      <c r="D50" t="s">
        <v>37</v>
      </c>
      <c r="E50" t="s">
        <v>37</v>
      </c>
      <c r="F50" t="s">
        <v>38</v>
      </c>
      <c r="G50" t="s">
        <v>38</v>
      </c>
      <c r="H50">
        <v>2</v>
      </c>
      <c r="I50">
        <v>2</v>
      </c>
      <c r="J50">
        <v>12.67</v>
      </c>
      <c r="L50" t="s">
        <v>170</v>
      </c>
      <c r="N50" t="s">
        <v>171</v>
      </c>
      <c r="O50" t="s">
        <v>60</v>
      </c>
      <c r="P50">
        <v>0</v>
      </c>
      <c r="Q50">
        <v>0</v>
      </c>
      <c r="S50">
        <v>0.27</v>
      </c>
      <c r="T50">
        <v>0.27</v>
      </c>
      <c r="U50" t="s">
        <v>310</v>
      </c>
      <c r="V50" s="1">
        <v>43984</v>
      </c>
    </row>
    <row r="51" spans="1:22" x14ac:dyDescent="0.3">
      <c r="A51" s="1">
        <v>43985</v>
      </c>
      <c r="B51" t="s">
        <v>51</v>
      </c>
      <c r="C51" t="s">
        <v>172</v>
      </c>
      <c r="D51" t="s">
        <v>37</v>
      </c>
      <c r="E51" t="s">
        <v>37</v>
      </c>
      <c r="F51" t="s">
        <v>38</v>
      </c>
      <c r="G51" t="s">
        <v>38</v>
      </c>
      <c r="H51">
        <v>2</v>
      </c>
      <c r="I51">
        <v>2.5</v>
      </c>
      <c r="J51">
        <v>4.12</v>
      </c>
      <c r="L51" t="s">
        <v>173</v>
      </c>
      <c r="M51">
        <v>1</v>
      </c>
      <c r="N51" t="s">
        <v>174</v>
      </c>
      <c r="O51" t="s">
        <v>60</v>
      </c>
      <c r="P51">
        <v>0</v>
      </c>
      <c r="Q51">
        <v>0</v>
      </c>
      <c r="S51">
        <v>0.38</v>
      </c>
      <c r="T51">
        <v>4</v>
      </c>
      <c r="U51" t="s">
        <v>312</v>
      </c>
      <c r="V51" s="1">
        <v>43982</v>
      </c>
    </row>
    <row r="52" spans="1:22" x14ac:dyDescent="0.3">
      <c r="A52" s="1">
        <v>43986</v>
      </c>
      <c r="B52" t="s">
        <v>51</v>
      </c>
      <c r="C52" t="s">
        <v>101</v>
      </c>
      <c r="D52" t="s">
        <v>37</v>
      </c>
      <c r="E52" t="s">
        <v>37</v>
      </c>
      <c r="F52" t="s">
        <v>38</v>
      </c>
      <c r="G52" t="s">
        <v>38</v>
      </c>
      <c r="H52">
        <v>1</v>
      </c>
      <c r="I52">
        <v>1</v>
      </c>
      <c r="J52">
        <v>1.1200000000000001</v>
      </c>
      <c r="L52" t="s">
        <v>102</v>
      </c>
      <c r="N52" t="s">
        <v>103</v>
      </c>
      <c r="O52" t="s">
        <v>60</v>
      </c>
      <c r="P52">
        <v>0</v>
      </c>
      <c r="Q52">
        <v>0</v>
      </c>
      <c r="S52">
        <v>0.43</v>
      </c>
      <c r="T52">
        <v>1.07</v>
      </c>
      <c r="U52" t="s">
        <v>265</v>
      </c>
      <c r="V52" s="1">
        <v>43986</v>
      </c>
    </row>
    <row r="53" spans="1:22" x14ac:dyDescent="0.3">
      <c r="A53" s="1">
        <v>43986</v>
      </c>
      <c r="B53" t="s">
        <v>51</v>
      </c>
      <c r="C53" t="s">
        <v>101</v>
      </c>
      <c r="D53" t="s">
        <v>37</v>
      </c>
      <c r="E53" t="s">
        <v>37</v>
      </c>
      <c r="F53" t="s">
        <v>38</v>
      </c>
      <c r="G53" t="s">
        <v>38</v>
      </c>
      <c r="H53">
        <v>1</v>
      </c>
      <c r="I53">
        <v>1</v>
      </c>
      <c r="J53">
        <v>1.1200000000000001</v>
      </c>
      <c r="L53" t="s">
        <v>102</v>
      </c>
      <c r="N53" t="s">
        <v>103</v>
      </c>
      <c r="O53" t="s">
        <v>74</v>
      </c>
      <c r="P53">
        <v>0</v>
      </c>
      <c r="Q53">
        <v>0</v>
      </c>
      <c r="S53">
        <v>0.05</v>
      </c>
      <c r="T53">
        <v>0.05</v>
      </c>
      <c r="U53" t="s">
        <v>266</v>
      </c>
      <c r="V53" s="1">
        <v>43986</v>
      </c>
    </row>
    <row r="54" spans="1:22" x14ac:dyDescent="0.3">
      <c r="A54" s="1">
        <v>43986</v>
      </c>
      <c r="B54" t="s">
        <v>51</v>
      </c>
      <c r="C54" t="s">
        <v>107</v>
      </c>
      <c r="D54" t="s">
        <v>37</v>
      </c>
      <c r="E54" t="s">
        <v>37</v>
      </c>
      <c r="F54" t="s">
        <v>38</v>
      </c>
      <c r="G54" t="s">
        <v>38</v>
      </c>
      <c r="H54">
        <v>2</v>
      </c>
      <c r="I54">
        <v>2</v>
      </c>
      <c r="J54">
        <v>2.27</v>
      </c>
      <c r="L54" t="s">
        <v>108</v>
      </c>
      <c r="N54" t="s">
        <v>109</v>
      </c>
      <c r="O54" t="s">
        <v>60</v>
      </c>
      <c r="P54">
        <v>0</v>
      </c>
      <c r="Q54">
        <v>0</v>
      </c>
      <c r="S54">
        <v>0.05</v>
      </c>
      <c r="T54">
        <v>2.25</v>
      </c>
      <c r="U54" t="s">
        <v>269</v>
      </c>
      <c r="V54" s="1">
        <v>43985</v>
      </c>
    </row>
    <row r="55" spans="1:22" x14ac:dyDescent="0.3">
      <c r="A55" s="1">
        <v>43986</v>
      </c>
      <c r="B55" t="s">
        <v>51</v>
      </c>
      <c r="C55" t="s">
        <v>110</v>
      </c>
      <c r="D55" t="s">
        <v>37</v>
      </c>
      <c r="E55" t="s">
        <v>37</v>
      </c>
      <c r="F55" t="s">
        <v>38</v>
      </c>
      <c r="G55" t="s">
        <v>61</v>
      </c>
      <c r="H55">
        <v>2</v>
      </c>
      <c r="I55">
        <v>4</v>
      </c>
      <c r="J55">
        <v>13.63</v>
      </c>
      <c r="L55" t="s">
        <v>111</v>
      </c>
      <c r="N55" t="s">
        <v>112</v>
      </c>
      <c r="O55" t="s">
        <v>61</v>
      </c>
      <c r="P55">
        <v>0</v>
      </c>
      <c r="Q55">
        <v>0</v>
      </c>
      <c r="S55">
        <v>0.55000000000000004</v>
      </c>
      <c r="T55">
        <v>12.98</v>
      </c>
      <c r="U55" t="s">
        <v>271</v>
      </c>
      <c r="V55" s="1">
        <v>43980</v>
      </c>
    </row>
    <row r="56" spans="1:22" x14ac:dyDescent="0.3">
      <c r="A56" s="1">
        <v>43986</v>
      </c>
      <c r="B56" t="s">
        <v>51</v>
      </c>
      <c r="C56" t="s">
        <v>128</v>
      </c>
      <c r="D56" t="s">
        <v>37</v>
      </c>
      <c r="E56" t="s">
        <v>37</v>
      </c>
      <c r="F56" t="s">
        <v>38</v>
      </c>
      <c r="G56" t="s">
        <v>38</v>
      </c>
      <c r="H56">
        <v>16</v>
      </c>
      <c r="I56">
        <v>32</v>
      </c>
      <c r="J56">
        <v>30.97</v>
      </c>
      <c r="L56" t="s">
        <v>129</v>
      </c>
      <c r="N56" t="s">
        <v>130</v>
      </c>
      <c r="O56" t="s">
        <v>74</v>
      </c>
      <c r="P56">
        <v>0</v>
      </c>
      <c r="Q56">
        <v>0</v>
      </c>
      <c r="S56">
        <v>2.08</v>
      </c>
      <c r="T56">
        <v>29.45</v>
      </c>
      <c r="U56" t="s">
        <v>282</v>
      </c>
      <c r="V56" s="1">
        <v>43980</v>
      </c>
    </row>
    <row r="57" spans="1:22" x14ac:dyDescent="0.3">
      <c r="A57" s="1">
        <v>43986</v>
      </c>
      <c r="B57" t="s">
        <v>51</v>
      </c>
      <c r="C57" t="s">
        <v>134</v>
      </c>
      <c r="D57" t="s">
        <v>40</v>
      </c>
      <c r="F57" t="s">
        <v>38</v>
      </c>
      <c r="G57" t="s">
        <v>60</v>
      </c>
      <c r="H57">
        <v>12</v>
      </c>
      <c r="I57">
        <v>85</v>
      </c>
      <c r="J57">
        <v>84.42</v>
      </c>
      <c r="L57" t="s">
        <v>135</v>
      </c>
      <c r="N57" t="s">
        <v>136</v>
      </c>
      <c r="O57" t="s">
        <v>60</v>
      </c>
      <c r="P57">
        <v>0</v>
      </c>
      <c r="Q57">
        <v>0</v>
      </c>
      <c r="S57">
        <v>1.53</v>
      </c>
      <c r="T57">
        <v>81.98</v>
      </c>
      <c r="U57" t="s">
        <v>286</v>
      </c>
      <c r="V57" s="1">
        <v>43986</v>
      </c>
    </row>
    <row r="58" spans="1:22" x14ac:dyDescent="0.3">
      <c r="A58" s="1">
        <v>43986</v>
      </c>
      <c r="B58" t="s">
        <v>51</v>
      </c>
      <c r="C58" t="s">
        <v>150</v>
      </c>
      <c r="D58" t="s">
        <v>37</v>
      </c>
      <c r="E58" t="s">
        <v>37</v>
      </c>
      <c r="F58" t="s">
        <v>38</v>
      </c>
      <c r="G58" t="s">
        <v>53</v>
      </c>
      <c r="H58">
        <v>8</v>
      </c>
      <c r="I58">
        <v>8</v>
      </c>
      <c r="J58">
        <v>13.5</v>
      </c>
      <c r="L58" t="s">
        <v>151</v>
      </c>
      <c r="N58" t="s">
        <v>152</v>
      </c>
      <c r="O58" t="s">
        <v>53</v>
      </c>
      <c r="P58">
        <v>0</v>
      </c>
      <c r="Q58">
        <v>0</v>
      </c>
      <c r="S58">
        <v>7.93</v>
      </c>
      <c r="T58">
        <v>12.25</v>
      </c>
      <c r="U58" t="s">
        <v>293</v>
      </c>
      <c r="V58" s="1">
        <v>43985</v>
      </c>
    </row>
    <row r="59" spans="1:22" x14ac:dyDescent="0.3">
      <c r="A59" s="1">
        <v>43986</v>
      </c>
      <c r="B59" t="s">
        <v>51</v>
      </c>
      <c r="C59" t="s">
        <v>150</v>
      </c>
      <c r="D59" t="s">
        <v>37</v>
      </c>
      <c r="E59" t="s">
        <v>37</v>
      </c>
      <c r="F59" t="s">
        <v>38</v>
      </c>
      <c r="G59" t="s">
        <v>53</v>
      </c>
      <c r="H59">
        <v>8</v>
      </c>
      <c r="I59">
        <v>8</v>
      </c>
      <c r="J59">
        <v>13.5</v>
      </c>
      <c r="L59" t="s">
        <v>151</v>
      </c>
      <c r="N59" t="s">
        <v>152</v>
      </c>
      <c r="O59" t="s">
        <v>60</v>
      </c>
      <c r="P59">
        <v>0</v>
      </c>
      <c r="Q59">
        <v>0</v>
      </c>
      <c r="S59">
        <v>0.42</v>
      </c>
      <c r="T59">
        <v>1.03</v>
      </c>
      <c r="U59" t="s">
        <v>294</v>
      </c>
      <c r="V59" s="1">
        <v>43985</v>
      </c>
    </row>
    <row r="60" spans="1:22" x14ac:dyDescent="0.3">
      <c r="A60" s="1">
        <v>43986</v>
      </c>
      <c r="B60" t="s">
        <v>51</v>
      </c>
      <c r="C60" t="s">
        <v>153</v>
      </c>
      <c r="D60" t="s">
        <v>37</v>
      </c>
      <c r="E60" t="s">
        <v>37</v>
      </c>
      <c r="F60" t="s">
        <v>38</v>
      </c>
      <c r="G60" t="s">
        <v>38</v>
      </c>
      <c r="H60">
        <v>8</v>
      </c>
      <c r="I60">
        <v>8</v>
      </c>
      <c r="J60">
        <v>9.3000000000000007</v>
      </c>
      <c r="L60" t="s">
        <v>155</v>
      </c>
      <c r="N60" t="s">
        <v>156</v>
      </c>
      <c r="O60" t="s">
        <v>93</v>
      </c>
      <c r="P60">
        <v>0</v>
      </c>
      <c r="Q60">
        <v>0</v>
      </c>
      <c r="S60">
        <v>0.42</v>
      </c>
      <c r="T60">
        <v>9.3000000000000007</v>
      </c>
      <c r="U60" t="s">
        <v>296</v>
      </c>
      <c r="V60" s="1">
        <v>43980</v>
      </c>
    </row>
    <row r="61" spans="1:22" x14ac:dyDescent="0.3">
      <c r="A61" s="1">
        <v>43986</v>
      </c>
      <c r="B61" t="s">
        <v>51</v>
      </c>
      <c r="C61" t="s">
        <v>169</v>
      </c>
      <c r="D61" t="s">
        <v>37</v>
      </c>
      <c r="E61" t="s">
        <v>37</v>
      </c>
      <c r="F61" t="s">
        <v>38</v>
      </c>
      <c r="G61" t="s">
        <v>38</v>
      </c>
      <c r="H61">
        <v>2</v>
      </c>
      <c r="I61">
        <v>2</v>
      </c>
      <c r="J61">
        <v>12.67</v>
      </c>
      <c r="L61" t="s">
        <v>170</v>
      </c>
      <c r="N61" t="s">
        <v>171</v>
      </c>
      <c r="O61" t="s">
        <v>53</v>
      </c>
      <c r="P61">
        <v>0</v>
      </c>
      <c r="Q61">
        <v>0</v>
      </c>
      <c r="S61">
        <v>0.38</v>
      </c>
      <c r="T61">
        <v>10.199999999999999</v>
      </c>
      <c r="U61" t="s">
        <v>308</v>
      </c>
      <c r="V61" s="1">
        <v>43984</v>
      </c>
    </row>
    <row r="62" spans="1:22" x14ac:dyDescent="0.3">
      <c r="A62" s="1">
        <v>43986</v>
      </c>
      <c r="B62" t="s">
        <v>51</v>
      </c>
      <c r="C62" t="s">
        <v>169</v>
      </c>
      <c r="D62" t="s">
        <v>37</v>
      </c>
      <c r="E62" t="s">
        <v>37</v>
      </c>
      <c r="F62" t="s">
        <v>38</v>
      </c>
      <c r="G62" t="s">
        <v>38</v>
      </c>
      <c r="H62">
        <v>2</v>
      </c>
      <c r="I62">
        <v>2</v>
      </c>
      <c r="J62">
        <v>12.67</v>
      </c>
      <c r="L62" t="s">
        <v>170</v>
      </c>
      <c r="N62" t="s">
        <v>171</v>
      </c>
      <c r="O62" t="s">
        <v>74</v>
      </c>
      <c r="P62">
        <v>0</v>
      </c>
      <c r="Q62">
        <v>0</v>
      </c>
      <c r="S62">
        <v>1.75</v>
      </c>
      <c r="T62">
        <v>1.75</v>
      </c>
      <c r="U62" t="s">
        <v>311</v>
      </c>
      <c r="V62" s="1">
        <v>43984</v>
      </c>
    </row>
    <row r="63" spans="1:22" x14ac:dyDescent="0.3">
      <c r="A63" s="1">
        <v>43986</v>
      </c>
      <c r="B63" t="s">
        <v>51</v>
      </c>
      <c r="C63" t="s">
        <v>181</v>
      </c>
      <c r="D63" t="s">
        <v>37</v>
      </c>
      <c r="E63" t="s">
        <v>37</v>
      </c>
      <c r="F63" t="s">
        <v>56</v>
      </c>
      <c r="G63" t="s">
        <v>56</v>
      </c>
      <c r="H63">
        <v>25</v>
      </c>
      <c r="I63">
        <v>25</v>
      </c>
      <c r="J63">
        <v>48.73</v>
      </c>
      <c r="L63" t="s">
        <v>182</v>
      </c>
      <c r="N63" t="s">
        <v>183</v>
      </c>
      <c r="O63" t="s">
        <v>56</v>
      </c>
      <c r="P63">
        <v>0</v>
      </c>
      <c r="Q63">
        <v>0</v>
      </c>
      <c r="S63">
        <v>0.43</v>
      </c>
      <c r="T63">
        <v>48.73</v>
      </c>
      <c r="U63" t="s">
        <v>319</v>
      </c>
      <c r="V63" s="1">
        <v>43972</v>
      </c>
    </row>
    <row r="64" spans="1:22" x14ac:dyDescent="0.3">
      <c r="A64" s="1">
        <v>43986</v>
      </c>
      <c r="B64" t="s">
        <v>51</v>
      </c>
      <c r="C64" t="s">
        <v>198</v>
      </c>
      <c r="D64" t="s">
        <v>154</v>
      </c>
      <c r="F64" t="s">
        <v>195</v>
      </c>
      <c r="G64" t="s">
        <v>199</v>
      </c>
      <c r="H64">
        <v>12</v>
      </c>
      <c r="I64">
        <v>12</v>
      </c>
      <c r="J64">
        <v>39.47</v>
      </c>
      <c r="L64" t="s">
        <v>200</v>
      </c>
      <c r="M64">
        <v>2</v>
      </c>
      <c r="N64" t="s">
        <v>201</v>
      </c>
      <c r="O64" t="s">
        <v>38</v>
      </c>
      <c r="P64">
        <v>0</v>
      </c>
      <c r="Q64">
        <v>0</v>
      </c>
      <c r="R64" t="s">
        <v>213</v>
      </c>
      <c r="S64">
        <v>0</v>
      </c>
      <c r="T64">
        <v>0</v>
      </c>
      <c r="U64" t="s">
        <v>327</v>
      </c>
      <c r="V64" s="1">
        <v>43878</v>
      </c>
    </row>
    <row r="65" spans="1:22" x14ac:dyDescent="0.3">
      <c r="A65" s="1">
        <v>43986</v>
      </c>
      <c r="B65" t="s">
        <v>51</v>
      </c>
      <c r="C65" t="s">
        <v>198</v>
      </c>
      <c r="D65" t="s">
        <v>154</v>
      </c>
      <c r="F65" t="s">
        <v>195</v>
      </c>
      <c r="G65" t="s">
        <v>199</v>
      </c>
      <c r="H65">
        <v>12</v>
      </c>
      <c r="I65">
        <v>12</v>
      </c>
      <c r="J65">
        <v>39.47</v>
      </c>
      <c r="L65" t="s">
        <v>200</v>
      </c>
      <c r="M65">
        <v>2</v>
      </c>
      <c r="N65" t="s">
        <v>201</v>
      </c>
      <c r="O65" t="s">
        <v>97</v>
      </c>
      <c r="P65">
        <v>0</v>
      </c>
      <c r="Q65">
        <v>1</v>
      </c>
      <c r="S65">
        <v>0</v>
      </c>
      <c r="T65">
        <v>0</v>
      </c>
      <c r="U65" t="s">
        <v>326</v>
      </c>
      <c r="V65" s="1">
        <v>43878</v>
      </c>
    </row>
    <row r="66" spans="1:22" x14ac:dyDescent="0.3">
      <c r="A66" s="1">
        <v>43987</v>
      </c>
      <c r="B66" t="s">
        <v>51</v>
      </c>
      <c r="C66" t="s">
        <v>110</v>
      </c>
      <c r="D66" t="s">
        <v>37</v>
      </c>
      <c r="E66" t="s">
        <v>37</v>
      </c>
      <c r="F66" t="s">
        <v>38</v>
      </c>
      <c r="G66" t="s">
        <v>61</v>
      </c>
      <c r="H66">
        <v>2</v>
      </c>
      <c r="I66">
        <v>4</v>
      </c>
      <c r="J66">
        <v>13.63</v>
      </c>
      <c r="L66" t="s">
        <v>111</v>
      </c>
      <c r="N66" t="s">
        <v>112</v>
      </c>
      <c r="O66" t="s">
        <v>74</v>
      </c>
      <c r="P66">
        <v>0</v>
      </c>
      <c r="Q66">
        <v>0</v>
      </c>
      <c r="S66">
        <v>0.17</v>
      </c>
      <c r="T66">
        <v>0.17</v>
      </c>
      <c r="U66" t="s">
        <v>272</v>
      </c>
      <c r="V66" s="1">
        <v>43980</v>
      </c>
    </row>
    <row r="67" spans="1:22" x14ac:dyDescent="0.3">
      <c r="A67" s="1">
        <v>43987</v>
      </c>
      <c r="B67" t="s">
        <v>51</v>
      </c>
      <c r="C67" t="s">
        <v>110</v>
      </c>
      <c r="D67" t="s">
        <v>37</v>
      </c>
      <c r="E67" t="s">
        <v>37</v>
      </c>
      <c r="F67" t="s">
        <v>38</v>
      </c>
      <c r="G67" t="s">
        <v>61</v>
      </c>
      <c r="H67">
        <v>2</v>
      </c>
      <c r="I67">
        <v>4</v>
      </c>
      <c r="J67">
        <v>13.63</v>
      </c>
      <c r="L67" t="s">
        <v>111</v>
      </c>
      <c r="N67" t="s">
        <v>112</v>
      </c>
      <c r="O67" t="s">
        <v>60</v>
      </c>
      <c r="P67">
        <v>0</v>
      </c>
      <c r="Q67">
        <v>0</v>
      </c>
      <c r="S67">
        <v>0.48</v>
      </c>
      <c r="T67">
        <v>0.48</v>
      </c>
      <c r="U67" t="s">
        <v>273</v>
      </c>
      <c r="V67" s="1">
        <v>43980</v>
      </c>
    </row>
    <row r="68" spans="1:22" x14ac:dyDescent="0.3">
      <c r="A68" s="1">
        <v>43987</v>
      </c>
      <c r="B68" t="s">
        <v>51</v>
      </c>
      <c r="C68" t="s">
        <v>128</v>
      </c>
      <c r="D68" t="s">
        <v>37</v>
      </c>
      <c r="E68" t="s">
        <v>37</v>
      </c>
      <c r="F68" t="s">
        <v>38</v>
      </c>
      <c r="G68" t="s">
        <v>38</v>
      </c>
      <c r="H68">
        <v>16</v>
      </c>
      <c r="I68">
        <v>32</v>
      </c>
      <c r="J68">
        <v>30.97</v>
      </c>
      <c r="L68" t="s">
        <v>129</v>
      </c>
      <c r="N68" t="s">
        <v>130</v>
      </c>
      <c r="O68" t="s">
        <v>74</v>
      </c>
      <c r="P68">
        <v>0</v>
      </c>
      <c r="Q68">
        <v>0</v>
      </c>
      <c r="S68">
        <v>0.5</v>
      </c>
      <c r="T68">
        <v>29.45</v>
      </c>
      <c r="U68" t="s">
        <v>282</v>
      </c>
      <c r="V68" s="1">
        <v>43980</v>
      </c>
    </row>
    <row r="69" spans="1:22" x14ac:dyDescent="0.3">
      <c r="A69" s="1">
        <v>43987</v>
      </c>
      <c r="B69" t="s">
        <v>51</v>
      </c>
      <c r="C69" t="s">
        <v>134</v>
      </c>
      <c r="D69" t="s">
        <v>40</v>
      </c>
      <c r="F69" t="s">
        <v>38</v>
      </c>
      <c r="G69" t="s">
        <v>60</v>
      </c>
      <c r="H69">
        <v>12</v>
      </c>
      <c r="I69">
        <v>85</v>
      </c>
      <c r="J69">
        <v>84.42</v>
      </c>
      <c r="L69" t="s">
        <v>135</v>
      </c>
      <c r="N69" t="s">
        <v>136</v>
      </c>
      <c r="O69" t="s">
        <v>60</v>
      </c>
      <c r="P69">
        <v>0</v>
      </c>
      <c r="Q69">
        <v>0</v>
      </c>
      <c r="S69">
        <v>3.53</v>
      </c>
      <c r="T69">
        <v>81.98</v>
      </c>
      <c r="U69" t="s">
        <v>286</v>
      </c>
      <c r="V69" s="1">
        <v>43986</v>
      </c>
    </row>
    <row r="70" spans="1:22" x14ac:dyDescent="0.3">
      <c r="A70" s="1">
        <v>43987</v>
      </c>
      <c r="B70" t="s">
        <v>51</v>
      </c>
      <c r="C70" t="s">
        <v>150</v>
      </c>
      <c r="D70" t="s">
        <v>37</v>
      </c>
      <c r="E70" t="s">
        <v>37</v>
      </c>
      <c r="F70" t="s">
        <v>38</v>
      </c>
      <c r="G70" t="s">
        <v>53</v>
      </c>
      <c r="H70">
        <v>8</v>
      </c>
      <c r="I70">
        <v>8</v>
      </c>
      <c r="J70">
        <v>13.5</v>
      </c>
      <c r="L70" t="s">
        <v>151</v>
      </c>
      <c r="N70" t="s">
        <v>152</v>
      </c>
      <c r="O70" t="s">
        <v>53</v>
      </c>
      <c r="P70">
        <v>0</v>
      </c>
      <c r="Q70">
        <v>0</v>
      </c>
      <c r="S70">
        <v>1.83</v>
      </c>
      <c r="T70">
        <v>12.25</v>
      </c>
      <c r="U70" t="s">
        <v>293</v>
      </c>
      <c r="V70" s="1">
        <v>43985</v>
      </c>
    </row>
    <row r="71" spans="1:22" x14ac:dyDescent="0.3">
      <c r="A71" s="1">
        <v>43987</v>
      </c>
      <c r="B71" t="s">
        <v>51</v>
      </c>
      <c r="C71" t="s">
        <v>172</v>
      </c>
      <c r="D71" t="s">
        <v>37</v>
      </c>
      <c r="E71" t="s">
        <v>37</v>
      </c>
      <c r="F71" t="s">
        <v>38</v>
      </c>
      <c r="G71" t="s">
        <v>38</v>
      </c>
      <c r="H71">
        <v>2</v>
      </c>
      <c r="I71">
        <v>2.5</v>
      </c>
      <c r="J71">
        <v>4.12</v>
      </c>
      <c r="L71" t="s">
        <v>173</v>
      </c>
      <c r="M71">
        <v>1</v>
      </c>
      <c r="N71" t="s">
        <v>174</v>
      </c>
      <c r="O71" t="s">
        <v>38</v>
      </c>
      <c r="P71">
        <v>0</v>
      </c>
      <c r="Q71">
        <v>0</v>
      </c>
      <c r="R71" t="s">
        <v>211</v>
      </c>
      <c r="S71">
        <v>0</v>
      </c>
      <c r="T71">
        <v>0</v>
      </c>
      <c r="U71" t="s">
        <v>315</v>
      </c>
      <c r="V71" s="1">
        <v>43982</v>
      </c>
    </row>
    <row r="72" spans="1:22" x14ac:dyDescent="0.3">
      <c r="A72" s="1">
        <v>43987</v>
      </c>
      <c r="B72" t="s">
        <v>51</v>
      </c>
      <c r="C72" t="s">
        <v>172</v>
      </c>
      <c r="D72" t="s">
        <v>37</v>
      </c>
      <c r="E72" t="s">
        <v>37</v>
      </c>
      <c r="F72" t="s">
        <v>38</v>
      </c>
      <c r="G72" t="s">
        <v>38</v>
      </c>
      <c r="H72">
        <v>2</v>
      </c>
      <c r="I72">
        <v>2.5</v>
      </c>
      <c r="J72">
        <v>4.12</v>
      </c>
      <c r="L72" t="s">
        <v>173</v>
      </c>
      <c r="M72">
        <v>1</v>
      </c>
      <c r="N72" t="s">
        <v>174</v>
      </c>
      <c r="O72" t="s">
        <v>97</v>
      </c>
      <c r="P72">
        <v>0</v>
      </c>
      <c r="Q72">
        <v>1</v>
      </c>
      <c r="S72">
        <v>0</v>
      </c>
      <c r="T72">
        <v>0</v>
      </c>
      <c r="U72" t="s">
        <v>314</v>
      </c>
      <c r="V72" s="1">
        <v>43982</v>
      </c>
    </row>
    <row r="73" spans="1:22" x14ac:dyDescent="0.3">
      <c r="A73" s="1">
        <v>43987</v>
      </c>
      <c r="B73" t="s">
        <v>51</v>
      </c>
      <c r="C73" t="s">
        <v>175</v>
      </c>
      <c r="D73" t="s">
        <v>37</v>
      </c>
      <c r="E73" t="s">
        <v>37</v>
      </c>
      <c r="F73" t="s">
        <v>38</v>
      </c>
      <c r="G73" t="s">
        <v>38</v>
      </c>
      <c r="H73">
        <v>0</v>
      </c>
      <c r="I73">
        <v>1</v>
      </c>
      <c r="J73">
        <v>9.07</v>
      </c>
      <c r="L73" t="s">
        <v>176</v>
      </c>
      <c r="N73" t="s">
        <v>177</v>
      </c>
      <c r="O73" t="s">
        <v>53</v>
      </c>
      <c r="P73">
        <v>0</v>
      </c>
      <c r="Q73">
        <v>0</v>
      </c>
      <c r="S73">
        <v>6.62</v>
      </c>
      <c r="T73">
        <v>8.2200000000000006</v>
      </c>
      <c r="U73" t="s">
        <v>316</v>
      </c>
      <c r="V73" s="1">
        <v>44012</v>
      </c>
    </row>
    <row r="74" spans="1:22" x14ac:dyDescent="0.3">
      <c r="A74" s="1">
        <v>43988</v>
      </c>
      <c r="B74" t="s">
        <v>51</v>
      </c>
      <c r="C74" t="s">
        <v>98</v>
      </c>
      <c r="D74" t="s">
        <v>37</v>
      </c>
      <c r="E74" t="s">
        <v>37</v>
      </c>
      <c r="F74" t="s">
        <v>38</v>
      </c>
      <c r="G74" t="s">
        <v>38</v>
      </c>
      <c r="H74">
        <v>1</v>
      </c>
      <c r="I74">
        <v>2</v>
      </c>
      <c r="J74">
        <v>4.43</v>
      </c>
      <c r="L74" t="s">
        <v>99</v>
      </c>
      <c r="N74" t="s">
        <v>100</v>
      </c>
      <c r="O74" t="s">
        <v>60</v>
      </c>
      <c r="P74">
        <v>1</v>
      </c>
      <c r="Q74">
        <v>0</v>
      </c>
      <c r="S74">
        <v>2.4500000000000002</v>
      </c>
      <c r="T74">
        <v>4.3</v>
      </c>
      <c r="U74" t="s">
        <v>263</v>
      </c>
      <c r="V74" s="1">
        <v>43988</v>
      </c>
    </row>
    <row r="75" spans="1:22" x14ac:dyDescent="0.3">
      <c r="A75" s="1">
        <v>43988</v>
      </c>
      <c r="B75" t="s">
        <v>51</v>
      </c>
      <c r="C75" t="s">
        <v>98</v>
      </c>
      <c r="D75" t="s">
        <v>37</v>
      </c>
      <c r="E75" t="s">
        <v>37</v>
      </c>
      <c r="F75" t="s">
        <v>38</v>
      </c>
      <c r="G75" t="s">
        <v>38</v>
      </c>
      <c r="H75">
        <v>1</v>
      </c>
      <c r="I75">
        <v>2</v>
      </c>
      <c r="J75">
        <v>4.43</v>
      </c>
      <c r="L75" t="s">
        <v>99</v>
      </c>
      <c r="N75" t="s">
        <v>100</v>
      </c>
      <c r="O75" t="s">
        <v>61</v>
      </c>
      <c r="P75">
        <v>0</v>
      </c>
      <c r="Q75">
        <v>0</v>
      </c>
      <c r="S75">
        <v>0.13</v>
      </c>
      <c r="T75">
        <v>0.13</v>
      </c>
      <c r="U75" t="s">
        <v>264</v>
      </c>
      <c r="V75" s="1">
        <v>43988</v>
      </c>
    </row>
    <row r="76" spans="1:22" x14ac:dyDescent="0.3">
      <c r="A76" s="1">
        <v>43988</v>
      </c>
      <c r="B76" t="s">
        <v>51</v>
      </c>
      <c r="C76" t="s">
        <v>110</v>
      </c>
      <c r="D76" t="s">
        <v>37</v>
      </c>
      <c r="E76" t="s">
        <v>37</v>
      </c>
      <c r="F76" t="s">
        <v>38</v>
      </c>
      <c r="G76" t="s">
        <v>61</v>
      </c>
      <c r="H76">
        <v>2</v>
      </c>
      <c r="I76">
        <v>4</v>
      </c>
      <c r="J76">
        <v>13.63</v>
      </c>
      <c r="L76" t="s">
        <v>111</v>
      </c>
      <c r="N76" t="s">
        <v>112</v>
      </c>
      <c r="O76" t="s">
        <v>61</v>
      </c>
      <c r="P76">
        <v>0</v>
      </c>
      <c r="Q76">
        <v>0</v>
      </c>
      <c r="S76">
        <v>1.03</v>
      </c>
      <c r="T76">
        <v>12.98</v>
      </c>
      <c r="U76" t="s">
        <v>271</v>
      </c>
      <c r="V76" s="1">
        <v>43980</v>
      </c>
    </row>
    <row r="77" spans="1:22" x14ac:dyDescent="0.3">
      <c r="A77" s="1">
        <v>43988</v>
      </c>
      <c r="B77" t="s">
        <v>51</v>
      </c>
      <c r="C77" t="s">
        <v>134</v>
      </c>
      <c r="D77" t="s">
        <v>40</v>
      </c>
      <c r="F77" t="s">
        <v>38</v>
      </c>
      <c r="G77" t="s">
        <v>60</v>
      </c>
      <c r="H77">
        <v>12</v>
      </c>
      <c r="I77">
        <v>85</v>
      </c>
      <c r="J77">
        <v>84.42</v>
      </c>
      <c r="L77" t="s">
        <v>135</v>
      </c>
      <c r="N77" t="s">
        <v>136</v>
      </c>
      <c r="O77" t="s">
        <v>60</v>
      </c>
      <c r="P77">
        <v>0</v>
      </c>
      <c r="Q77">
        <v>0</v>
      </c>
      <c r="S77">
        <v>2.93</v>
      </c>
      <c r="T77">
        <v>81.98</v>
      </c>
      <c r="U77" t="s">
        <v>286</v>
      </c>
      <c r="V77" s="1">
        <v>43986</v>
      </c>
    </row>
    <row r="78" spans="1:22" x14ac:dyDescent="0.3">
      <c r="A78" s="1">
        <v>43988</v>
      </c>
      <c r="B78" t="s">
        <v>51</v>
      </c>
      <c r="C78" t="s">
        <v>172</v>
      </c>
      <c r="D78" t="s">
        <v>37</v>
      </c>
      <c r="E78" t="s">
        <v>37</v>
      </c>
      <c r="F78" t="s">
        <v>38</v>
      </c>
      <c r="G78" t="s">
        <v>38</v>
      </c>
      <c r="H78">
        <v>2</v>
      </c>
      <c r="I78">
        <v>2.5</v>
      </c>
      <c r="J78">
        <v>4.12</v>
      </c>
      <c r="L78" t="s">
        <v>173</v>
      </c>
      <c r="M78">
        <v>1</v>
      </c>
      <c r="N78" t="s">
        <v>174</v>
      </c>
      <c r="O78" t="s">
        <v>60</v>
      </c>
      <c r="P78">
        <v>-1</v>
      </c>
      <c r="Q78">
        <v>0</v>
      </c>
      <c r="S78">
        <v>0.7</v>
      </c>
      <c r="T78">
        <v>4</v>
      </c>
      <c r="U78" t="s">
        <v>312</v>
      </c>
      <c r="V78" s="1">
        <v>43982</v>
      </c>
    </row>
    <row r="79" spans="1:22" x14ac:dyDescent="0.3">
      <c r="A79" s="1">
        <v>43989</v>
      </c>
      <c r="B79" t="s">
        <v>51</v>
      </c>
      <c r="C79" t="s">
        <v>110</v>
      </c>
      <c r="D79" t="s">
        <v>37</v>
      </c>
      <c r="E79" t="s">
        <v>37</v>
      </c>
      <c r="F79" t="s">
        <v>38</v>
      </c>
      <c r="G79" t="s">
        <v>61</v>
      </c>
      <c r="H79">
        <v>2</v>
      </c>
      <c r="I79">
        <v>4</v>
      </c>
      <c r="J79">
        <v>13.63</v>
      </c>
      <c r="L79" t="s">
        <v>111</v>
      </c>
      <c r="N79" t="s">
        <v>112</v>
      </c>
      <c r="O79" t="s">
        <v>61</v>
      </c>
      <c r="P79">
        <v>0</v>
      </c>
      <c r="Q79">
        <v>0</v>
      </c>
      <c r="S79">
        <v>0.12</v>
      </c>
      <c r="T79">
        <v>12.98</v>
      </c>
      <c r="U79" t="s">
        <v>271</v>
      </c>
      <c r="V79" s="1">
        <v>43980</v>
      </c>
    </row>
    <row r="80" spans="1:22" x14ac:dyDescent="0.3">
      <c r="A80" s="1">
        <v>43989</v>
      </c>
      <c r="B80" t="s">
        <v>51</v>
      </c>
      <c r="C80" t="s">
        <v>134</v>
      </c>
      <c r="D80" t="s">
        <v>40</v>
      </c>
      <c r="F80" t="s">
        <v>38</v>
      </c>
      <c r="G80" t="s">
        <v>60</v>
      </c>
      <c r="H80">
        <v>12</v>
      </c>
      <c r="I80">
        <v>85</v>
      </c>
      <c r="J80">
        <v>84.42</v>
      </c>
      <c r="L80" t="s">
        <v>135</v>
      </c>
      <c r="N80" t="s">
        <v>136</v>
      </c>
      <c r="O80" t="s">
        <v>60</v>
      </c>
      <c r="P80">
        <v>0</v>
      </c>
      <c r="Q80">
        <v>0</v>
      </c>
      <c r="S80">
        <v>6.52</v>
      </c>
      <c r="T80">
        <v>81.98</v>
      </c>
      <c r="U80" t="s">
        <v>286</v>
      </c>
      <c r="V80" s="1">
        <v>43986</v>
      </c>
    </row>
    <row r="81" spans="1:22" x14ac:dyDescent="0.3">
      <c r="A81" s="1">
        <v>43990</v>
      </c>
      <c r="B81" t="s">
        <v>51</v>
      </c>
      <c r="C81" t="s">
        <v>98</v>
      </c>
      <c r="D81" t="s">
        <v>37</v>
      </c>
      <c r="E81" t="s">
        <v>37</v>
      </c>
      <c r="F81" t="s">
        <v>38</v>
      </c>
      <c r="G81" t="s">
        <v>38</v>
      </c>
      <c r="H81">
        <v>1</v>
      </c>
      <c r="I81">
        <v>2</v>
      </c>
      <c r="J81">
        <v>4.43</v>
      </c>
      <c r="L81" t="s">
        <v>99</v>
      </c>
      <c r="N81" t="s">
        <v>100</v>
      </c>
      <c r="O81" t="s">
        <v>60</v>
      </c>
      <c r="P81">
        <v>0</v>
      </c>
      <c r="Q81">
        <v>0</v>
      </c>
      <c r="S81">
        <v>1.85</v>
      </c>
      <c r="T81">
        <v>4.3</v>
      </c>
      <c r="U81" t="s">
        <v>263</v>
      </c>
      <c r="V81" s="1">
        <v>43988</v>
      </c>
    </row>
    <row r="82" spans="1:22" x14ac:dyDescent="0.3">
      <c r="A82" s="1">
        <v>43990</v>
      </c>
      <c r="B82" t="s">
        <v>51</v>
      </c>
      <c r="C82" t="s">
        <v>101</v>
      </c>
      <c r="D82" t="s">
        <v>37</v>
      </c>
      <c r="E82" t="s">
        <v>37</v>
      </c>
      <c r="F82" t="s">
        <v>38</v>
      </c>
      <c r="G82" t="s">
        <v>38</v>
      </c>
      <c r="H82">
        <v>1</v>
      </c>
      <c r="I82">
        <v>1</v>
      </c>
      <c r="J82">
        <v>1.1200000000000001</v>
      </c>
      <c r="L82" t="s">
        <v>102</v>
      </c>
      <c r="N82" t="s">
        <v>103</v>
      </c>
      <c r="O82" t="s">
        <v>60</v>
      </c>
      <c r="P82">
        <v>0</v>
      </c>
      <c r="Q82">
        <v>0</v>
      </c>
      <c r="S82">
        <v>0.63</v>
      </c>
      <c r="T82">
        <v>1.07</v>
      </c>
      <c r="U82" t="s">
        <v>265</v>
      </c>
      <c r="V82" s="1">
        <v>43986</v>
      </c>
    </row>
    <row r="83" spans="1:22" x14ac:dyDescent="0.3">
      <c r="A83" s="1">
        <v>43990</v>
      </c>
      <c r="B83" t="s">
        <v>51</v>
      </c>
      <c r="C83" t="s">
        <v>134</v>
      </c>
      <c r="D83" t="s">
        <v>40</v>
      </c>
      <c r="F83" t="s">
        <v>38</v>
      </c>
      <c r="G83" t="s">
        <v>60</v>
      </c>
      <c r="H83">
        <v>12</v>
      </c>
      <c r="I83">
        <v>85</v>
      </c>
      <c r="J83">
        <v>84.42</v>
      </c>
      <c r="L83" t="s">
        <v>135</v>
      </c>
      <c r="N83" t="s">
        <v>136</v>
      </c>
      <c r="O83" t="s">
        <v>60</v>
      </c>
      <c r="P83">
        <v>0</v>
      </c>
      <c r="Q83">
        <v>0</v>
      </c>
      <c r="S83">
        <v>5.08</v>
      </c>
      <c r="T83">
        <v>81.98</v>
      </c>
      <c r="U83" t="s">
        <v>286</v>
      </c>
      <c r="V83" s="1">
        <v>43986</v>
      </c>
    </row>
    <row r="84" spans="1:22" x14ac:dyDescent="0.3">
      <c r="A84" s="1">
        <v>43990</v>
      </c>
      <c r="B84" t="s">
        <v>51</v>
      </c>
      <c r="C84" t="s">
        <v>137</v>
      </c>
      <c r="D84" t="s">
        <v>37</v>
      </c>
      <c r="E84" t="s">
        <v>37</v>
      </c>
      <c r="F84" t="s">
        <v>38</v>
      </c>
      <c r="G84" t="s">
        <v>53</v>
      </c>
      <c r="H84">
        <v>9</v>
      </c>
      <c r="I84">
        <v>9</v>
      </c>
      <c r="J84">
        <v>8.9</v>
      </c>
      <c r="L84" t="s">
        <v>138</v>
      </c>
      <c r="N84" t="s">
        <v>139</v>
      </c>
      <c r="O84" t="s">
        <v>53</v>
      </c>
      <c r="P84">
        <v>0</v>
      </c>
      <c r="Q84">
        <v>0</v>
      </c>
      <c r="S84">
        <v>1.55</v>
      </c>
      <c r="T84">
        <v>8.9</v>
      </c>
      <c r="U84" t="s">
        <v>288</v>
      </c>
      <c r="V84" s="1">
        <v>44012</v>
      </c>
    </row>
    <row r="85" spans="1:22" x14ac:dyDescent="0.3">
      <c r="A85" s="1">
        <v>43990</v>
      </c>
      <c r="B85" t="s">
        <v>51</v>
      </c>
      <c r="C85" t="s">
        <v>150</v>
      </c>
      <c r="D85" t="s">
        <v>37</v>
      </c>
      <c r="E85" t="s">
        <v>37</v>
      </c>
      <c r="F85" t="s">
        <v>38</v>
      </c>
      <c r="G85" t="s">
        <v>53</v>
      </c>
      <c r="H85">
        <v>8</v>
      </c>
      <c r="I85">
        <v>8</v>
      </c>
      <c r="J85">
        <v>13.5</v>
      </c>
      <c r="L85" t="s">
        <v>151</v>
      </c>
      <c r="N85" t="s">
        <v>152</v>
      </c>
      <c r="O85" t="s">
        <v>60</v>
      </c>
      <c r="P85">
        <v>0</v>
      </c>
      <c r="Q85">
        <v>0</v>
      </c>
      <c r="S85">
        <v>0.45</v>
      </c>
      <c r="T85">
        <v>1.03</v>
      </c>
      <c r="U85" t="s">
        <v>294</v>
      </c>
      <c r="V85" s="1">
        <v>43985</v>
      </c>
    </row>
    <row r="86" spans="1:22" x14ac:dyDescent="0.3">
      <c r="A86" s="1">
        <v>43990</v>
      </c>
      <c r="B86" t="s">
        <v>51</v>
      </c>
      <c r="C86" t="s">
        <v>175</v>
      </c>
      <c r="D86" t="s">
        <v>37</v>
      </c>
      <c r="E86" t="s">
        <v>37</v>
      </c>
      <c r="F86" t="s">
        <v>38</v>
      </c>
      <c r="G86" t="s">
        <v>38</v>
      </c>
      <c r="H86">
        <v>0</v>
      </c>
      <c r="I86">
        <v>1</v>
      </c>
      <c r="J86">
        <v>9.07</v>
      </c>
      <c r="L86" t="s">
        <v>176</v>
      </c>
      <c r="N86" t="s">
        <v>177</v>
      </c>
      <c r="O86" t="s">
        <v>53</v>
      </c>
      <c r="P86">
        <v>0</v>
      </c>
      <c r="Q86">
        <v>0</v>
      </c>
      <c r="S86">
        <v>1.6</v>
      </c>
      <c r="T86">
        <v>8.2200000000000006</v>
      </c>
      <c r="U86" t="s">
        <v>316</v>
      </c>
      <c r="V86" s="1">
        <v>44012</v>
      </c>
    </row>
    <row r="87" spans="1:22" x14ac:dyDescent="0.3">
      <c r="A87" s="1">
        <v>43990</v>
      </c>
      <c r="B87" t="s">
        <v>51</v>
      </c>
      <c r="C87" t="s">
        <v>181</v>
      </c>
      <c r="D87" t="s">
        <v>37</v>
      </c>
      <c r="E87" t="s">
        <v>37</v>
      </c>
      <c r="F87" t="s">
        <v>56</v>
      </c>
      <c r="G87" t="s">
        <v>56</v>
      </c>
      <c r="H87">
        <v>25</v>
      </c>
      <c r="I87">
        <v>25</v>
      </c>
      <c r="J87">
        <v>48.73</v>
      </c>
      <c r="L87" t="s">
        <v>182</v>
      </c>
      <c r="N87" t="s">
        <v>183</v>
      </c>
      <c r="O87" t="s">
        <v>56</v>
      </c>
      <c r="P87">
        <v>0</v>
      </c>
      <c r="Q87">
        <v>0</v>
      </c>
      <c r="S87">
        <v>1.32</v>
      </c>
      <c r="T87">
        <v>48.73</v>
      </c>
      <c r="U87" t="s">
        <v>319</v>
      </c>
      <c r="V87" s="1">
        <v>43972</v>
      </c>
    </row>
    <row r="88" spans="1:22" x14ac:dyDescent="0.3">
      <c r="A88" s="1">
        <v>43990</v>
      </c>
      <c r="B88" t="s">
        <v>51</v>
      </c>
      <c r="C88" t="s">
        <v>184</v>
      </c>
      <c r="D88" t="s">
        <v>37</v>
      </c>
      <c r="E88" t="s">
        <v>37</v>
      </c>
      <c r="F88" t="s">
        <v>56</v>
      </c>
      <c r="G88" t="s">
        <v>56</v>
      </c>
      <c r="H88">
        <v>3</v>
      </c>
      <c r="I88">
        <v>3</v>
      </c>
      <c r="J88">
        <v>3.7</v>
      </c>
      <c r="L88" t="s">
        <v>185</v>
      </c>
      <c r="N88" t="s">
        <v>186</v>
      </c>
      <c r="O88" t="s">
        <v>56</v>
      </c>
      <c r="P88">
        <v>0</v>
      </c>
      <c r="Q88">
        <v>0</v>
      </c>
      <c r="S88">
        <v>0.22</v>
      </c>
      <c r="T88">
        <v>3.7</v>
      </c>
      <c r="U88" t="s">
        <v>320</v>
      </c>
      <c r="V88" s="1">
        <v>43959</v>
      </c>
    </row>
    <row r="89" spans="1:22" x14ac:dyDescent="0.3">
      <c r="A89" s="1">
        <v>43991</v>
      </c>
      <c r="B89" t="s">
        <v>51</v>
      </c>
      <c r="C89" t="s">
        <v>94</v>
      </c>
      <c r="D89" t="s">
        <v>37</v>
      </c>
      <c r="E89" t="s">
        <v>37</v>
      </c>
      <c r="F89" t="s">
        <v>38</v>
      </c>
      <c r="G89" t="s">
        <v>38</v>
      </c>
      <c r="H89">
        <v>2</v>
      </c>
      <c r="I89">
        <v>5</v>
      </c>
      <c r="J89">
        <v>8.65</v>
      </c>
      <c r="L89" t="s">
        <v>95</v>
      </c>
      <c r="M89">
        <v>2</v>
      </c>
      <c r="N89" t="s">
        <v>96</v>
      </c>
      <c r="O89" t="s">
        <v>61</v>
      </c>
      <c r="P89">
        <v>0</v>
      </c>
      <c r="Q89">
        <v>0</v>
      </c>
      <c r="S89">
        <v>2.52</v>
      </c>
      <c r="T89">
        <v>7.58</v>
      </c>
      <c r="U89" t="s">
        <v>261</v>
      </c>
      <c r="V89" s="1">
        <v>43991</v>
      </c>
    </row>
    <row r="90" spans="1:22" x14ac:dyDescent="0.3">
      <c r="A90" s="1">
        <v>43991</v>
      </c>
      <c r="B90" t="s">
        <v>51</v>
      </c>
      <c r="C90" t="s">
        <v>110</v>
      </c>
      <c r="D90" t="s">
        <v>37</v>
      </c>
      <c r="E90" t="s">
        <v>37</v>
      </c>
      <c r="F90" t="s">
        <v>38</v>
      </c>
      <c r="G90" t="s">
        <v>61</v>
      </c>
      <c r="H90">
        <v>2</v>
      </c>
      <c r="I90">
        <v>4</v>
      </c>
      <c r="J90">
        <v>13.63</v>
      </c>
      <c r="L90" t="s">
        <v>111</v>
      </c>
      <c r="N90" t="s">
        <v>112</v>
      </c>
      <c r="O90" t="s">
        <v>61</v>
      </c>
      <c r="P90">
        <v>0</v>
      </c>
      <c r="Q90">
        <v>0</v>
      </c>
      <c r="S90">
        <v>0.23</v>
      </c>
      <c r="T90">
        <v>12.98</v>
      </c>
      <c r="U90" t="s">
        <v>271</v>
      </c>
      <c r="V90" s="1">
        <v>43980</v>
      </c>
    </row>
    <row r="91" spans="1:22" x14ac:dyDescent="0.3">
      <c r="A91" s="1">
        <v>43991</v>
      </c>
      <c r="B91" t="s">
        <v>51</v>
      </c>
      <c r="C91" t="s">
        <v>128</v>
      </c>
      <c r="D91" t="s">
        <v>37</v>
      </c>
      <c r="E91" t="s">
        <v>37</v>
      </c>
      <c r="F91" t="s">
        <v>38</v>
      </c>
      <c r="G91" t="s">
        <v>38</v>
      </c>
      <c r="H91">
        <v>16</v>
      </c>
      <c r="I91">
        <v>32</v>
      </c>
      <c r="J91">
        <v>30.97</v>
      </c>
      <c r="L91" t="s">
        <v>129</v>
      </c>
      <c r="N91" t="s">
        <v>130</v>
      </c>
      <c r="O91" t="s">
        <v>74</v>
      </c>
      <c r="P91">
        <v>16</v>
      </c>
      <c r="Q91">
        <v>0</v>
      </c>
      <c r="S91">
        <v>3.27</v>
      </c>
      <c r="T91">
        <v>29.45</v>
      </c>
      <c r="U91" t="s">
        <v>282</v>
      </c>
      <c r="V91" s="1">
        <v>43980</v>
      </c>
    </row>
    <row r="92" spans="1:22" x14ac:dyDescent="0.3">
      <c r="A92" s="1">
        <v>43991</v>
      </c>
      <c r="B92" t="s">
        <v>51</v>
      </c>
      <c r="C92" t="s">
        <v>134</v>
      </c>
      <c r="D92" t="s">
        <v>40</v>
      </c>
      <c r="F92" t="s">
        <v>38</v>
      </c>
      <c r="G92" t="s">
        <v>60</v>
      </c>
      <c r="H92">
        <v>12</v>
      </c>
      <c r="I92">
        <v>85</v>
      </c>
      <c r="J92">
        <v>84.42</v>
      </c>
      <c r="L92" t="s">
        <v>135</v>
      </c>
      <c r="N92" t="s">
        <v>136</v>
      </c>
      <c r="O92" t="s">
        <v>60</v>
      </c>
      <c r="P92">
        <v>28</v>
      </c>
      <c r="Q92">
        <v>0</v>
      </c>
      <c r="S92">
        <v>3.28</v>
      </c>
      <c r="T92">
        <v>81.98</v>
      </c>
      <c r="U92" t="s">
        <v>286</v>
      </c>
      <c r="V92" s="1">
        <v>43986</v>
      </c>
    </row>
    <row r="93" spans="1:22" x14ac:dyDescent="0.3">
      <c r="A93" s="1">
        <v>43991</v>
      </c>
      <c r="B93" t="s">
        <v>51</v>
      </c>
      <c r="C93" t="s">
        <v>137</v>
      </c>
      <c r="D93" t="s">
        <v>37</v>
      </c>
      <c r="E93" t="s">
        <v>37</v>
      </c>
      <c r="F93" t="s">
        <v>38</v>
      </c>
      <c r="G93" t="s">
        <v>53</v>
      </c>
      <c r="H93">
        <v>9</v>
      </c>
      <c r="I93">
        <v>9</v>
      </c>
      <c r="J93">
        <v>8.9</v>
      </c>
      <c r="L93" t="s">
        <v>138</v>
      </c>
      <c r="N93" t="s">
        <v>139</v>
      </c>
      <c r="O93" t="s">
        <v>53</v>
      </c>
      <c r="P93">
        <v>0</v>
      </c>
      <c r="Q93">
        <v>0</v>
      </c>
      <c r="S93">
        <v>7.35</v>
      </c>
      <c r="T93">
        <v>8.9</v>
      </c>
      <c r="U93" t="s">
        <v>288</v>
      </c>
      <c r="V93" s="1">
        <v>44012</v>
      </c>
    </row>
    <row r="94" spans="1:22" x14ac:dyDescent="0.3">
      <c r="A94" s="1">
        <v>43991</v>
      </c>
      <c r="B94" t="s">
        <v>51</v>
      </c>
      <c r="C94" t="s">
        <v>140</v>
      </c>
      <c r="D94" t="s">
        <v>37</v>
      </c>
      <c r="E94" t="s">
        <v>37</v>
      </c>
      <c r="F94" t="s">
        <v>38</v>
      </c>
      <c r="G94" t="s">
        <v>53</v>
      </c>
      <c r="H94">
        <v>1</v>
      </c>
      <c r="I94">
        <v>1</v>
      </c>
      <c r="J94">
        <v>0.85</v>
      </c>
      <c r="L94" t="s">
        <v>141</v>
      </c>
      <c r="N94" t="s">
        <v>142</v>
      </c>
      <c r="O94" t="s">
        <v>53</v>
      </c>
      <c r="P94">
        <v>0</v>
      </c>
      <c r="Q94">
        <v>0</v>
      </c>
      <c r="S94">
        <v>0.85</v>
      </c>
      <c r="T94">
        <v>0.85</v>
      </c>
      <c r="U94" t="s">
        <v>289</v>
      </c>
      <c r="V94" s="1">
        <v>44012</v>
      </c>
    </row>
    <row r="95" spans="1:22" x14ac:dyDescent="0.3">
      <c r="A95" s="1">
        <v>43991</v>
      </c>
      <c r="B95" t="s">
        <v>51</v>
      </c>
      <c r="C95" t="s">
        <v>150</v>
      </c>
      <c r="D95" t="s">
        <v>37</v>
      </c>
      <c r="E95" t="s">
        <v>37</v>
      </c>
      <c r="F95" t="s">
        <v>38</v>
      </c>
      <c r="G95" t="s">
        <v>53</v>
      </c>
      <c r="H95">
        <v>8</v>
      </c>
      <c r="I95">
        <v>8</v>
      </c>
      <c r="J95">
        <v>13.5</v>
      </c>
      <c r="L95" t="s">
        <v>151</v>
      </c>
      <c r="N95" t="s">
        <v>152</v>
      </c>
      <c r="O95" t="s">
        <v>60</v>
      </c>
      <c r="P95">
        <v>0</v>
      </c>
      <c r="Q95">
        <v>0</v>
      </c>
      <c r="S95">
        <v>0.17</v>
      </c>
      <c r="T95">
        <v>1.03</v>
      </c>
      <c r="U95" t="s">
        <v>294</v>
      </c>
      <c r="V95" s="1">
        <v>43985</v>
      </c>
    </row>
    <row r="96" spans="1:22" x14ac:dyDescent="0.3">
      <c r="A96" s="1">
        <v>43991</v>
      </c>
      <c r="B96" t="s">
        <v>51</v>
      </c>
      <c r="C96" t="s">
        <v>153</v>
      </c>
      <c r="D96" t="s">
        <v>37</v>
      </c>
      <c r="E96" t="s">
        <v>37</v>
      </c>
      <c r="F96" t="s">
        <v>38</v>
      </c>
      <c r="G96" t="s">
        <v>38</v>
      </c>
      <c r="H96">
        <v>8</v>
      </c>
      <c r="I96">
        <v>8</v>
      </c>
      <c r="J96">
        <v>9.3000000000000007</v>
      </c>
      <c r="L96" t="s">
        <v>155</v>
      </c>
      <c r="N96" t="s">
        <v>156</v>
      </c>
      <c r="O96" t="s">
        <v>93</v>
      </c>
      <c r="P96">
        <v>0</v>
      </c>
      <c r="Q96">
        <v>0</v>
      </c>
      <c r="S96">
        <v>0.08</v>
      </c>
      <c r="T96">
        <v>9.3000000000000007</v>
      </c>
      <c r="U96" t="s">
        <v>296</v>
      </c>
      <c r="V96" s="1">
        <v>43980</v>
      </c>
    </row>
    <row r="97" spans="1:22" x14ac:dyDescent="0.3">
      <c r="A97" s="1">
        <v>43991</v>
      </c>
      <c r="B97" t="s">
        <v>51</v>
      </c>
      <c r="C97" t="s">
        <v>181</v>
      </c>
      <c r="D97" t="s">
        <v>37</v>
      </c>
      <c r="E97" t="s">
        <v>37</v>
      </c>
      <c r="F97" t="s">
        <v>56</v>
      </c>
      <c r="G97" t="s">
        <v>56</v>
      </c>
      <c r="H97">
        <v>25</v>
      </c>
      <c r="I97">
        <v>25</v>
      </c>
      <c r="J97">
        <v>48.73</v>
      </c>
      <c r="L97" t="s">
        <v>182</v>
      </c>
      <c r="N97" t="s">
        <v>183</v>
      </c>
      <c r="O97" t="s">
        <v>56</v>
      </c>
      <c r="P97">
        <v>0</v>
      </c>
      <c r="Q97">
        <v>0</v>
      </c>
      <c r="S97">
        <v>2.17</v>
      </c>
      <c r="T97">
        <v>48.73</v>
      </c>
      <c r="U97" t="s">
        <v>319</v>
      </c>
      <c r="V97" s="1">
        <v>43972</v>
      </c>
    </row>
    <row r="98" spans="1:22" x14ac:dyDescent="0.3">
      <c r="A98" s="1">
        <v>43991</v>
      </c>
      <c r="B98" t="s">
        <v>51</v>
      </c>
      <c r="C98" t="s">
        <v>190</v>
      </c>
      <c r="D98" t="s">
        <v>40</v>
      </c>
      <c r="F98" t="s">
        <v>191</v>
      </c>
      <c r="H98">
        <v>11</v>
      </c>
      <c r="I98">
        <v>11</v>
      </c>
      <c r="J98">
        <v>10.48</v>
      </c>
      <c r="L98" t="s">
        <v>192</v>
      </c>
      <c r="N98" t="s">
        <v>193</v>
      </c>
      <c r="O98" t="s">
        <v>56</v>
      </c>
      <c r="P98">
        <v>0</v>
      </c>
      <c r="Q98">
        <v>0</v>
      </c>
      <c r="S98">
        <v>2.35</v>
      </c>
      <c r="T98">
        <v>7.88</v>
      </c>
      <c r="U98" t="s">
        <v>322</v>
      </c>
      <c r="V98" s="1">
        <v>44012</v>
      </c>
    </row>
    <row r="99" spans="1:22" x14ac:dyDescent="0.3">
      <c r="A99" s="1">
        <v>43991</v>
      </c>
      <c r="B99" t="s">
        <v>51</v>
      </c>
      <c r="C99" t="s">
        <v>190</v>
      </c>
      <c r="D99" t="s">
        <v>40</v>
      </c>
      <c r="F99" t="s">
        <v>191</v>
      </c>
      <c r="H99">
        <v>11</v>
      </c>
      <c r="I99">
        <v>11</v>
      </c>
      <c r="J99">
        <v>10.48</v>
      </c>
      <c r="L99" t="s">
        <v>192</v>
      </c>
      <c r="N99" t="s">
        <v>193</v>
      </c>
      <c r="O99" t="s">
        <v>74</v>
      </c>
      <c r="P99">
        <v>0</v>
      </c>
      <c r="Q99">
        <v>0</v>
      </c>
      <c r="S99">
        <v>0.47</v>
      </c>
      <c r="T99">
        <v>1.4</v>
      </c>
      <c r="U99" t="s">
        <v>323</v>
      </c>
      <c r="V99" s="1">
        <v>44012</v>
      </c>
    </row>
    <row r="100" spans="1:22" x14ac:dyDescent="0.3">
      <c r="A100" s="1">
        <v>43992</v>
      </c>
      <c r="B100" t="s">
        <v>51</v>
      </c>
      <c r="C100" t="s">
        <v>90</v>
      </c>
      <c r="D100" t="s">
        <v>40</v>
      </c>
      <c r="F100" t="s">
        <v>53</v>
      </c>
      <c r="G100" t="s">
        <v>53</v>
      </c>
      <c r="H100">
        <v>24</v>
      </c>
      <c r="I100">
        <v>24</v>
      </c>
      <c r="J100">
        <v>90.05</v>
      </c>
      <c r="L100" t="s">
        <v>91</v>
      </c>
      <c r="N100" t="s">
        <v>92</v>
      </c>
      <c r="O100" t="s">
        <v>53</v>
      </c>
      <c r="P100">
        <v>0</v>
      </c>
      <c r="Q100">
        <v>0</v>
      </c>
      <c r="S100">
        <v>8.33</v>
      </c>
      <c r="T100">
        <v>89.62</v>
      </c>
      <c r="U100" t="s">
        <v>256</v>
      </c>
      <c r="V100" s="1">
        <v>43991</v>
      </c>
    </row>
    <row r="101" spans="1:22" x14ac:dyDescent="0.3">
      <c r="A101" s="1">
        <v>43992</v>
      </c>
      <c r="B101" t="s">
        <v>51</v>
      </c>
      <c r="C101" t="s">
        <v>94</v>
      </c>
      <c r="D101" t="s">
        <v>37</v>
      </c>
      <c r="E101" t="s">
        <v>37</v>
      </c>
      <c r="F101" t="s">
        <v>38</v>
      </c>
      <c r="G101" t="s">
        <v>38</v>
      </c>
      <c r="H101">
        <v>2</v>
      </c>
      <c r="I101">
        <v>5</v>
      </c>
      <c r="J101">
        <v>8.65</v>
      </c>
      <c r="L101" t="s">
        <v>95</v>
      </c>
      <c r="M101">
        <v>2</v>
      </c>
      <c r="N101" t="s">
        <v>96</v>
      </c>
      <c r="O101" t="s">
        <v>61</v>
      </c>
      <c r="P101">
        <v>3</v>
      </c>
      <c r="Q101">
        <v>0</v>
      </c>
      <c r="S101">
        <v>2.63</v>
      </c>
      <c r="T101">
        <v>7.58</v>
      </c>
      <c r="U101" t="s">
        <v>261</v>
      </c>
      <c r="V101" s="1">
        <v>43991</v>
      </c>
    </row>
    <row r="102" spans="1:22" x14ac:dyDescent="0.3">
      <c r="A102" s="1">
        <v>43992</v>
      </c>
      <c r="B102" t="s">
        <v>51</v>
      </c>
      <c r="C102" t="s">
        <v>94</v>
      </c>
      <c r="D102" t="s">
        <v>37</v>
      </c>
      <c r="E102" t="s">
        <v>37</v>
      </c>
      <c r="F102" t="s">
        <v>38</v>
      </c>
      <c r="G102" t="s">
        <v>38</v>
      </c>
      <c r="H102">
        <v>2</v>
      </c>
      <c r="I102">
        <v>5</v>
      </c>
      <c r="J102">
        <v>8.65</v>
      </c>
      <c r="L102" t="s">
        <v>95</v>
      </c>
      <c r="M102">
        <v>2</v>
      </c>
      <c r="N102" t="s">
        <v>96</v>
      </c>
      <c r="O102" t="s">
        <v>74</v>
      </c>
      <c r="P102">
        <v>0</v>
      </c>
      <c r="Q102">
        <v>0</v>
      </c>
      <c r="S102">
        <v>1.07</v>
      </c>
      <c r="T102">
        <v>1.07</v>
      </c>
      <c r="U102" t="s">
        <v>262</v>
      </c>
      <c r="V102" s="1">
        <v>43991</v>
      </c>
    </row>
    <row r="103" spans="1:22" x14ac:dyDescent="0.3">
      <c r="A103" s="1">
        <v>43992</v>
      </c>
      <c r="B103" t="s">
        <v>51</v>
      </c>
      <c r="C103" t="s">
        <v>128</v>
      </c>
      <c r="D103" t="s">
        <v>37</v>
      </c>
      <c r="E103" t="s">
        <v>37</v>
      </c>
      <c r="F103" t="s">
        <v>38</v>
      </c>
      <c r="G103" t="s">
        <v>38</v>
      </c>
      <c r="H103">
        <v>16</v>
      </c>
      <c r="I103">
        <v>32</v>
      </c>
      <c r="J103">
        <v>30.97</v>
      </c>
      <c r="L103" t="s">
        <v>129</v>
      </c>
      <c r="N103" t="s">
        <v>130</v>
      </c>
      <c r="O103" t="s">
        <v>74</v>
      </c>
      <c r="P103">
        <v>0</v>
      </c>
      <c r="Q103">
        <v>0</v>
      </c>
      <c r="S103">
        <v>5.32</v>
      </c>
      <c r="T103">
        <v>29.45</v>
      </c>
      <c r="U103" t="s">
        <v>282</v>
      </c>
      <c r="V103" s="1">
        <v>43980</v>
      </c>
    </row>
    <row r="104" spans="1:22" x14ac:dyDescent="0.3">
      <c r="A104" s="1">
        <v>43992</v>
      </c>
      <c r="B104" t="s">
        <v>51</v>
      </c>
      <c r="C104" t="s">
        <v>128</v>
      </c>
      <c r="D104" t="s">
        <v>37</v>
      </c>
      <c r="E104" t="s">
        <v>37</v>
      </c>
      <c r="F104" t="s">
        <v>38</v>
      </c>
      <c r="G104" t="s">
        <v>38</v>
      </c>
      <c r="H104">
        <v>16</v>
      </c>
      <c r="I104">
        <v>32</v>
      </c>
      <c r="J104">
        <v>30.97</v>
      </c>
      <c r="L104" t="s">
        <v>129</v>
      </c>
      <c r="N104" t="s">
        <v>130</v>
      </c>
      <c r="O104" t="s">
        <v>61</v>
      </c>
      <c r="P104">
        <v>0</v>
      </c>
      <c r="Q104">
        <v>0</v>
      </c>
      <c r="S104">
        <v>0.22</v>
      </c>
      <c r="T104">
        <v>0.65</v>
      </c>
      <c r="U104" t="s">
        <v>284</v>
      </c>
      <c r="V104" s="1">
        <v>43980</v>
      </c>
    </row>
    <row r="105" spans="1:22" x14ac:dyDescent="0.3">
      <c r="A105" s="1">
        <v>43992</v>
      </c>
      <c r="B105" t="s">
        <v>51</v>
      </c>
      <c r="C105" t="s">
        <v>143</v>
      </c>
      <c r="D105" t="s">
        <v>37</v>
      </c>
      <c r="E105" t="s">
        <v>37</v>
      </c>
      <c r="F105" t="s">
        <v>38</v>
      </c>
      <c r="G105" t="s">
        <v>53</v>
      </c>
      <c r="H105">
        <v>1</v>
      </c>
      <c r="I105">
        <v>1</v>
      </c>
      <c r="J105">
        <v>0.4</v>
      </c>
      <c r="L105" t="s">
        <v>144</v>
      </c>
      <c r="N105" t="s">
        <v>145</v>
      </c>
      <c r="O105" t="s">
        <v>74</v>
      </c>
      <c r="P105">
        <v>0</v>
      </c>
      <c r="Q105">
        <v>0</v>
      </c>
      <c r="S105">
        <v>0.4</v>
      </c>
      <c r="T105">
        <v>0.4</v>
      </c>
      <c r="U105" t="s">
        <v>290</v>
      </c>
      <c r="V105" s="1">
        <v>44012</v>
      </c>
    </row>
    <row r="106" spans="1:22" x14ac:dyDescent="0.3">
      <c r="A106" s="1">
        <v>43992</v>
      </c>
      <c r="B106" t="s">
        <v>51</v>
      </c>
      <c r="C106" t="s">
        <v>181</v>
      </c>
      <c r="D106" t="s">
        <v>37</v>
      </c>
      <c r="E106" t="s">
        <v>37</v>
      </c>
      <c r="F106" t="s">
        <v>56</v>
      </c>
      <c r="G106" t="s">
        <v>56</v>
      </c>
      <c r="H106">
        <v>25</v>
      </c>
      <c r="I106">
        <v>25</v>
      </c>
      <c r="J106">
        <v>48.73</v>
      </c>
      <c r="L106" t="s">
        <v>182</v>
      </c>
      <c r="N106" t="s">
        <v>183</v>
      </c>
      <c r="O106" t="s">
        <v>56</v>
      </c>
      <c r="P106">
        <v>0</v>
      </c>
      <c r="Q106">
        <v>0</v>
      </c>
      <c r="S106">
        <v>2.1</v>
      </c>
      <c r="T106">
        <v>48.73</v>
      </c>
      <c r="U106" t="s">
        <v>319</v>
      </c>
      <c r="V106" s="1">
        <v>43972</v>
      </c>
    </row>
    <row r="107" spans="1:22" x14ac:dyDescent="0.3">
      <c r="A107" s="1">
        <v>43992</v>
      </c>
      <c r="B107" t="s">
        <v>51</v>
      </c>
      <c r="C107" t="s">
        <v>205</v>
      </c>
      <c r="D107" t="s">
        <v>37</v>
      </c>
      <c r="E107" t="s">
        <v>37</v>
      </c>
      <c r="F107" t="s">
        <v>206</v>
      </c>
      <c r="G107" t="s">
        <v>38</v>
      </c>
      <c r="H107">
        <v>4</v>
      </c>
      <c r="I107">
        <v>0</v>
      </c>
      <c r="J107">
        <v>12.85</v>
      </c>
      <c r="L107" t="s">
        <v>207</v>
      </c>
      <c r="M107">
        <v>3</v>
      </c>
      <c r="N107" t="s">
        <v>208</v>
      </c>
      <c r="O107" t="s">
        <v>97</v>
      </c>
      <c r="P107">
        <v>0</v>
      </c>
      <c r="Q107">
        <v>1</v>
      </c>
      <c r="S107">
        <v>0</v>
      </c>
      <c r="T107">
        <v>0</v>
      </c>
      <c r="U107" t="s">
        <v>329</v>
      </c>
      <c r="V107" s="1">
        <v>43875</v>
      </c>
    </row>
    <row r="108" spans="1:22" x14ac:dyDescent="0.3">
      <c r="A108" s="1">
        <v>43992</v>
      </c>
      <c r="B108" t="s">
        <v>51</v>
      </c>
      <c r="C108" t="s">
        <v>209</v>
      </c>
      <c r="D108" t="s">
        <v>37</v>
      </c>
      <c r="E108" t="s">
        <v>37</v>
      </c>
      <c r="F108" t="s">
        <v>206</v>
      </c>
      <c r="G108" t="s">
        <v>38</v>
      </c>
      <c r="H108">
        <v>0</v>
      </c>
      <c r="I108">
        <v>0</v>
      </c>
      <c r="J108">
        <v>29.97</v>
      </c>
      <c r="L108" t="s">
        <v>207</v>
      </c>
      <c r="M108">
        <v>2</v>
      </c>
      <c r="N108" t="s">
        <v>210</v>
      </c>
      <c r="O108" t="s">
        <v>97</v>
      </c>
      <c r="P108">
        <v>0</v>
      </c>
      <c r="Q108">
        <v>1</v>
      </c>
      <c r="S108">
        <v>0</v>
      </c>
      <c r="T108">
        <v>0</v>
      </c>
      <c r="U108" t="s">
        <v>330</v>
      </c>
      <c r="V108" s="1">
        <v>43952</v>
      </c>
    </row>
    <row r="109" spans="1:22" x14ac:dyDescent="0.3">
      <c r="A109" s="1">
        <v>43993</v>
      </c>
      <c r="B109" t="s">
        <v>51</v>
      </c>
      <c r="C109" t="s">
        <v>71</v>
      </c>
      <c r="D109" t="s">
        <v>37</v>
      </c>
      <c r="E109" t="s">
        <v>39</v>
      </c>
      <c r="F109" t="s">
        <v>38</v>
      </c>
      <c r="G109" t="s">
        <v>38</v>
      </c>
      <c r="H109">
        <v>1</v>
      </c>
      <c r="I109">
        <v>1</v>
      </c>
      <c r="J109">
        <v>0.18</v>
      </c>
      <c r="L109" t="s">
        <v>72</v>
      </c>
      <c r="N109" t="s">
        <v>73</v>
      </c>
      <c r="O109" t="s">
        <v>74</v>
      </c>
      <c r="P109">
        <v>0</v>
      </c>
      <c r="Q109">
        <v>0</v>
      </c>
      <c r="S109">
        <v>0.18</v>
      </c>
      <c r="T109">
        <v>0.18</v>
      </c>
      <c r="U109" t="s">
        <v>249</v>
      </c>
      <c r="V109" s="1">
        <v>44012</v>
      </c>
    </row>
    <row r="110" spans="1:22" x14ac:dyDescent="0.3">
      <c r="A110" s="1">
        <v>43993</v>
      </c>
      <c r="B110" t="s">
        <v>51</v>
      </c>
      <c r="C110" t="s">
        <v>75</v>
      </c>
      <c r="D110" t="s">
        <v>37</v>
      </c>
      <c r="E110" t="s">
        <v>37</v>
      </c>
      <c r="F110" t="s">
        <v>38</v>
      </c>
      <c r="G110" t="s">
        <v>38</v>
      </c>
      <c r="H110">
        <v>1</v>
      </c>
      <c r="I110">
        <v>1</v>
      </c>
      <c r="J110">
        <v>1.32</v>
      </c>
      <c r="L110" t="s">
        <v>76</v>
      </c>
      <c r="N110" t="s">
        <v>77</v>
      </c>
      <c r="O110" t="s">
        <v>74</v>
      </c>
      <c r="P110">
        <v>0</v>
      </c>
      <c r="Q110">
        <v>0</v>
      </c>
      <c r="S110">
        <v>1.32</v>
      </c>
      <c r="T110">
        <v>1.32</v>
      </c>
      <c r="U110" t="s">
        <v>250</v>
      </c>
      <c r="V110" s="1">
        <v>43993</v>
      </c>
    </row>
    <row r="111" spans="1:22" x14ac:dyDescent="0.3">
      <c r="A111" s="1">
        <v>43993</v>
      </c>
      <c r="B111" t="s">
        <v>51</v>
      </c>
      <c r="C111" t="s">
        <v>90</v>
      </c>
      <c r="D111" t="s">
        <v>40</v>
      </c>
      <c r="F111" t="s">
        <v>53</v>
      </c>
      <c r="G111" t="s">
        <v>53</v>
      </c>
      <c r="H111">
        <v>24</v>
      </c>
      <c r="I111">
        <v>24</v>
      </c>
      <c r="J111">
        <v>90.05</v>
      </c>
      <c r="L111" t="s">
        <v>91</v>
      </c>
      <c r="N111" t="s">
        <v>92</v>
      </c>
      <c r="O111" t="s">
        <v>53</v>
      </c>
      <c r="P111">
        <v>0</v>
      </c>
      <c r="Q111">
        <v>0</v>
      </c>
      <c r="S111">
        <v>8.82</v>
      </c>
      <c r="T111">
        <v>89.62</v>
      </c>
      <c r="U111" t="s">
        <v>256</v>
      </c>
      <c r="V111" s="1">
        <v>43991</v>
      </c>
    </row>
    <row r="112" spans="1:22" x14ac:dyDescent="0.3">
      <c r="A112" s="1">
        <v>43993</v>
      </c>
      <c r="B112" t="s">
        <v>51</v>
      </c>
      <c r="C112" t="s">
        <v>94</v>
      </c>
      <c r="D112" t="s">
        <v>37</v>
      </c>
      <c r="E112" t="s">
        <v>37</v>
      </c>
      <c r="F112" t="s">
        <v>38</v>
      </c>
      <c r="G112" t="s">
        <v>38</v>
      </c>
      <c r="H112">
        <v>2</v>
      </c>
      <c r="I112">
        <v>5</v>
      </c>
      <c r="J112">
        <v>8.65</v>
      </c>
      <c r="L112" t="s">
        <v>95</v>
      </c>
      <c r="M112">
        <v>2</v>
      </c>
      <c r="N112" t="s">
        <v>96</v>
      </c>
      <c r="O112" t="s">
        <v>61</v>
      </c>
      <c r="P112">
        <v>0</v>
      </c>
      <c r="Q112">
        <v>0</v>
      </c>
      <c r="S112">
        <v>2.0699999999999998</v>
      </c>
      <c r="T112">
        <v>7.58</v>
      </c>
      <c r="U112" t="s">
        <v>261</v>
      </c>
      <c r="V112" s="1">
        <v>43991</v>
      </c>
    </row>
    <row r="113" spans="1:22" x14ac:dyDescent="0.3">
      <c r="A113" s="1">
        <v>43993</v>
      </c>
      <c r="B113" t="s">
        <v>51</v>
      </c>
      <c r="C113" t="s">
        <v>104</v>
      </c>
      <c r="D113" t="s">
        <v>37</v>
      </c>
      <c r="E113" t="s">
        <v>37</v>
      </c>
      <c r="F113" t="s">
        <v>38</v>
      </c>
      <c r="G113" t="s">
        <v>38</v>
      </c>
      <c r="H113">
        <v>4</v>
      </c>
      <c r="I113">
        <v>4</v>
      </c>
      <c r="J113">
        <v>5.9</v>
      </c>
      <c r="L113" t="s">
        <v>105</v>
      </c>
      <c r="N113" t="s">
        <v>106</v>
      </c>
      <c r="O113" t="s">
        <v>93</v>
      </c>
      <c r="P113">
        <v>0</v>
      </c>
      <c r="Q113">
        <v>0</v>
      </c>
      <c r="S113">
        <v>0.3</v>
      </c>
      <c r="T113">
        <v>5.35</v>
      </c>
      <c r="U113" t="s">
        <v>267</v>
      </c>
      <c r="V113" s="1">
        <v>43993</v>
      </c>
    </row>
    <row r="114" spans="1:22" x14ac:dyDescent="0.3">
      <c r="A114" s="1">
        <v>43993</v>
      </c>
      <c r="B114" t="s">
        <v>51</v>
      </c>
      <c r="C114" t="s">
        <v>119</v>
      </c>
      <c r="D114" t="s">
        <v>37</v>
      </c>
      <c r="E114" t="s">
        <v>37</v>
      </c>
      <c r="F114" t="s">
        <v>38</v>
      </c>
      <c r="G114" t="s">
        <v>38</v>
      </c>
      <c r="H114">
        <v>2</v>
      </c>
      <c r="I114">
        <v>2</v>
      </c>
      <c r="J114">
        <v>3.32</v>
      </c>
      <c r="L114" t="s">
        <v>120</v>
      </c>
      <c r="N114" t="s">
        <v>121</v>
      </c>
      <c r="O114" t="s">
        <v>61</v>
      </c>
      <c r="P114">
        <v>0</v>
      </c>
      <c r="Q114">
        <v>0</v>
      </c>
      <c r="S114">
        <v>0.4</v>
      </c>
      <c r="T114">
        <v>3.32</v>
      </c>
      <c r="U114" t="s">
        <v>279</v>
      </c>
      <c r="V114" s="1">
        <v>43980</v>
      </c>
    </row>
    <row r="115" spans="1:22" x14ac:dyDescent="0.3">
      <c r="A115" s="1">
        <v>43993</v>
      </c>
      <c r="B115" t="s">
        <v>51</v>
      </c>
      <c r="C115" t="s">
        <v>128</v>
      </c>
      <c r="D115" t="s">
        <v>37</v>
      </c>
      <c r="E115" t="s">
        <v>37</v>
      </c>
      <c r="F115" t="s">
        <v>38</v>
      </c>
      <c r="G115" t="s">
        <v>38</v>
      </c>
      <c r="H115">
        <v>16</v>
      </c>
      <c r="I115">
        <v>32</v>
      </c>
      <c r="J115">
        <v>30.97</v>
      </c>
      <c r="L115" t="s">
        <v>129</v>
      </c>
      <c r="N115" t="s">
        <v>130</v>
      </c>
      <c r="O115" t="s">
        <v>74</v>
      </c>
      <c r="P115">
        <v>0</v>
      </c>
      <c r="Q115">
        <v>0</v>
      </c>
      <c r="S115">
        <v>3.32</v>
      </c>
      <c r="T115">
        <v>29.45</v>
      </c>
      <c r="U115" t="s">
        <v>282</v>
      </c>
      <c r="V115" s="1">
        <v>43980</v>
      </c>
    </row>
    <row r="116" spans="1:22" x14ac:dyDescent="0.3">
      <c r="A116" s="1">
        <v>43993</v>
      </c>
      <c r="B116" t="s">
        <v>51</v>
      </c>
      <c r="C116" t="s">
        <v>146</v>
      </c>
      <c r="D116" t="s">
        <v>37</v>
      </c>
      <c r="E116" t="s">
        <v>37</v>
      </c>
      <c r="F116" t="s">
        <v>38</v>
      </c>
      <c r="G116" t="s">
        <v>53</v>
      </c>
      <c r="H116">
        <v>3</v>
      </c>
      <c r="I116">
        <v>3</v>
      </c>
      <c r="J116">
        <v>2.4</v>
      </c>
      <c r="L116" t="s">
        <v>148</v>
      </c>
      <c r="N116" t="s">
        <v>149</v>
      </c>
      <c r="O116" t="s">
        <v>93</v>
      </c>
      <c r="P116">
        <v>0</v>
      </c>
      <c r="Q116">
        <v>0</v>
      </c>
      <c r="S116">
        <v>1.68</v>
      </c>
      <c r="T116">
        <v>2.0699999999999998</v>
      </c>
      <c r="U116" t="s">
        <v>291</v>
      </c>
      <c r="V116" s="1">
        <v>43993</v>
      </c>
    </row>
    <row r="117" spans="1:22" x14ac:dyDescent="0.3">
      <c r="A117" s="1">
        <v>43993</v>
      </c>
      <c r="B117" t="s">
        <v>51</v>
      </c>
      <c r="C117" t="s">
        <v>146</v>
      </c>
      <c r="D117" t="s">
        <v>37</v>
      </c>
      <c r="E117" t="s">
        <v>37</v>
      </c>
      <c r="F117" t="s">
        <v>38</v>
      </c>
      <c r="G117" t="s">
        <v>53</v>
      </c>
      <c r="H117">
        <v>3</v>
      </c>
      <c r="I117">
        <v>3</v>
      </c>
      <c r="J117">
        <v>2.4</v>
      </c>
      <c r="L117" t="s">
        <v>148</v>
      </c>
      <c r="N117" t="s">
        <v>149</v>
      </c>
      <c r="O117" t="s">
        <v>74</v>
      </c>
      <c r="P117">
        <v>0</v>
      </c>
      <c r="Q117">
        <v>0</v>
      </c>
      <c r="S117">
        <v>0.33</v>
      </c>
      <c r="T117">
        <v>0.33</v>
      </c>
      <c r="U117" t="s">
        <v>292</v>
      </c>
      <c r="V117" s="1">
        <v>43993</v>
      </c>
    </row>
    <row r="118" spans="1:22" x14ac:dyDescent="0.3">
      <c r="A118" s="1">
        <v>43993</v>
      </c>
      <c r="B118" t="s">
        <v>51</v>
      </c>
      <c r="C118" t="s">
        <v>153</v>
      </c>
      <c r="D118" t="s">
        <v>37</v>
      </c>
      <c r="E118" t="s">
        <v>37</v>
      </c>
      <c r="F118" t="s">
        <v>38</v>
      </c>
      <c r="G118" t="s">
        <v>38</v>
      </c>
      <c r="H118">
        <v>8</v>
      </c>
      <c r="I118">
        <v>8</v>
      </c>
      <c r="J118">
        <v>9.3000000000000007</v>
      </c>
      <c r="L118" t="s">
        <v>155</v>
      </c>
      <c r="N118" t="s">
        <v>156</v>
      </c>
      <c r="O118" t="s">
        <v>93</v>
      </c>
      <c r="P118">
        <v>0</v>
      </c>
      <c r="Q118">
        <v>0</v>
      </c>
      <c r="S118">
        <v>0.27</v>
      </c>
      <c r="T118">
        <v>9.3000000000000007</v>
      </c>
      <c r="U118" t="s">
        <v>296</v>
      </c>
      <c r="V118" s="1">
        <v>43980</v>
      </c>
    </row>
    <row r="119" spans="1:22" x14ac:dyDescent="0.3">
      <c r="A119" s="1">
        <v>43994</v>
      </c>
      <c r="B119" t="s">
        <v>51</v>
      </c>
      <c r="C119" t="s">
        <v>87</v>
      </c>
      <c r="D119" t="s">
        <v>37</v>
      </c>
      <c r="E119" t="s">
        <v>37</v>
      </c>
      <c r="F119" t="s">
        <v>56</v>
      </c>
      <c r="G119" t="s">
        <v>38</v>
      </c>
      <c r="H119">
        <v>2</v>
      </c>
      <c r="I119">
        <v>2</v>
      </c>
      <c r="J119">
        <v>0.95</v>
      </c>
      <c r="L119" t="s">
        <v>88</v>
      </c>
      <c r="N119" t="s">
        <v>89</v>
      </c>
      <c r="O119" t="s">
        <v>61</v>
      </c>
      <c r="P119">
        <v>0</v>
      </c>
      <c r="Q119">
        <v>0</v>
      </c>
      <c r="S119">
        <v>0.9</v>
      </c>
      <c r="T119">
        <v>0.9</v>
      </c>
      <c r="U119" t="s">
        <v>254</v>
      </c>
      <c r="V119" s="1">
        <v>43994</v>
      </c>
    </row>
    <row r="120" spans="1:22" x14ac:dyDescent="0.3">
      <c r="A120" s="1">
        <v>43994</v>
      </c>
      <c r="B120" t="s">
        <v>51</v>
      </c>
      <c r="C120" t="s">
        <v>90</v>
      </c>
      <c r="D120" t="s">
        <v>40</v>
      </c>
      <c r="F120" t="s">
        <v>53</v>
      </c>
      <c r="G120" t="s">
        <v>53</v>
      </c>
      <c r="H120">
        <v>24</v>
      </c>
      <c r="I120">
        <v>24</v>
      </c>
      <c r="J120">
        <v>90.05</v>
      </c>
      <c r="L120" t="s">
        <v>91</v>
      </c>
      <c r="N120" t="s">
        <v>92</v>
      </c>
      <c r="O120" t="s">
        <v>53</v>
      </c>
      <c r="P120">
        <v>0</v>
      </c>
      <c r="Q120">
        <v>0</v>
      </c>
      <c r="S120">
        <v>1.1200000000000001</v>
      </c>
      <c r="T120">
        <v>89.62</v>
      </c>
      <c r="U120" t="s">
        <v>256</v>
      </c>
      <c r="V120" s="1">
        <v>43991</v>
      </c>
    </row>
    <row r="121" spans="1:22" x14ac:dyDescent="0.3">
      <c r="A121" s="1">
        <v>43994</v>
      </c>
      <c r="B121" t="s">
        <v>51</v>
      </c>
      <c r="C121" t="s">
        <v>90</v>
      </c>
      <c r="D121" t="s">
        <v>40</v>
      </c>
      <c r="F121" t="s">
        <v>53</v>
      </c>
      <c r="G121" t="s">
        <v>53</v>
      </c>
      <c r="H121">
        <v>24</v>
      </c>
      <c r="I121">
        <v>24</v>
      </c>
      <c r="J121">
        <v>90.05</v>
      </c>
      <c r="L121" t="s">
        <v>91</v>
      </c>
      <c r="N121" t="s">
        <v>92</v>
      </c>
      <c r="O121" t="s">
        <v>74</v>
      </c>
      <c r="P121">
        <v>0</v>
      </c>
      <c r="Q121">
        <v>0</v>
      </c>
      <c r="S121">
        <v>0.33</v>
      </c>
      <c r="T121">
        <v>0.33</v>
      </c>
      <c r="U121" t="s">
        <v>257</v>
      </c>
      <c r="V121" s="1">
        <v>43991</v>
      </c>
    </row>
    <row r="122" spans="1:22" x14ac:dyDescent="0.3">
      <c r="A122" s="1">
        <v>43994</v>
      </c>
      <c r="B122" t="s">
        <v>51</v>
      </c>
      <c r="C122" t="s">
        <v>90</v>
      </c>
      <c r="D122" t="s">
        <v>40</v>
      </c>
      <c r="F122" t="s">
        <v>53</v>
      </c>
      <c r="G122" t="s">
        <v>53</v>
      </c>
      <c r="H122">
        <v>24</v>
      </c>
      <c r="I122">
        <v>24</v>
      </c>
      <c r="J122">
        <v>90.05</v>
      </c>
      <c r="L122" t="s">
        <v>91</v>
      </c>
      <c r="N122" t="s">
        <v>92</v>
      </c>
      <c r="O122" t="s">
        <v>93</v>
      </c>
      <c r="P122">
        <v>0</v>
      </c>
      <c r="Q122">
        <v>0</v>
      </c>
      <c r="S122">
        <v>0.1</v>
      </c>
      <c r="T122">
        <v>0.1</v>
      </c>
      <c r="U122" t="s">
        <v>258</v>
      </c>
      <c r="V122" s="1">
        <v>43991</v>
      </c>
    </row>
    <row r="123" spans="1:22" x14ac:dyDescent="0.3">
      <c r="A123" s="1">
        <v>43994</v>
      </c>
      <c r="B123" t="s">
        <v>51</v>
      </c>
      <c r="C123" t="s">
        <v>94</v>
      </c>
      <c r="D123" t="s">
        <v>37</v>
      </c>
      <c r="E123" t="s">
        <v>37</v>
      </c>
      <c r="F123" t="s">
        <v>38</v>
      </c>
      <c r="G123" t="s">
        <v>38</v>
      </c>
      <c r="H123">
        <v>2</v>
      </c>
      <c r="I123">
        <v>5</v>
      </c>
      <c r="J123">
        <v>8.65</v>
      </c>
      <c r="L123" t="s">
        <v>95</v>
      </c>
      <c r="M123">
        <v>2</v>
      </c>
      <c r="N123" t="s">
        <v>96</v>
      </c>
      <c r="O123" t="s">
        <v>61</v>
      </c>
      <c r="P123">
        <v>0</v>
      </c>
      <c r="Q123">
        <v>0</v>
      </c>
      <c r="S123">
        <v>7.0000000000000007E-2</v>
      </c>
      <c r="T123">
        <v>7.58</v>
      </c>
      <c r="U123" t="s">
        <v>261</v>
      </c>
      <c r="V123" s="1">
        <v>43991</v>
      </c>
    </row>
    <row r="124" spans="1:22" x14ac:dyDescent="0.3">
      <c r="A124" s="1">
        <v>43994</v>
      </c>
      <c r="B124" t="s">
        <v>51</v>
      </c>
      <c r="C124" t="s">
        <v>104</v>
      </c>
      <c r="D124" t="s">
        <v>37</v>
      </c>
      <c r="E124" t="s">
        <v>37</v>
      </c>
      <c r="F124" t="s">
        <v>38</v>
      </c>
      <c r="G124" t="s">
        <v>38</v>
      </c>
      <c r="H124">
        <v>4</v>
      </c>
      <c r="I124">
        <v>4</v>
      </c>
      <c r="J124">
        <v>5.9</v>
      </c>
      <c r="L124" t="s">
        <v>105</v>
      </c>
      <c r="N124" t="s">
        <v>106</v>
      </c>
      <c r="O124" t="s">
        <v>93</v>
      </c>
      <c r="P124">
        <v>0</v>
      </c>
      <c r="Q124">
        <v>0</v>
      </c>
      <c r="S124">
        <v>1.62</v>
      </c>
      <c r="T124">
        <v>5.35</v>
      </c>
      <c r="U124" t="s">
        <v>267</v>
      </c>
      <c r="V124" s="1">
        <v>43993</v>
      </c>
    </row>
    <row r="125" spans="1:22" x14ac:dyDescent="0.3">
      <c r="A125" s="1">
        <v>43994</v>
      </c>
      <c r="B125" t="s">
        <v>51</v>
      </c>
      <c r="C125" t="s">
        <v>119</v>
      </c>
      <c r="D125" t="s">
        <v>37</v>
      </c>
      <c r="E125" t="s">
        <v>37</v>
      </c>
      <c r="F125" t="s">
        <v>38</v>
      </c>
      <c r="G125" t="s">
        <v>38</v>
      </c>
      <c r="H125">
        <v>2</v>
      </c>
      <c r="I125">
        <v>2</v>
      </c>
      <c r="J125">
        <v>3.32</v>
      </c>
      <c r="L125" t="s">
        <v>120</v>
      </c>
      <c r="N125" t="s">
        <v>121</v>
      </c>
      <c r="O125" t="s">
        <v>61</v>
      </c>
      <c r="P125">
        <v>0</v>
      </c>
      <c r="Q125">
        <v>0</v>
      </c>
      <c r="S125">
        <v>1.9</v>
      </c>
      <c r="T125">
        <v>3.32</v>
      </c>
      <c r="U125" t="s">
        <v>279</v>
      </c>
      <c r="V125" s="1">
        <v>43980</v>
      </c>
    </row>
    <row r="126" spans="1:22" x14ac:dyDescent="0.3">
      <c r="A126" s="1">
        <v>43994</v>
      </c>
      <c r="B126" t="s">
        <v>51</v>
      </c>
      <c r="C126" t="s">
        <v>146</v>
      </c>
      <c r="D126" t="s">
        <v>37</v>
      </c>
      <c r="E126" t="s">
        <v>37</v>
      </c>
      <c r="F126" t="s">
        <v>38</v>
      </c>
      <c r="G126" t="s">
        <v>53</v>
      </c>
      <c r="H126">
        <v>3</v>
      </c>
      <c r="I126">
        <v>3</v>
      </c>
      <c r="J126">
        <v>2.4</v>
      </c>
      <c r="L126" t="s">
        <v>148</v>
      </c>
      <c r="N126" t="s">
        <v>149</v>
      </c>
      <c r="O126" t="s">
        <v>93</v>
      </c>
      <c r="P126">
        <v>0</v>
      </c>
      <c r="Q126">
        <v>0</v>
      </c>
      <c r="S126">
        <v>0.38</v>
      </c>
      <c r="T126">
        <v>2.0699999999999998</v>
      </c>
      <c r="U126" t="s">
        <v>291</v>
      </c>
      <c r="V126" s="1">
        <v>43993</v>
      </c>
    </row>
    <row r="127" spans="1:22" x14ac:dyDescent="0.3">
      <c r="A127" s="1">
        <v>43994</v>
      </c>
      <c r="B127" t="s">
        <v>51</v>
      </c>
      <c r="C127" t="s">
        <v>181</v>
      </c>
      <c r="D127" t="s">
        <v>37</v>
      </c>
      <c r="E127" t="s">
        <v>37</v>
      </c>
      <c r="F127" t="s">
        <v>56</v>
      </c>
      <c r="G127" t="s">
        <v>56</v>
      </c>
      <c r="H127">
        <v>25</v>
      </c>
      <c r="I127">
        <v>25</v>
      </c>
      <c r="J127">
        <v>48.73</v>
      </c>
      <c r="L127" t="s">
        <v>182</v>
      </c>
      <c r="N127" t="s">
        <v>183</v>
      </c>
      <c r="O127" t="s">
        <v>56</v>
      </c>
      <c r="P127">
        <v>0</v>
      </c>
      <c r="Q127">
        <v>0</v>
      </c>
      <c r="S127">
        <v>5.23</v>
      </c>
      <c r="T127">
        <v>48.73</v>
      </c>
      <c r="U127" t="s">
        <v>319</v>
      </c>
      <c r="V127" s="1">
        <v>43972</v>
      </c>
    </row>
    <row r="128" spans="1:22" x14ac:dyDescent="0.3">
      <c r="A128" s="1">
        <v>43995</v>
      </c>
      <c r="B128" t="s">
        <v>51</v>
      </c>
      <c r="C128" t="s">
        <v>90</v>
      </c>
      <c r="D128" t="s">
        <v>40</v>
      </c>
      <c r="F128" t="s">
        <v>53</v>
      </c>
      <c r="G128" t="s">
        <v>53</v>
      </c>
      <c r="H128">
        <v>24</v>
      </c>
      <c r="I128">
        <v>24</v>
      </c>
      <c r="J128">
        <v>90.05</v>
      </c>
      <c r="L128" t="s">
        <v>91</v>
      </c>
      <c r="N128" t="s">
        <v>92</v>
      </c>
      <c r="O128" t="s">
        <v>53</v>
      </c>
      <c r="P128">
        <v>0</v>
      </c>
      <c r="Q128">
        <v>0</v>
      </c>
      <c r="S128">
        <v>1.68</v>
      </c>
      <c r="T128">
        <v>89.62</v>
      </c>
      <c r="U128" t="s">
        <v>256</v>
      </c>
      <c r="V128" s="1">
        <v>43991</v>
      </c>
    </row>
    <row r="129" spans="1:22" x14ac:dyDescent="0.3">
      <c r="A129" s="1">
        <v>43995</v>
      </c>
      <c r="B129" t="s">
        <v>51</v>
      </c>
      <c r="C129" t="s">
        <v>104</v>
      </c>
      <c r="D129" t="s">
        <v>37</v>
      </c>
      <c r="E129" t="s">
        <v>37</v>
      </c>
      <c r="F129" t="s">
        <v>38</v>
      </c>
      <c r="G129" t="s">
        <v>38</v>
      </c>
      <c r="H129">
        <v>4</v>
      </c>
      <c r="I129">
        <v>4</v>
      </c>
      <c r="J129">
        <v>5.9</v>
      </c>
      <c r="L129" t="s">
        <v>105</v>
      </c>
      <c r="N129" t="s">
        <v>106</v>
      </c>
      <c r="O129" t="s">
        <v>93</v>
      </c>
      <c r="P129">
        <v>0</v>
      </c>
      <c r="Q129">
        <v>0</v>
      </c>
      <c r="S129">
        <v>0.56999999999999995</v>
      </c>
      <c r="T129">
        <v>5.35</v>
      </c>
      <c r="U129" t="s">
        <v>267</v>
      </c>
      <c r="V129" s="1">
        <v>43993</v>
      </c>
    </row>
    <row r="130" spans="1:22" x14ac:dyDescent="0.3">
      <c r="A130" s="1">
        <v>43996</v>
      </c>
      <c r="B130" t="s">
        <v>51</v>
      </c>
      <c r="C130" t="s">
        <v>181</v>
      </c>
      <c r="D130" t="s">
        <v>37</v>
      </c>
      <c r="E130" t="s">
        <v>37</v>
      </c>
      <c r="F130" t="s">
        <v>56</v>
      </c>
      <c r="G130" t="s">
        <v>56</v>
      </c>
      <c r="H130">
        <v>25</v>
      </c>
      <c r="I130">
        <v>25</v>
      </c>
      <c r="J130">
        <v>48.73</v>
      </c>
      <c r="L130" t="s">
        <v>182</v>
      </c>
      <c r="N130" t="s">
        <v>183</v>
      </c>
      <c r="O130" t="s">
        <v>56</v>
      </c>
      <c r="P130">
        <v>0</v>
      </c>
      <c r="Q130">
        <v>0</v>
      </c>
      <c r="S130">
        <v>1.23</v>
      </c>
      <c r="T130">
        <v>48.73</v>
      </c>
      <c r="U130" t="s">
        <v>319</v>
      </c>
      <c r="V130" s="1">
        <v>43972</v>
      </c>
    </row>
    <row r="131" spans="1:22" x14ac:dyDescent="0.3">
      <c r="A131" s="1">
        <v>43997</v>
      </c>
      <c r="B131" t="s">
        <v>51</v>
      </c>
      <c r="C131" t="s">
        <v>57</v>
      </c>
      <c r="D131" t="s">
        <v>36</v>
      </c>
      <c r="F131" t="s">
        <v>38</v>
      </c>
      <c r="H131">
        <v>0.5</v>
      </c>
      <c r="I131">
        <v>2.5</v>
      </c>
      <c r="J131">
        <v>3.17</v>
      </c>
      <c r="L131" t="s">
        <v>58</v>
      </c>
      <c r="M131">
        <v>1</v>
      </c>
      <c r="N131" t="s">
        <v>59</v>
      </c>
      <c r="O131" t="s">
        <v>60</v>
      </c>
      <c r="P131">
        <v>1</v>
      </c>
      <c r="Q131">
        <v>0</v>
      </c>
      <c r="S131">
        <v>1.5</v>
      </c>
      <c r="T131">
        <v>3.13</v>
      </c>
      <c r="U131" t="s">
        <v>240</v>
      </c>
      <c r="V131" s="1">
        <v>43997</v>
      </c>
    </row>
    <row r="132" spans="1:22" x14ac:dyDescent="0.3">
      <c r="A132" s="1">
        <v>43997</v>
      </c>
      <c r="B132" t="s">
        <v>51</v>
      </c>
      <c r="C132" t="s">
        <v>68</v>
      </c>
      <c r="D132" t="s">
        <v>37</v>
      </c>
      <c r="E132" t="s">
        <v>37</v>
      </c>
      <c r="F132" t="s">
        <v>38</v>
      </c>
      <c r="G132" t="s">
        <v>38</v>
      </c>
      <c r="H132">
        <v>1.5</v>
      </c>
      <c r="I132">
        <v>1.5</v>
      </c>
      <c r="J132">
        <v>0.8</v>
      </c>
      <c r="L132" t="s">
        <v>69</v>
      </c>
      <c r="N132" t="s">
        <v>70</v>
      </c>
      <c r="O132" t="s">
        <v>60</v>
      </c>
      <c r="P132">
        <v>0</v>
      </c>
      <c r="Q132">
        <v>0</v>
      </c>
      <c r="S132">
        <v>0.8</v>
      </c>
      <c r="T132">
        <v>0.8</v>
      </c>
      <c r="U132" t="s">
        <v>248</v>
      </c>
      <c r="V132" s="1">
        <v>43997</v>
      </c>
    </row>
    <row r="133" spans="1:22" x14ac:dyDescent="0.3">
      <c r="A133" s="1">
        <v>43997</v>
      </c>
      <c r="B133" t="s">
        <v>51</v>
      </c>
      <c r="C133" t="s">
        <v>78</v>
      </c>
      <c r="D133" t="s">
        <v>37</v>
      </c>
      <c r="E133" t="s">
        <v>37</v>
      </c>
      <c r="F133" t="s">
        <v>38</v>
      </c>
      <c r="G133" t="s">
        <v>38</v>
      </c>
      <c r="H133">
        <v>0.5</v>
      </c>
      <c r="I133">
        <v>0.5</v>
      </c>
      <c r="J133">
        <v>0.62</v>
      </c>
      <c r="L133" t="s">
        <v>79</v>
      </c>
      <c r="N133" t="s">
        <v>80</v>
      </c>
      <c r="O133" t="s">
        <v>60</v>
      </c>
      <c r="P133">
        <v>0</v>
      </c>
      <c r="Q133">
        <v>0</v>
      </c>
      <c r="S133">
        <v>0.62</v>
      </c>
      <c r="T133">
        <v>0.62</v>
      </c>
      <c r="U133" t="s">
        <v>251</v>
      </c>
      <c r="V133" s="1">
        <v>43997</v>
      </c>
    </row>
    <row r="134" spans="1:22" x14ac:dyDescent="0.3">
      <c r="A134" s="1">
        <v>43997</v>
      </c>
      <c r="B134" t="s">
        <v>51</v>
      </c>
      <c r="C134" t="s">
        <v>84</v>
      </c>
      <c r="D134" t="s">
        <v>37</v>
      </c>
      <c r="E134" t="s">
        <v>37</v>
      </c>
      <c r="F134" t="s">
        <v>38</v>
      </c>
      <c r="G134" t="s">
        <v>38</v>
      </c>
      <c r="H134">
        <v>0.5</v>
      </c>
      <c r="I134">
        <v>0.5</v>
      </c>
      <c r="J134">
        <v>0.43</v>
      </c>
      <c r="L134" t="s">
        <v>85</v>
      </c>
      <c r="N134" t="s">
        <v>86</v>
      </c>
      <c r="O134" t="s">
        <v>60</v>
      </c>
      <c r="P134">
        <v>0</v>
      </c>
      <c r="Q134">
        <v>0</v>
      </c>
      <c r="S134">
        <v>0.43</v>
      </c>
      <c r="T134">
        <v>0.43</v>
      </c>
      <c r="U134" t="s">
        <v>253</v>
      </c>
      <c r="V134" s="1">
        <v>43997</v>
      </c>
    </row>
    <row r="135" spans="1:22" x14ac:dyDescent="0.3">
      <c r="A135" s="1">
        <v>43997</v>
      </c>
      <c r="B135" t="s">
        <v>51</v>
      </c>
      <c r="C135" t="s">
        <v>87</v>
      </c>
      <c r="D135" t="s">
        <v>37</v>
      </c>
      <c r="E135" t="s">
        <v>37</v>
      </c>
      <c r="F135" t="s">
        <v>56</v>
      </c>
      <c r="G135" t="s">
        <v>38</v>
      </c>
      <c r="H135">
        <v>2</v>
      </c>
      <c r="I135">
        <v>2</v>
      </c>
      <c r="J135">
        <v>0.95</v>
      </c>
      <c r="L135" t="s">
        <v>88</v>
      </c>
      <c r="N135" t="s">
        <v>89</v>
      </c>
      <c r="O135" t="s">
        <v>74</v>
      </c>
      <c r="P135">
        <v>0</v>
      </c>
      <c r="Q135">
        <v>0</v>
      </c>
      <c r="S135">
        <v>0.05</v>
      </c>
      <c r="T135">
        <v>0.05</v>
      </c>
      <c r="U135" t="s">
        <v>255</v>
      </c>
      <c r="V135" s="1">
        <v>43994</v>
      </c>
    </row>
    <row r="136" spans="1:22" x14ac:dyDescent="0.3">
      <c r="A136" s="1">
        <v>43997</v>
      </c>
      <c r="B136" t="s">
        <v>51</v>
      </c>
      <c r="C136" t="s">
        <v>90</v>
      </c>
      <c r="D136" t="s">
        <v>40</v>
      </c>
      <c r="F136" t="s">
        <v>53</v>
      </c>
      <c r="G136" t="s">
        <v>53</v>
      </c>
      <c r="H136">
        <v>24</v>
      </c>
      <c r="I136">
        <v>24</v>
      </c>
      <c r="J136">
        <v>90.05</v>
      </c>
      <c r="L136" t="s">
        <v>91</v>
      </c>
      <c r="N136" t="s">
        <v>92</v>
      </c>
      <c r="O136" t="s">
        <v>53</v>
      </c>
      <c r="P136">
        <v>0</v>
      </c>
      <c r="Q136">
        <v>0</v>
      </c>
      <c r="S136">
        <v>3.03</v>
      </c>
      <c r="T136">
        <v>89.62</v>
      </c>
      <c r="U136" t="s">
        <v>256</v>
      </c>
      <c r="V136" s="1">
        <v>43991</v>
      </c>
    </row>
    <row r="137" spans="1:22" x14ac:dyDescent="0.3">
      <c r="A137" s="1">
        <v>43997</v>
      </c>
      <c r="B137" t="s">
        <v>51</v>
      </c>
      <c r="C137" t="s">
        <v>94</v>
      </c>
      <c r="D137" t="s">
        <v>37</v>
      </c>
      <c r="E137" t="s">
        <v>37</v>
      </c>
      <c r="F137" t="s">
        <v>38</v>
      </c>
      <c r="G137" t="s">
        <v>38</v>
      </c>
      <c r="H137">
        <v>2</v>
      </c>
      <c r="I137">
        <v>5</v>
      </c>
      <c r="J137">
        <v>8.65</v>
      </c>
      <c r="L137" t="s">
        <v>95</v>
      </c>
      <c r="M137">
        <v>2</v>
      </c>
      <c r="N137" t="s">
        <v>96</v>
      </c>
      <c r="O137" t="s">
        <v>38</v>
      </c>
      <c r="P137">
        <v>0</v>
      </c>
      <c r="Q137">
        <v>0</v>
      </c>
      <c r="R137" t="s">
        <v>42</v>
      </c>
      <c r="S137">
        <v>0</v>
      </c>
      <c r="T137">
        <v>0</v>
      </c>
      <c r="U137" t="s">
        <v>260</v>
      </c>
      <c r="V137" s="1">
        <v>43991</v>
      </c>
    </row>
    <row r="138" spans="1:22" x14ac:dyDescent="0.3">
      <c r="A138" s="1">
        <v>43997</v>
      </c>
      <c r="B138" t="s">
        <v>51</v>
      </c>
      <c r="C138" t="s">
        <v>94</v>
      </c>
      <c r="D138" t="s">
        <v>37</v>
      </c>
      <c r="E138" t="s">
        <v>37</v>
      </c>
      <c r="F138" t="s">
        <v>38</v>
      </c>
      <c r="G138" t="s">
        <v>38</v>
      </c>
      <c r="H138">
        <v>2</v>
      </c>
      <c r="I138">
        <v>5</v>
      </c>
      <c r="J138">
        <v>8.65</v>
      </c>
      <c r="L138" t="s">
        <v>95</v>
      </c>
      <c r="M138">
        <v>2</v>
      </c>
      <c r="N138" t="s">
        <v>96</v>
      </c>
      <c r="O138" t="s">
        <v>97</v>
      </c>
      <c r="P138">
        <v>0</v>
      </c>
      <c r="Q138">
        <v>2</v>
      </c>
      <c r="S138">
        <v>0</v>
      </c>
      <c r="T138">
        <v>0</v>
      </c>
      <c r="U138" t="s">
        <v>259</v>
      </c>
      <c r="V138" s="1">
        <v>43991</v>
      </c>
    </row>
    <row r="139" spans="1:22" x14ac:dyDescent="0.3">
      <c r="A139" s="1">
        <v>43997</v>
      </c>
      <c r="B139" t="s">
        <v>51</v>
      </c>
      <c r="C139" t="s">
        <v>94</v>
      </c>
      <c r="D139" t="s">
        <v>37</v>
      </c>
      <c r="E139" t="s">
        <v>37</v>
      </c>
      <c r="F139" t="s">
        <v>38</v>
      </c>
      <c r="G139" t="s">
        <v>38</v>
      </c>
      <c r="H139">
        <v>2</v>
      </c>
      <c r="I139">
        <v>5</v>
      </c>
      <c r="J139">
        <v>8.65</v>
      </c>
      <c r="L139" t="s">
        <v>95</v>
      </c>
      <c r="M139">
        <v>2</v>
      </c>
      <c r="N139" t="s">
        <v>96</v>
      </c>
      <c r="O139" t="s">
        <v>61</v>
      </c>
      <c r="P139">
        <v>0</v>
      </c>
      <c r="Q139">
        <v>0</v>
      </c>
      <c r="S139">
        <v>0.3</v>
      </c>
      <c r="T139">
        <v>7.58</v>
      </c>
      <c r="U139" t="s">
        <v>261</v>
      </c>
      <c r="V139" s="1">
        <v>43991</v>
      </c>
    </row>
    <row r="140" spans="1:22" x14ac:dyDescent="0.3">
      <c r="A140" s="1">
        <v>43997</v>
      </c>
      <c r="B140" t="s">
        <v>51</v>
      </c>
      <c r="C140" t="s">
        <v>104</v>
      </c>
      <c r="D140" t="s">
        <v>37</v>
      </c>
      <c r="E140" t="s">
        <v>37</v>
      </c>
      <c r="F140" t="s">
        <v>38</v>
      </c>
      <c r="G140" t="s">
        <v>38</v>
      </c>
      <c r="H140">
        <v>4</v>
      </c>
      <c r="I140">
        <v>4</v>
      </c>
      <c r="J140">
        <v>5.9</v>
      </c>
      <c r="L140" t="s">
        <v>105</v>
      </c>
      <c r="N140" t="s">
        <v>106</v>
      </c>
      <c r="O140" t="s">
        <v>93</v>
      </c>
      <c r="P140">
        <v>0</v>
      </c>
      <c r="Q140">
        <v>0</v>
      </c>
      <c r="S140">
        <v>2.3199999999999998</v>
      </c>
      <c r="T140">
        <v>5.35</v>
      </c>
      <c r="U140" t="s">
        <v>267</v>
      </c>
      <c r="V140" s="1">
        <v>43993</v>
      </c>
    </row>
    <row r="141" spans="1:22" x14ac:dyDescent="0.3">
      <c r="A141" s="1">
        <v>43997</v>
      </c>
      <c r="B141" t="s">
        <v>51</v>
      </c>
      <c r="C141" t="s">
        <v>104</v>
      </c>
      <c r="D141" t="s">
        <v>37</v>
      </c>
      <c r="E141" t="s">
        <v>37</v>
      </c>
      <c r="F141" t="s">
        <v>38</v>
      </c>
      <c r="G141" t="s">
        <v>38</v>
      </c>
      <c r="H141">
        <v>4</v>
      </c>
      <c r="I141">
        <v>4</v>
      </c>
      <c r="J141">
        <v>5.9</v>
      </c>
      <c r="L141" t="s">
        <v>105</v>
      </c>
      <c r="N141" t="s">
        <v>106</v>
      </c>
      <c r="O141" t="s">
        <v>61</v>
      </c>
      <c r="P141">
        <v>0</v>
      </c>
      <c r="Q141">
        <v>0</v>
      </c>
      <c r="S141">
        <v>0.17</v>
      </c>
      <c r="T141">
        <v>0.55000000000000004</v>
      </c>
      <c r="U141" t="s">
        <v>268</v>
      </c>
      <c r="V141" s="1">
        <v>43993</v>
      </c>
    </row>
    <row r="142" spans="1:22" x14ac:dyDescent="0.3">
      <c r="A142" s="1">
        <v>43997</v>
      </c>
      <c r="B142" t="s">
        <v>51</v>
      </c>
      <c r="C142" t="s">
        <v>134</v>
      </c>
      <c r="D142" t="s">
        <v>40</v>
      </c>
      <c r="F142" t="s">
        <v>38</v>
      </c>
      <c r="G142" t="s">
        <v>60</v>
      </c>
      <c r="H142">
        <v>12</v>
      </c>
      <c r="I142">
        <v>85</v>
      </c>
      <c r="J142">
        <v>84.42</v>
      </c>
      <c r="L142" t="s">
        <v>135</v>
      </c>
      <c r="N142" t="s">
        <v>136</v>
      </c>
      <c r="O142" t="s">
        <v>60</v>
      </c>
      <c r="P142">
        <v>0</v>
      </c>
      <c r="Q142">
        <v>0</v>
      </c>
      <c r="S142">
        <v>1.08</v>
      </c>
      <c r="T142">
        <v>81.98</v>
      </c>
      <c r="U142" t="s">
        <v>286</v>
      </c>
      <c r="V142" s="1">
        <v>43986</v>
      </c>
    </row>
    <row r="143" spans="1:22" x14ac:dyDescent="0.3">
      <c r="A143" s="1">
        <v>43997</v>
      </c>
      <c r="B143" t="s">
        <v>51</v>
      </c>
      <c r="C143" t="s">
        <v>150</v>
      </c>
      <c r="D143" t="s">
        <v>37</v>
      </c>
      <c r="E143" t="s">
        <v>37</v>
      </c>
      <c r="F143" t="s">
        <v>38</v>
      </c>
      <c r="G143" t="s">
        <v>53</v>
      </c>
      <c r="H143">
        <v>8</v>
      </c>
      <c r="I143">
        <v>8</v>
      </c>
      <c r="J143">
        <v>13.5</v>
      </c>
      <c r="L143" t="s">
        <v>151</v>
      </c>
      <c r="N143" t="s">
        <v>152</v>
      </c>
      <c r="O143" t="s">
        <v>74</v>
      </c>
      <c r="P143">
        <v>0</v>
      </c>
      <c r="Q143">
        <v>0</v>
      </c>
      <c r="S143">
        <v>7.0000000000000007E-2</v>
      </c>
      <c r="T143">
        <v>0.22</v>
      </c>
      <c r="U143" t="s">
        <v>295</v>
      </c>
      <c r="V143" s="1">
        <v>43985</v>
      </c>
    </row>
    <row r="144" spans="1:22" x14ac:dyDescent="0.3">
      <c r="A144" s="1">
        <v>43997</v>
      </c>
      <c r="B144" t="s">
        <v>51</v>
      </c>
      <c r="C144" t="s">
        <v>172</v>
      </c>
      <c r="D144" t="s">
        <v>37</v>
      </c>
      <c r="E144" t="s">
        <v>37</v>
      </c>
      <c r="F144" t="s">
        <v>38</v>
      </c>
      <c r="G144" t="s">
        <v>38</v>
      </c>
      <c r="H144">
        <v>2</v>
      </c>
      <c r="I144">
        <v>2.5</v>
      </c>
      <c r="J144">
        <v>4.12</v>
      </c>
      <c r="L144" t="s">
        <v>173</v>
      </c>
      <c r="M144">
        <v>1</v>
      </c>
      <c r="N144" t="s">
        <v>174</v>
      </c>
      <c r="O144" t="s">
        <v>60</v>
      </c>
      <c r="P144">
        <v>1.5</v>
      </c>
      <c r="Q144">
        <v>0</v>
      </c>
      <c r="S144">
        <v>1.57</v>
      </c>
      <c r="T144">
        <v>4</v>
      </c>
      <c r="U144" t="s">
        <v>312</v>
      </c>
      <c r="V144" s="1">
        <v>43982</v>
      </c>
    </row>
    <row r="145" spans="1:22" x14ac:dyDescent="0.3">
      <c r="A145" s="1">
        <v>43997</v>
      </c>
      <c r="B145" t="s">
        <v>51</v>
      </c>
      <c r="C145" t="s">
        <v>172</v>
      </c>
      <c r="D145" t="s">
        <v>37</v>
      </c>
      <c r="E145" t="s">
        <v>37</v>
      </c>
      <c r="F145" t="s">
        <v>38</v>
      </c>
      <c r="G145" t="s">
        <v>38</v>
      </c>
      <c r="H145">
        <v>2</v>
      </c>
      <c r="I145">
        <v>2.5</v>
      </c>
      <c r="J145">
        <v>4.12</v>
      </c>
      <c r="L145" t="s">
        <v>173</v>
      </c>
      <c r="M145">
        <v>1</v>
      </c>
      <c r="N145" t="s">
        <v>174</v>
      </c>
      <c r="O145" t="s">
        <v>74</v>
      </c>
      <c r="P145">
        <v>0</v>
      </c>
      <c r="Q145">
        <v>0</v>
      </c>
      <c r="S145">
        <v>0.12</v>
      </c>
      <c r="T145">
        <v>0.12</v>
      </c>
      <c r="U145" t="s">
        <v>313</v>
      </c>
      <c r="V145" s="1">
        <v>43982</v>
      </c>
    </row>
    <row r="146" spans="1:22" x14ac:dyDescent="0.3">
      <c r="A146" s="1">
        <v>43997</v>
      </c>
      <c r="B146" t="s">
        <v>51</v>
      </c>
      <c r="C146" t="s">
        <v>181</v>
      </c>
      <c r="D146" t="s">
        <v>37</v>
      </c>
      <c r="E146" t="s">
        <v>37</v>
      </c>
      <c r="F146" t="s">
        <v>56</v>
      </c>
      <c r="G146" t="s">
        <v>56</v>
      </c>
      <c r="H146">
        <v>25</v>
      </c>
      <c r="I146">
        <v>25</v>
      </c>
      <c r="J146">
        <v>48.73</v>
      </c>
      <c r="L146" t="s">
        <v>182</v>
      </c>
      <c r="N146" t="s">
        <v>183</v>
      </c>
      <c r="O146" t="s">
        <v>56</v>
      </c>
      <c r="P146">
        <v>0</v>
      </c>
      <c r="Q146">
        <v>0</v>
      </c>
      <c r="S146">
        <v>2.9</v>
      </c>
      <c r="T146">
        <v>48.73</v>
      </c>
      <c r="U146" t="s">
        <v>319</v>
      </c>
      <c r="V146" s="1">
        <v>43972</v>
      </c>
    </row>
    <row r="147" spans="1:22" x14ac:dyDescent="0.3">
      <c r="A147" s="1">
        <v>43998</v>
      </c>
      <c r="B147" t="s">
        <v>51</v>
      </c>
      <c r="C147" t="s">
        <v>57</v>
      </c>
      <c r="D147" t="s">
        <v>36</v>
      </c>
      <c r="F147" t="s">
        <v>38</v>
      </c>
      <c r="H147">
        <v>0.5</v>
      </c>
      <c r="I147">
        <v>2.5</v>
      </c>
      <c r="J147">
        <v>3.17</v>
      </c>
      <c r="L147" t="s">
        <v>58</v>
      </c>
      <c r="M147">
        <v>1</v>
      </c>
      <c r="N147" t="s">
        <v>59</v>
      </c>
      <c r="O147" t="s">
        <v>60</v>
      </c>
      <c r="P147">
        <v>0</v>
      </c>
      <c r="Q147">
        <v>0</v>
      </c>
      <c r="S147">
        <v>1.25</v>
      </c>
      <c r="T147">
        <v>3.13</v>
      </c>
      <c r="U147" t="s">
        <v>240</v>
      </c>
      <c r="V147" s="1">
        <v>43997</v>
      </c>
    </row>
    <row r="148" spans="1:22" x14ac:dyDescent="0.3">
      <c r="A148" s="1">
        <v>43998</v>
      </c>
      <c r="B148" t="s">
        <v>51</v>
      </c>
      <c r="C148" t="s">
        <v>62</v>
      </c>
      <c r="D148" t="s">
        <v>36</v>
      </c>
      <c r="F148" t="s">
        <v>38</v>
      </c>
      <c r="G148" t="s">
        <v>60</v>
      </c>
      <c r="H148">
        <v>1.5</v>
      </c>
      <c r="I148">
        <v>4</v>
      </c>
      <c r="J148">
        <v>7.22</v>
      </c>
      <c r="L148" t="s">
        <v>63</v>
      </c>
      <c r="M148">
        <v>1</v>
      </c>
      <c r="N148" t="s">
        <v>64</v>
      </c>
      <c r="O148" t="s">
        <v>60</v>
      </c>
      <c r="P148">
        <v>0</v>
      </c>
      <c r="Q148">
        <v>0</v>
      </c>
      <c r="S148">
        <v>0.25</v>
      </c>
      <c r="T148">
        <v>7.22</v>
      </c>
      <c r="U148" t="s">
        <v>242</v>
      </c>
      <c r="V148" s="1">
        <v>43999</v>
      </c>
    </row>
    <row r="149" spans="1:22" x14ac:dyDescent="0.3">
      <c r="A149" s="1">
        <v>43998</v>
      </c>
      <c r="B149" t="s">
        <v>51</v>
      </c>
      <c r="C149" t="s">
        <v>65</v>
      </c>
      <c r="D149" t="s">
        <v>36</v>
      </c>
      <c r="F149" t="s">
        <v>38</v>
      </c>
      <c r="G149" t="s">
        <v>60</v>
      </c>
      <c r="H149">
        <v>2.5</v>
      </c>
      <c r="I149">
        <v>11</v>
      </c>
      <c r="J149">
        <v>14.5</v>
      </c>
      <c r="L149" t="s">
        <v>66</v>
      </c>
      <c r="M149">
        <v>2</v>
      </c>
      <c r="N149" t="s">
        <v>67</v>
      </c>
      <c r="O149" t="s">
        <v>60</v>
      </c>
      <c r="P149">
        <v>4.5</v>
      </c>
      <c r="Q149">
        <v>0</v>
      </c>
      <c r="S149">
        <v>6.97</v>
      </c>
      <c r="T149">
        <v>13.47</v>
      </c>
      <c r="U149" t="s">
        <v>243</v>
      </c>
      <c r="V149" s="1">
        <v>43998</v>
      </c>
    </row>
    <row r="150" spans="1:22" x14ac:dyDescent="0.3">
      <c r="A150" s="1">
        <v>43998</v>
      </c>
      <c r="B150" t="s">
        <v>51</v>
      </c>
      <c r="C150" t="s">
        <v>90</v>
      </c>
      <c r="D150" t="s">
        <v>40</v>
      </c>
      <c r="F150" t="s">
        <v>53</v>
      </c>
      <c r="G150" t="s">
        <v>53</v>
      </c>
      <c r="H150">
        <v>24</v>
      </c>
      <c r="I150">
        <v>24</v>
      </c>
      <c r="J150">
        <v>90.05</v>
      </c>
      <c r="L150" t="s">
        <v>91</v>
      </c>
      <c r="N150" t="s">
        <v>92</v>
      </c>
      <c r="O150" t="s">
        <v>53</v>
      </c>
      <c r="P150">
        <v>0</v>
      </c>
      <c r="Q150">
        <v>0</v>
      </c>
      <c r="S150">
        <v>3.5</v>
      </c>
      <c r="T150">
        <v>89.62</v>
      </c>
      <c r="U150" t="s">
        <v>256</v>
      </c>
      <c r="V150" s="1">
        <v>43991</v>
      </c>
    </row>
    <row r="151" spans="1:22" x14ac:dyDescent="0.3">
      <c r="A151" s="1">
        <v>43998</v>
      </c>
      <c r="B151" t="s">
        <v>51</v>
      </c>
      <c r="C151" t="s">
        <v>104</v>
      </c>
      <c r="D151" t="s">
        <v>37</v>
      </c>
      <c r="E151" t="s">
        <v>37</v>
      </c>
      <c r="F151" t="s">
        <v>38</v>
      </c>
      <c r="G151" t="s">
        <v>38</v>
      </c>
      <c r="H151">
        <v>4</v>
      </c>
      <c r="I151">
        <v>4</v>
      </c>
      <c r="J151">
        <v>5.9</v>
      </c>
      <c r="L151" t="s">
        <v>105</v>
      </c>
      <c r="N151" t="s">
        <v>106</v>
      </c>
      <c r="O151" t="s">
        <v>93</v>
      </c>
      <c r="P151">
        <v>0</v>
      </c>
      <c r="Q151">
        <v>0</v>
      </c>
      <c r="S151">
        <v>0.38</v>
      </c>
      <c r="T151">
        <v>5.35</v>
      </c>
      <c r="U151" t="s">
        <v>267</v>
      </c>
      <c r="V151" s="1">
        <v>43993</v>
      </c>
    </row>
    <row r="152" spans="1:22" x14ac:dyDescent="0.3">
      <c r="A152" s="1">
        <v>43998</v>
      </c>
      <c r="B152" t="s">
        <v>51</v>
      </c>
      <c r="C152" t="s">
        <v>104</v>
      </c>
      <c r="D152" t="s">
        <v>37</v>
      </c>
      <c r="E152" t="s">
        <v>37</v>
      </c>
      <c r="F152" t="s">
        <v>38</v>
      </c>
      <c r="G152" t="s">
        <v>38</v>
      </c>
      <c r="H152">
        <v>4</v>
      </c>
      <c r="I152">
        <v>4</v>
      </c>
      <c r="J152">
        <v>5.9</v>
      </c>
      <c r="L152" t="s">
        <v>105</v>
      </c>
      <c r="N152" t="s">
        <v>106</v>
      </c>
      <c r="O152" t="s">
        <v>61</v>
      </c>
      <c r="P152">
        <v>0</v>
      </c>
      <c r="Q152">
        <v>0</v>
      </c>
      <c r="S152">
        <v>0.38</v>
      </c>
      <c r="T152">
        <v>0.55000000000000004</v>
      </c>
      <c r="U152" t="s">
        <v>268</v>
      </c>
      <c r="V152" s="1">
        <v>43993</v>
      </c>
    </row>
    <row r="153" spans="1:22" x14ac:dyDescent="0.3">
      <c r="A153" s="1">
        <v>43998</v>
      </c>
      <c r="B153" t="s">
        <v>51</v>
      </c>
      <c r="C153" t="s">
        <v>181</v>
      </c>
      <c r="D153" t="s">
        <v>37</v>
      </c>
      <c r="E153" t="s">
        <v>37</v>
      </c>
      <c r="F153" t="s">
        <v>56</v>
      </c>
      <c r="G153" t="s">
        <v>56</v>
      </c>
      <c r="H153">
        <v>25</v>
      </c>
      <c r="I153">
        <v>25</v>
      </c>
      <c r="J153">
        <v>48.73</v>
      </c>
      <c r="L153" t="s">
        <v>182</v>
      </c>
      <c r="N153" t="s">
        <v>183</v>
      </c>
      <c r="O153" t="s">
        <v>56</v>
      </c>
      <c r="P153">
        <v>0</v>
      </c>
      <c r="Q153">
        <v>0</v>
      </c>
      <c r="S153">
        <v>0.56999999999999995</v>
      </c>
      <c r="T153">
        <v>48.73</v>
      </c>
      <c r="U153" t="s">
        <v>319</v>
      </c>
      <c r="V153" s="1">
        <v>43972</v>
      </c>
    </row>
    <row r="154" spans="1:22" x14ac:dyDescent="0.3">
      <c r="A154" s="1">
        <v>43998</v>
      </c>
      <c r="B154" t="s">
        <v>51</v>
      </c>
      <c r="C154" t="s">
        <v>184</v>
      </c>
      <c r="D154" t="s">
        <v>37</v>
      </c>
      <c r="E154" t="s">
        <v>37</v>
      </c>
      <c r="F154" t="s">
        <v>56</v>
      </c>
      <c r="G154" t="s">
        <v>56</v>
      </c>
      <c r="H154">
        <v>3</v>
      </c>
      <c r="I154">
        <v>3</v>
      </c>
      <c r="J154">
        <v>3.7</v>
      </c>
      <c r="L154" t="s">
        <v>185</v>
      </c>
      <c r="N154" t="s">
        <v>186</v>
      </c>
      <c r="O154" t="s">
        <v>56</v>
      </c>
      <c r="P154">
        <v>0</v>
      </c>
      <c r="Q154">
        <v>0</v>
      </c>
      <c r="S154">
        <v>0.45</v>
      </c>
      <c r="T154">
        <v>3.7</v>
      </c>
      <c r="U154" t="s">
        <v>320</v>
      </c>
      <c r="V154" s="1">
        <v>43959</v>
      </c>
    </row>
    <row r="155" spans="1:22" x14ac:dyDescent="0.3">
      <c r="A155" s="1">
        <v>43998</v>
      </c>
      <c r="B155" t="s">
        <v>51</v>
      </c>
      <c r="C155" t="s">
        <v>190</v>
      </c>
      <c r="D155" t="s">
        <v>40</v>
      </c>
      <c r="F155" t="s">
        <v>191</v>
      </c>
      <c r="H155">
        <v>11</v>
      </c>
      <c r="I155">
        <v>11</v>
      </c>
      <c r="J155">
        <v>10.48</v>
      </c>
      <c r="L155" t="s">
        <v>192</v>
      </c>
      <c r="N155" t="s">
        <v>193</v>
      </c>
      <c r="O155" t="s">
        <v>56</v>
      </c>
      <c r="P155">
        <v>0</v>
      </c>
      <c r="Q155">
        <v>0</v>
      </c>
      <c r="S155">
        <v>0.78</v>
      </c>
      <c r="T155">
        <v>7.88</v>
      </c>
      <c r="U155" t="s">
        <v>322</v>
      </c>
      <c r="V155" s="1">
        <v>44012</v>
      </c>
    </row>
    <row r="156" spans="1:22" x14ac:dyDescent="0.3">
      <c r="A156" s="1">
        <v>43999</v>
      </c>
      <c r="B156" t="s">
        <v>51</v>
      </c>
      <c r="C156" t="s">
        <v>57</v>
      </c>
      <c r="D156" t="s">
        <v>36</v>
      </c>
      <c r="F156" t="s">
        <v>38</v>
      </c>
      <c r="H156">
        <v>0.5</v>
      </c>
      <c r="I156">
        <v>2.5</v>
      </c>
      <c r="J156">
        <v>3.17</v>
      </c>
      <c r="L156" t="s">
        <v>58</v>
      </c>
      <c r="M156">
        <v>1</v>
      </c>
      <c r="N156" t="s">
        <v>59</v>
      </c>
      <c r="O156" t="s">
        <v>60</v>
      </c>
      <c r="P156">
        <v>1</v>
      </c>
      <c r="Q156">
        <v>0</v>
      </c>
      <c r="S156">
        <v>0.38</v>
      </c>
      <c r="T156">
        <v>3.13</v>
      </c>
      <c r="U156" t="s">
        <v>240</v>
      </c>
      <c r="V156" s="1">
        <v>43997</v>
      </c>
    </row>
    <row r="157" spans="1:22" x14ac:dyDescent="0.3">
      <c r="A157" s="1">
        <v>43999</v>
      </c>
      <c r="B157" t="s">
        <v>51</v>
      </c>
      <c r="C157" t="s">
        <v>62</v>
      </c>
      <c r="D157" t="s">
        <v>36</v>
      </c>
      <c r="F157" t="s">
        <v>38</v>
      </c>
      <c r="G157" t="s">
        <v>60</v>
      </c>
      <c r="H157">
        <v>1.5</v>
      </c>
      <c r="I157">
        <v>4</v>
      </c>
      <c r="J157">
        <v>7.22</v>
      </c>
      <c r="L157" t="s">
        <v>63</v>
      </c>
      <c r="M157">
        <v>1</v>
      </c>
      <c r="N157" t="s">
        <v>64</v>
      </c>
      <c r="O157" t="s">
        <v>60</v>
      </c>
      <c r="P157">
        <v>0</v>
      </c>
      <c r="Q157">
        <v>0</v>
      </c>
      <c r="S157">
        <v>3.65</v>
      </c>
      <c r="T157">
        <v>7.22</v>
      </c>
      <c r="U157" t="s">
        <v>242</v>
      </c>
      <c r="V157" s="1">
        <v>43999</v>
      </c>
    </row>
    <row r="158" spans="1:22" x14ac:dyDescent="0.3">
      <c r="A158" s="1">
        <v>43999</v>
      </c>
      <c r="B158" t="s">
        <v>51</v>
      </c>
      <c r="C158" t="s">
        <v>65</v>
      </c>
      <c r="D158" t="s">
        <v>36</v>
      </c>
      <c r="F158" t="s">
        <v>38</v>
      </c>
      <c r="G158" t="s">
        <v>60</v>
      </c>
      <c r="H158">
        <v>2.5</v>
      </c>
      <c r="I158">
        <v>11</v>
      </c>
      <c r="J158">
        <v>14.5</v>
      </c>
      <c r="L158" t="s">
        <v>66</v>
      </c>
      <c r="M158">
        <v>2</v>
      </c>
      <c r="N158" t="s">
        <v>67</v>
      </c>
      <c r="O158" t="s">
        <v>60</v>
      </c>
      <c r="P158">
        <v>0</v>
      </c>
      <c r="Q158">
        <v>0</v>
      </c>
      <c r="S158">
        <v>7.0000000000000007E-2</v>
      </c>
      <c r="T158">
        <v>13.47</v>
      </c>
      <c r="U158" t="s">
        <v>243</v>
      </c>
      <c r="V158" s="1">
        <v>43998</v>
      </c>
    </row>
    <row r="159" spans="1:22" x14ac:dyDescent="0.3">
      <c r="A159" s="1">
        <v>43999</v>
      </c>
      <c r="B159" t="s">
        <v>51</v>
      </c>
      <c r="C159" t="s">
        <v>65</v>
      </c>
      <c r="D159" t="s">
        <v>36</v>
      </c>
      <c r="F159" t="s">
        <v>38</v>
      </c>
      <c r="G159" t="s">
        <v>60</v>
      </c>
      <c r="H159">
        <v>2.5</v>
      </c>
      <c r="I159">
        <v>11</v>
      </c>
      <c r="J159">
        <v>14.5</v>
      </c>
      <c r="L159" t="s">
        <v>66</v>
      </c>
      <c r="M159">
        <v>2</v>
      </c>
      <c r="N159" t="s">
        <v>67</v>
      </c>
      <c r="O159" t="s">
        <v>61</v>
      </c>
      <c r="P159">
        <v>0</v>
      </c>
      <c r="Q159">
        <v>0</v>
      </c>
      <c r="S159">
        <v>0.6</v>
      </c>
      <c r="T159">
        <v>0.92</v>
      </c>
      <c r="U159" t="s">
        <v>247</v>
      </c>
      <c r="V159" s="1">
        <v>43998</v>
      </c>
    </row>
    <row r="160" spans="1:22" x14ac:dyDescent="0.3">
      <c r="A160" s="1">
        <v>43999</v>
      </c>
      <c r="B160" t="s">
        <v>51</v>
      </c>
      <c r="C160" t="s">
        <v>90</v>
      </c>
      <c r="D160" t="s">
        <v>40</v>
      </c>
      <c r="F160" t="s">
        <v>53</v>
      </c>
      <c r="G160" t="s">
        <v>53</v>
      </c>
      <c r="H160">
        <v>24</v>
      </c>
      <c r="I160">
        <v>24</v>
      </c>
      <c r="J160">
        <v>90.05</v>
      </c>
      <c r="L160" t="s">
        <v>91</v>
      </c>
      <c r="N160" t="s">
        <v>92</v>
      </c>
      <c r="O160" t="s">
        <v>53</v>
      </c>
      <c r="P160">
        <v>0</v>
      </c>
      <c r="Q160">
        <v>0</v>
      </c>
      <c r="S160">
        <v>6.03</v>
      </c>
      <c r="T160">
        <v>89.62</v>
      </c>
      <c r="U160" t="s">
        <v>256</v>
      </c>
      <c r="V160" s="1">
        <v>43991</v>
      </c>
    </row>
    <row r="161" spans="1:22" x14ac:dyDescent="0.3">
      <c r="A161" s="1">
        <v>43999</v>
      </c>
      <c r="B161" t="s">
        <v>51</v>
      </c>
      <c r="C161" t="s">
        <v>187</v>
      </c>
      <c r="D161" t="s">
        <v>40</v>
      </c>
      <c r="F161" t="s">
        <v>38</v>
      </c>
      <c r="G161" t="s">
        <v>56</v>
      </c>
      <c r="H161">
        <v>5</v>
      </c>
      <c r="I161">
        <v>5</v>
      </c>
      <c r="J161">
        <v>2.97</v>
      </c>
      <c r="L161" t="s">
        <v>188</v>
      </c>
      <c r="N161" t="s">
        <v>189</v>
      </c>
      <c r="O161" t="s">
        <v>56</v>
      </c>
      <c r="P161">
        <v>0</v>
      </c>
      <c r="Q161">
        <v>0</v>
      </c>
      <c r="S161">
        <v>2.33</v>
      </c>
      <c r="T161">
        <v>2.97</v>
      </c>
      <c r="U161" t="s">
        <v>321</v>
      </c>
      <c r="V161" s="1">
        <v>44011</v>
      </c>
    </row>
    <row r="162" spans="1:22" x14ac:dyDescent="0.3">
      <c r="A162" s="1">
        <v>43999</v>
      </c>
      <c r="B162" t="s">
        <v>51</v>
      </c>
      <c r="C162" t="s">
        <v>202</v>
      </c>
      <c r="D162" t="s">
        <v>40</v>
      </c>
      <c r="F162" t="s">
        <v>195</v>
      </c>
      <c r="G162" t="s">
        <v>38</v>
      </c>
      <c r="H162">
        <v>0</v>
      </c>
      <c r="I162">
        <v>0</v>
      </c>
      <c r="J162">
        <v>44.23</v>
      </c>
      <c r="L162" t="s">
        <v>203</v>
      </c>
      <c r="M162">
        <v>2</v>
      </c>
      <c r="N162" t="s">
        <v>204</v>
      </c>
      <c r="O162" t="s">
        <v>97</v>
      </c>
      <c r="P162">
        <v>0</v>
      </c>
      <c r="Q162">
        <v>1</v>
      </c>
      <c r="R162" t="s">
        <v>212</v>
      </c>
      <c r="S162">
        <v>0</v>
      </c>
      <c r="T162">
        <v>0</v>
      </c>
      <c r="U162" t="s">
        <v>328</v>
      </c>
      <c r="V162" s="1">
        <v>43948</v>
      </c>
    </row>
    <row r="163" spans="1:22" x14ac:dyDescent="0.3">
      <c r="A163" s="1">
        <v>44000</v>
      </c>
      <c r="B163" t="s">
        <v>51</v>
      </c>
      <c r="C163" t="s">
        <v>52</v>
      </c>
      <c r="D163" t="s">
        <v>36</v>
      </c>
      <c r="F163" t="s">
        <v>53</v>
      </c>
      <c r="G163" t="s">
        <v>53</v>
      </c>
      <c r="H163">
        <v>1</v>
      </c>
      <c r="I163">
        <v>1</v>
      </c>
      <c r="J163">
        <v>1.1000000000000001</v>
      </c>
      <c r="L163" t="s">
        <v>54</v>
      </c>
      <c r="N163" t="s">
        <v>55</v>
      </c>
      <c r="O163" t="s">
        <v>56</v>
      </c>
      <c r="P163">
        <v>0</v>
      </c>
      <c r="Q163">
        <v>0</v>
      </c>
      <c r="S163">
        <v>1.1000000000000001</v>
      </c>
      <c r="T163">
        <v>1.1000000000000001</v>
      </c>
      <c r="U163" t="s">
        <v>238</v>
      </c>
      <c r="V163" s="1">
        <v>44012</v>
      </c>
    </row>
    <row r="164" spans="1:22" x14ac:dyDescent="0.3">
      <c r="A164" s="1">
        <v>44000</v>
      </c>
      <c r="B164" t="s">
        <v>51</v>
      </c>
      <c r="C164" t="s">
        <v>57</v>
      </c>
      <c r="D164" t="s">
        <v>36</v>
      </c>
      <c r="F164" t="s">
        <v>38</v>
      </c>
      <c r="H164">
        <v>0.5</v>
      </c>
      <c r="I164">
        <v>2.5</v>
      </c>
      <c r="J164">
        <v>3.17</v>
      </c>
      <c r="L164" t="s">
        <v>58</v>
      </c>
      <c r="M164">
        <v>1</v>
      </c>
      <c r="N164" t="s">
        <v>59</v>
      </c>
      <c r="O164" t="s">
        <v>61</v>
      </c>
      <c r="P164">
        <v>0</v>
      </c>
      <c r="Q164">
        <v>0</v>
      </c>
      <c r="S164">
        <v>0.03</v>
      </c>
      <c r="T164">
        <v>0.03</v>
      </c>
      <c r="U164" t="s">
        <v>241</v>
      </c>
      <c r="V164" s="1">
        <v>43997</v>
      </c>
    </row>
    <row r="165" spans="1:22" x14ac:dyDescent="0.3">
      <c r="A165" s="1">
        <v>44000</v>
      </c>
      <c r="B165" t="s">
        <v>51</v>
      </c>
      <c r="C165" t="s">
        <v>62</v>
      </c>
      <c r="D165" t="s">
        <v>36</v>
      </c>
      <c r="F165" t="s">
        <v>38</v>
      </c>
      <c r="G165" t="s">
        <v>60</v>
      </c>
      <c r="H165">
        <v>1.5</v>
      </c>
      <c r="I165">
        <v>4</v>
      </c>
      <c r="J165">
        <v>7.22</v>
      </c>
      <c r="L165" t="s">
        <v>63</v>
      </c>
      <c r="M165">
        <v>1</v>
      </c>
      <c r="N165" t="s">
        <v>64</v>
      </c>
      <c r="O165" t="s">
        <v>60</v>
      </c>
      <c r="P165">
        <v>2.5</v>
      </c>
      <c r="Q165">
        <v>0</v>
      </c>
      <c r="S165">
        <v>2</v>
      </c>
      <c r="T165">
        <v>7.22</v>
      </c>
      <c r="U165" t="s">
        <v>242</v>
      </c>
      <c r="V165" s="1">
        <v>43999</v>
      </c>
    </row>
    <row r="166" spans="1:22" x14ac:dyDescent="0.3">
      <c r="A166" s="1">
        <v>44000</v>
      </c>
      <c r="B166" t="s">
        <v>51</v>
      </c>
      <c r="C166" t="s">
        <v>65</v>
      </c>
      <c r="D166" t="s">
        <v>36</v>
      </c>
      <c r="F166" t="s">
        <v>38</v>
      </c>
      <c r="G166" t="s">
        <v>60</v>
      </c>
      <c r="H166">
        <v>2.5</v>
      </c>
      <c r="I166">
        <v>11</v>
      </c>
      <c r="J166">
        <v>14.5</v>
      </c>
      <c r="L166" t="s">
        <v>66</v>
      </c>
      <c r="M166">
        <v>2</v>
      </c>
      <c r="N166" t="s">
        <v>67</v>
      </c>
      <c r="O166" t="s">
        <v>60</v>
      </c>
      <c r="P166">
        <v>0</v>
      </c>
      <c r="Q166">
        <v>0</v>
      </c>
      <c r="S166">
        <v>1.73</v>
      </c>
      <c r="T166">
        <v>13.47</v>
      </c>
      <c r="U166" t="s">
        <v>243</v>
      </c>
      <c r="V166" s="1">
        <v>43998</v>
      </c>
    </row>
    <row r="167" spans="1:22" x14ac:dyDescent="0.3">
      <c r="A167" s="1">
        <v>44000</v>
      </c>
      <c r="B167" t="s">
        <v>51</v>
      </c>
      <c r="C167" t="s">
        <v>81</v>
      </c>
      <c r="D167" t="s">
        <v>37</v>
      </c>
      <c r="E167" t="s">
        <v>37</v>
      </c>
      <c r="F167" t="s">
        <v>38</v>
      </c>
      <c r="G167" t="s">
        <v>38</v>
      </c>
      <c r="H167">
        <v>0.5</v>
      </c>
      <c r="I167">
        <v>0.5</v>
      </c>
      <c r="J167">
        <v>0.48</v>
      </c>
      <c r="L167" t="s">
        <v>82</v>
      </c>
      <c r="N167" t="s">
        <v>83</v>
      </c>
      <c r="O167" t="s">
        <v>60</v>
      </c>
      <c r="P167">
        <v>0</v>
      </c>
      <c r="Q167">
        <v>0</v>
      </c>
      <c r="S167">
        <v>0.27</v>
      </c>
      <c r="T167">
        <v>0.48</v>
      </c>
      <c r="U167" t="s">
        <v>252</v>
      </c>
      <c r="V167" s="1">
        <v>44000</v>
      </c>
    </row>
    <row r="168" spans="1:22" x14ac:dyDescent="0.3">
      <c r="A168" s="1">
        <v>44000</v>
      </c>
      <c r="B168" t="s">
        <v>51</v>
      </c>
      <c r="C168" t="s">
        <v>90</v>
      </c>
      <c r="D168" t="s">
        <v>40</v>
      </c>
      <c r="F168" t="s">
        <v>53</v>
      </c>
      <c r="G168" t="s">
        <v>53</v>
      </c>
      <c r="H168">
        <v>24</v>
      </c>
      <c r="I168">
        <v>24</v>
      </c>
      <c r="J168">
        <v>90.05</v>
      </c>
      <c r="L168" t="s">
        <v>91</v>
      </c>
      <c r="N168" t="s">
        <v>92</v>
      </c>
      <c r="O168" t="s">
        <v>53</v>
      </c>
      <c r="P168">
        <v>0</v>
      </c>
      <c r="Q168">
        <v>0</v>
      </c>
      <c r="S168">
        <v>5.27</v>
      </c>
      <c r="T168">
        <v>89.62</v>
      </c>
      <c r="U168" t="s">
        <v>256</v>
      </c>
      <c r="V168" s="1">
        <v>43991</v>
      </c>
    </row>
    <row r="169" spans="1:22" x14ac:dyDescent="0.3">
      <c r="A169" s="1">
        <v>44000</v>
      </c>
      <c r="B169" t="s">
        <v>51</v>
      </c>
      <c r="C169" t="s">
        <v>104</v>
      </c>
      <c r="D169" t="s">
        <v>37</v>
      </c>
      <c r="E169" t="s">
        <v>37</v>
      </c>
      <c r="F169" t="s">
        <v>38</v>
      </c>
      <c r="G169" t="s">
        <v>38</v>
      </c>
      <c r="H169">
        <v>4</v>
      </c>
      <c r="I169">
        <v>4</v>
      </c>
      <c r="J169">
        <v>5.9</v>
      </c>
      <c r="L169" t="s">
        <v>105</v>
      </c>
      <c r="N169" t="s">
        <v>106</v>
      </c>
      <c r="O169" t="s">
        <v>93</v>
      </c>
      <c r="P169">
        <v>0</v>
      </c>
      <c r="Q169">
        <v>0</v>
      </c>
      <c r="S169">
        <v>0.17</v>
      </c>
      <c r="T169">
        <v>5.35</v>
      </c>
      <c r="U169" t="s">
        <v>267</v>
      </c>
      <c r="V169" s="1">
        <v>43993</v>
      </c>
    </row>
    <row r="170" spans="1:22" x14ac:dyDescent="0.3">
      <c r="A170" s="1">
        <v>44000</v>
      </c>
      <c r="B170" t="s">
        <v>51</v>
      </c>
      <c r="C170" t="s">
        <v>150</v>
      </c>
      <c r="D170" t="s">
        <v>37</v>
      </c>
      <c r="E170" t="s">
        <v>37</v>
      </c>
      <c r="F170" t="s">
        <v>38</v>
      </c>
      <c r="G170" t="s">
        <v>53</v>
      </c>
      <c r="H170">
        <v>8</v>
      </c>
      <c r="I170">
        <v>8</v>
      </c>
      <c r="J170">
        <v>13.5</v>
      </c>
      <c r="L170" t="s">
        <v>151</v>
      </c>
      <c r="N170" t="s">
        <v>152</v>
      </c>
      <c r="O170" t="s">
        <v>74</v>
      </c>
      <c r="P170">
        <v>0</v>
      </c>
      <c r="Q170">
        <v>0</v>
      </c>
      <c r="S170">
        <v>0.15</v>
      </c>
      <c r="T170">
        <v>0.22</v>
      </c>
      <c r="U170" t="s">
        <v>295</v>
      </c>
      <c r="V170" s="1">
        <v>43985</v>
      </c>
    </row>
    <row r="171" spans="1:22" x14ac:dyDescent="0.3">
      <c r="A171" s="1">
        <v>44000</v>
      </c>
      <c r="B171" t="s">
        <v>51</v>
      </c>
      <c r="C171" t="s">
        <v>157</v>
      </c>
      <c r="D171" t="s">
        <v>37</v>
      </c>
      <c r="E171" t="s">
        <v>37</v>
      </c>
      <c r="F171" t="s">
        <v>38</v>
      </c>
      <c r="G171" t="s">
        <v>38</v>
      </c>
      <c r="H171">
        <v>3</v>
      </c>
      <c r="I171">
        <v>3</v>
      </c>
      <c r="J171">
        <v>8.9700000000000006</v>
      </c>
      <c r="L171" t="s">
        <v>158</v>
      </c>
      <c r="M171">
        <v>1</v>
      </c>
      <c r="N171" t="s">
        <v>159</v>
      </c>
      <c r="O171" t="s">
        <v>93</v>
      </c>
      <c r="P171">
        <v>0</v>
      </c>
      <c r="Q171">
        <v>0</v>
      </c>
      <c r="S171">
        <v>0.05</v>
      </c>
      <c r="T171">
        <v>8.9700000000000006</v>
      </c>
      <c r="U171" t="s">
        <v>297</v>
      </c>
      <c r="V171" s="1">
        <v>43973</v>
      </c>
    </row>
    <row r="172" spans="1:22" x14ac:dyDescent="0.3">
      <c r="A172" s="1">
        <v>44000</v>
      </c>
      <c r="B172" t="s">
        <v>51</v>
      </c>
      <c r="C172" t="s">
        <v>178</v>
      </c>
      <c r="D172" t="s">
        <v>36</v>
      </c>
      <c r="F172" t="s">
        <v>38</v>
      </c>
      <c r="G172" t="s">
        <v>93</v>
      </c>
      <c r="H172">
        <v>6</v>
      </c>
      <c r="I172">
        <v>12</v>
      </c>
      <c r="J172">
        <v>25.85</v>
      </c>
      <c r="L172" t="s">
        <v>179</v>
      </c>
      <c r="M172">
        <v>1</v>
      </c>
      <c r="N172" t="s">
        <v>180</v>
      </c>
      <c r="O172" t="s">
        <v>93</v>
      </c>
      <c r="P172">
        <v>0</v>
      </c>
      <c r="Q172">
        <v>0</v>
      </c>
      <c r="R172" t="s">
        <v>212</v>
      </c>
      <c r="S172">
        <v>0</v>
      </c>
      <c r="T172">
        <v>0</v>
      </c>
      <c r="U172" t="s">
        <v>318</v>
      </c>
      <c r="V172" s="1">
        <v>43964</v>
      </c>
    </row>
    <row r="173" spans="1:22" x14ac:dyDescent="0.3">
      <c r="A173" s="1">
        <v>44000</v>
      </c>
      <c r="B173" t="s">
        <v>51</v>
      </c>
      <c r="C173" t="s">
        <v>178</v>
      </c>
      <c r="D173" t="s">
        <v>36</v>
      </c>
      <c r="F173" t="s">
        <v>38</v>
      </c>
      <c r="G173" t="s">
        <v>93</v>
      </c>
      <c r="H173">
        <v>6</v>
      </c>
      <c r="I173">
        <v>12</v>
      </c>
      <c r="J173">
        <v>25.85</v>
      </c>
      <c r="L173" t="s">
        <v>179</v>
      </c>
      <c r="M173">
        <v>1</v>
      </c>
      <c r="N173" t="s">
        <v>180</v>
      </c>
      <c r="O173" t="s">
        <v>97</v>
      </c>
      <c r="P173">
        <v>0</v>
      </c>
      <c r="Q173">
        <v>1</v>
      </c>
      <c r="S173">
        <v>0</v>
      </c>
      <c r="T173">
        <v>0</v>
      </c>
      <c r="U173" t="s">
        <v>317</v>
      </c>
      <c r="V173" s="1">
        <v>43964</v>
      </c>
    </row>
    <row r="174" spans="1:22" x14ac:dyDescent="0.3">
      <c r="A174" s="1">
        <v>44001</v>
      </c>
      <c r="B174" t="s">
        <v>51</v>
      </c>
      <c r="C174" t="s">
        <v>65</v>
      </c>
      <c r="D174" t="s">
        <v>36</v>
      </c>
      <c r="F174" t="s">
        <v>38</v>
      </c>
      <c r="G174" t="s">
        <v>60</v>
      </c>
      <c r="H174">
        <v>2.5</v>
      </c>
      <c r="I174">
        <v>11</v>
      </c>
      <c r="J174">
        <v>14.5</v>
      </c>
      <c r="L174" t="s">
        <v>66</v>
      </c>
      <c r="M174">
        <v>2</v>
      </c>
      <c r="N174" t="s">
        <v>67</v>
      </c>
      <c r="O174" t="s">
        <v>38</v>
      </c>
      <c r="P174">
        <v>0</v>
      </c>
      <c r="Q174">
        <v>0</v>
      </c>
      <c r="R174" t="s">
        <v>213</v>
      </c>
      <c r="S174">
        <v>0</v>
      </c>
      <c r="T174">
        <v>0</v>
      </c>
      <c r="U174" t="s">
        <v>245</v>
      </c>
      <c r="V174" s="1">
        <v>43998</v>
      </c>
    </row>
    <row r="175" spans="1:22" x14ac:dyDescent="0.3">
      <c r="A175" s="1">
        <v>44001</v>
      </c>
      <c r="B175" t="s">
        <v>51</v>
      </c>
      <c r="C175" t="s">
        <v>65</v>
      </c>
      <c r="D175" t="s">
        <v>36</v>
      </c>
      <c r="F175" t="s">
        <v>38</v>
      </c>
      <c r="G175" t="s">
        <v>60</v>
      </c>
      <c r="H175">
        <v>2.5</v>
      </c>
      <c r="I175">
        <v>11</v>
      </c>
      <c r="J175">
        <v>14.5</v>
      </c>
      <c r="L175" t="s">
        <v>66</v>
      </c>
      <c r="M175">
        <v>2</v>
      </c>
      <c r="N175" t="s">
        <v>67</v>
      </c>
      <c r="O175" t="s">
        <v>97</v>
      </c>
      <c r="P175">
        <v>0</v>
      </c>
      <c r="Q175">
        <v>1</v>
      </c>
      <c r="S175">
        <v>0</v>
      </c>
      <c r="T175">
        <v>0</v>
      </c>
      <c r="U175" t="s">
        <v>244</v>
      </c>
      <c r="V175" s="1">
        <v>43998</v>
      </c>
    </row>
    <row r="176" spans="1:22" x14ac:dyDescent="0.3">
      <c r="A176" s="1">
        <v>44001</v>
      </c>
      <c r="B176" t="s">
        <v>51</v>
      </c>
      <c r="C176" t="s">
        <v>65</v>
      </c>
      <c r="D176" t="s">
        <v>36</v>
      </c>
      <c r="F176" t="s">
        <v>38</v>
      </c>
      <c r="G176" t="s">
        <v>60</v>
      </c>
      <c r="H176">
        <v>2.5</v>
      </c>
      <c r="I176">
        <v>11</v>
      </c>
      <c r="J176">
        <v>14.5</v>
      </c>
      <c r="L176" t="s">
        <v>66</v>
      </c>
      <c r="M176">
        <v>2</v>
      </c>
      <c r="N176" t="s">
        <v>67</v>
      </c>
      <c r="O176" t="s">
        <v>74</v>
      </c>
      <c r="P176">
        <v>0</v>
      </c>
      <c r="Q176">
        <v>0</v>
      </c>
      <c r="S176">
        <v>0.12</v>
      </c>
      <c r="T176">
        <v>0.12</v>
      </c>
      <c r="U176" t="s">
        <v>246</v>
      </c>
      <c r="V176" s="1">
        <v>43998</v>
      </c>
    </row>
    <row r="177" spans="1:22" x14ac:dyDescent="0.3">
      <c r="A177" s="1">
        <v>44001</v>
      </c>
      <c r="B177" t="s">
        <v>51</v>
      </c>
      <c r="C177" t="s">
        <v>90</v>
      </c>
      <c r="D177" t="s">
        <v>40</v>
      </c>
      <c r="F177" t="s">
        <v>53</v>
      </c>
      <c r="G177" t="s">
        <v>53</v>
      </c>
      <c r="H177">
        <v>24</v>
      </c>
      <c r="I177">
        <v>24</v>
      </c>
      <c r="J177">
        <v>90.05</v>
      </c>
      <c r="L177" t="s">
        <v>91</v>
      </c>
      <c r="N177" t="s">
        <v>92</v>
      </c>
      <c r="O177" t="s">
        <v>53</v>
      </c>
      <c r="P177">
        <v>0</v>
      </c>
      <c r="Q177">
        <v>0</v>
      </c>
      <c r="S177">
        <v>8.4700000000000006</v>
      </c>
      <c r="T177">
        <v>89.62</v>
      </c>
      <c r="U177" t="s">
        <v>256</v>
      </c>
      <c r="V177" s="1">
        <v>43991</v>
      </c>
    </row>
    <row r="178" spans="1:22" x14ac:dyDescent="0.3">
      <c r="A178" s="1">
        <v>44002</v>
      </c>
      <c r="B178" t="s">
        <v>51</v>
      </c>
      <c r="C178" t="s">
        <v>221</v>
      </c>
      <c r="D178" t="s">
        <v>36</v>
      </c>
      <c r="F178" t="s">
        <v>93</v>
      </c>
      <c r="G178" t="s">
        <v>93</v>
      </c>
      <c r="H178">
        <v>4</v>
      </c>
      <c r="I178">
        <v>4</v>
      </c>
      <c r="J178">
        <v>4.3499999999999996</v>
      </c>
      <c r="L178" t="s">
        <v>222</v>
      </c>
      <c r="N178" t="s">
        <v>223</v>
      </c>
      <c r="O178" t="s">
        <v>93</v>
      </c>
      <c r="P178">
        <v>0</v>
      </c>
      <c r="Q178">
        <v>0</v>
      </c>
      <c r="S178">
        <v>1.1000000000000001</v>
      </c>
      <c r="T178">
        <v>3.45</v>
      </c>
      <c r="U178" t="s">
        <v>237</v>
      </c>
      <c r="V178" s="1">
        <v>44000</v>
      </c>
    </row>
    <row r="179" spans="1:22" x14ac:dyDescent="0.3">
      <c r="A179" s="1">
        <v>44002</v>
      </c>
      <c r="B179" t="s">
        <v>51</v>
      </c>
      <c r="C179" t="s">
        <v>224</v>
      </c>
      <c r="D179" t="s">
        <v>36</v>
      </c>
      <c r="F179" t="s">
        <v>38</v>
      </c>
      <c r="G179" t="s">
        <v>60</v>
      </c>
      <c r="H179">
        <v>1</v>
      </c>
      <c r="I179">
        <v>1</v>
      </c>
      <c r="J179">
        <v>1</v>
      </c>
      <c r="L179" t="s">
        <v>225</v>
      </c>
      <c r="M179">
        <v>1</v>
      </c>
      <c r="N179" t="s">
        <v>226</v>
      </c>
      <c r="O179" t="s">
        <v>60</v>
      </c>
      <c r="P179">
        <v>0</v>
      </c>
      <c r="Q179">
        <v>0</v>
      </c>
      <c r="S179">
        <v>1</v>
      </c>
      <c r="T179">
        <v>1</v>
      </c>
      <c r="U179" t="s">
        <v>239</v>
      </c>
      <c r="V179" s="1">
        <v>44002</v>
      </c>
    </row>
    <row r="180" spans="1:22" x14ac:dyDescent="0.3">
      <c r="A180" s="1">
        <v>44002</v>
      </c>
      <c r="B180" t="s">
        <v>51</v>
      </c>
      <c r="C180" t="s">
        <v>62</v>
      </c>
      <c r="D180" t="s">
        <v>36</v>
      </c>
      <c r="F180" t="s">
        <v>38</v>
      </c>
      <c r="G180" t="s">
        <v>60</v>
      </c>
      <c r="H180">
        <v>1.5</v>
      </c>
      <c r="I180">
        <v>4</v>
      </c>
      <c r="J180">
        <v>7.22</v>
      </c>
      <c r="L180" t="s">
        <v>63</v>
      </c>
      <c r="M180">
        <v>1</v>
      </c>
      <c r="N180" t="s">
        <v>64</v>
      </c>
      <c r="O180" t="s">
        <v>60</v>
      </c>
      <c r="P180">
        <v>0</v>
      </c>
      <c r="Q180">
        <v>0</v>
      </c>
      <c r="S180">
        <v>1.32</v>
      </c>
      <c r="T180">
        <v>7.22</v>
      </c>
      <c r="U180" t="s">
        <v>242</v>
      </c>
      <c r="V180" s="1">
        <v>43999</v>
      </c>
    </row>
    <row r="181" spans="1:22" x14ac:dyDescent="0.3">
      <c r="A181" s="1">
        <v>44002</v>
      </c>
      <c r="B181" t="s">
        <v>51</v>
      </c>
      <c r="C181" t="s">
        <v>65</v>
      </c>
      <c r="D181" t="s">
        <v>36</v>
      </c>
      <c r="F181" t="s">
        <v>38</v>
      </c>
      <c r="G181" t="s">
        <v>60</v>
      </c>
      <c r="H181">
        <v>2.5</v>
      </c>
      <c r="I181">
        <v>11</v>
      </c>
      <c r="J181">
        <v>14.5</v>
      </c>
      <c r="L181" t="s">
        <v>66</v>
      </c>
      <c r="M181">
        <v>2</v>
      </c>
      <c r="N181" t="s">
        <v>67</v>
      </c>
      <c r="O181" t="s">
        <v>60</v>
      </c>
      <c r="P181">
        <v>4</v>
      </c>
      <c r="Q181">
        <v>0</v>
      </c>
      <c r="S181">
        <v>4.2</v>
      </c>
      <c r="T181">
        <v>13.47</v>
      </c>
      <c r="U181" t="s">
        <v>243</v>
      </c>
      <c r="V181" s="1">
        <v>43998</v>
      </c>
    </row>
    <row r="182" spans="1:22" x14ac:dyDescent="0.3">
      <c r="A182" s="1">
        <v>44002</v>
      </c>
      <c r="B182" t="s">
        <v>51</v>
      </c>
      <c r="C182" t="s">
        <v>81</v>
      </c>
      <c r="D182" t="s">
        <v>37</v>
      </c>
      <c r="E182" t="s">
        <v>37</v>
      </c>
      <c r="F182" t="s">
        <v>38</v>
      </c>
      <c r="G182" t="s">
        <v>38</v>
      </c>
      <c r="H182">
        <v>0.5</v>
      </c>
      <c r="I182">
        <v>0.5</v>
      </c>
      <c r="J182">
        <v>0.48</v>
      </c>
      <c r="L182" t="s">
        <v>82</v>
      </c>
      <c r="N182" t="s">
        <v>83</v>
      </c>
      <c r="O182" t="s">
        <v>60</v>
      </c>
      <c r="P182">
        <v>0</v>
      </c>
      <c r="Q182">
        <v>0</v>
      </c>
      <c r="S182">
        <v>0.22</v>
      </c>
      <c r="T182">
        <v>0.48</v>
      </c>
      <c r="U182" t="s">
        <v>252</v>
      </c>
      <c r="V182" s="1">
        <v>44000</v>
      </c>
    </row>
    <row r="183" spans="1:22" x14ac:dyDescent="0.3">
      <c r="A183" s="1">
        <v>44002</v>
      </c>
      <c r="B183" t="s">
        <v>51</v>
      </c>
      <c r="C183" t="s">
        <v>134</v>
      </c>
      <c r="D183" t="s">
        <v>40</v>
      </c>
      <c r="F183" t="s">
        <v>38</v>
      </c>
      <c r="G183" t="s">
        <v>60</v>
      </c>
      <c r="H183">
        <v>12</v>
      </c>
      <c r="I183">
        <v>85</v>
      </c>
      <c r="J183">
        <v>84.42</v>
      </c>
      <c r="L183" t="s">
        <v>135</v>
      </c>
      <c r="N183" t="s">
        <v>136</v>
      </c>
      <c r="O183" t="s">
        <v>60</v>
      </c>
      <c r="P183">
        <v>0</v>
      </c>
      <c r="Q183">
        <v>0</v>
      </c>
      <c r="S183">
        <v>0.25</v>
      </c>
      <c r="T183">
        <v>81.98</v>
      </c>
      <c r="U183" t="s">
        <v>286</v>
      </c>
      <c r="V183" s="1">
        <v>43986</v>
      </c>
    </row>
    <row r="184" spans="1:22" x14ac:dyDescent="0.3">
      <c r="A184" s="1">
        <v>44003</v>
      </c>
      <c r="B184" t="s">
        <v>51</v>
      </c>
      <c r="C184" t="s">
        <v>221</v>
      </c>
      <c r="D184" t="s">
        <v>36</v>
      </c>
      <c r="F184" t="s">
        <v>93</v>
      </c>
      <c r="G184" t="s">
        <v>93</v>
      </c>
      <c r="H184">
        <v>4</v>
      </c>
      <c r="I184">
        <v>4</v>
      </c>
      <c r="J184">
        <v>4.3499999999999996</v>
      </c>
      <c r="L184" t="s">
        <v>222</v>
      </c>
      <c r="N184" t="s">
        <v>223</v>
      </c>
      <c r="O184" t="s">
        <v>93</v>
      </c>
      <c r="P184">
        <v>0</v>
      </c>
      <c r="Q184">
        <v>0</v>
      </c>
      <c r="S184">
        <v>2.08</v>
      </c>
      <c r="T184">
        <v>3.45</v>
      </c>
      <c r="U184" t="s">
        <v>237</v>
      </c>
      <c r="V184" s="1">
        <v>44000</v>
      </c>
    </row>
    <row r="185" spans="1:22" x14ac:dyDescent="0.3">
      <c r="A185" s="1">
        <v>44003</v>
      </c>
      <c r="B185" t="s">
        <v>51</v>
      </c>
      <c r="C185" t="s">
        <v>65</v>
      </c>
      <c r="D185" t="s">
        <v>36</v>
      </c>
      <c r="F185" t="s">
        <v>38</v>
      </c>
      <c r="G185" t="s">
        <v>60</v>
      </c>
      <c r="H185">
        <v>2.5</v>
      </c>
      <c r="I185">
        <v>11</v>
      </c>
      <c r="J185">
        <v>14.5</v>
      </c>
      <c r="L185" t="s">
        <v>66</v>
      </c>
      <c r="M185">
        <v>2</v>
      </c>
      <c r="N185" t="s">
        <v>67</v>
      </c>
      <c r="O185" t="s">
        <v>61</v>
      </c>
      <c r="P185">
        <v>0</v>
      </c>
      <c r="Q185">
        <v>0</v>
      </c>
      <c r="S185">
        <v>0.32</v>
      </c>
      <c r="T185">
        <v>0.92</v>
      </c>
      <c r="U185" t="s">
        <v>247</v>
      </c>
      <c r="V185" s="1">
        <v>43998</v>
      </c>
    </row>
    <row r="186" spans="1:22" x14ac:dyDescent="0.3">
      <c r="A186" s="1">
        <v>44003</v>
      </c>
      <c r="B186" t="s">
        <v>51</v>
      </c>
      <c r="C186" t="s">
        <v>65</v>
      </c>
      <c r="D186" t="s">
        <v>36</v>
      </c>
      <c r="F186" t="s">
        <v>38</v>
      </c>
      <c r="G186" t="s">
        <v>60</v>
      </c>
      <c r="H186">
        <v>2.5</v>
      </c>
      <c r="I186">
        <v>11</v>
      </c>
      <c r="J186">
        <v>14.5</v>
      </c>
      <c r="L186" t="s">
        <v>66</v>
      </c>
      <c r="M186">
        <v>2</v>
      </c>
      <c r="N186" t="s">
        <v>67</v>
      </c>
      <c r="O186" t="s">
        <v>60</v>
      </c>
      <c r="P186">
        <v>0</v>
      </c>
      <c r="Q186">
        <v>0</v>
      </c>
      <c r="S186">
        <v>0.5</v>
      </c>
      <c r="T186">
        <v>13.47</v>
      </c>
      <c r="U186" t="s">
        <v>243</v>
      </c>
      <c r="V186" s="1">
        <v>43998</v>
      </c>
    </row>
    <row r="187" spans="1:22" x14ac:dyDescent="0.3">
      <c r="A187" s="1">
        <v>44003</v>
      </c>
      <c r="B187" t="s">
        <v>51</v>
      </c>
      <c r="C187" t="s">
        <v>134</v>
      </c>
      <c r="D187" t="s">
        <v>40</v>
      </c>
      <c r="F187" t="s">
        <v>38</v>
      </c>
      <c r="G187" t="s">
        <v>60</v>
      </c>
      <c r="H187">
        <v>12</v>
      </c>
      <c r="I187">
        <v>85</v>
      </c>
      <c r="J187">
        <v>84.42</v>
      </c>
      <c r="L187" t="s">
        <v>135</v>
      </c>
      <c r="N187" t="s">
        <v>136</v>
      </c>
      <c r="O187" t="s">
        <v>60</v>
      </c>
      <c r="P187">
        <v>0</v>
      </c>
      <c r="Q187">
        <v>0</v>
      </c>
      <c r="S187">
        <v>5.52</v>
      </c>
      <c r="T187">
        <v>81.98</v>
      </c>
      <c r="U187" t="s">
        <v>286</v>
      </c>
      <c r="V187" s="1">
        <v>43986</v>
      </c>
    </row>
    <row r="188" spans="1:22" x14ac:dyDescent="0.3">
      <c r="A188" s="1">
        <v>44004</v>
      </c>
      <c r="B188" t="s">
        <v>51</v>
      </c>
      <c r="C188" t="s">
        <v>218</v>
      </c>
      <c r="D188" t="s">
        <v>154</v>
      </c>
      <c r="F188" t="s">
        <v>93</v>
      </c>
      <c r="G188" t="s">
        <v>38</v>
      </c>
      <c r="H188">
        <v>6</v>
      </c>
      <c r="I188">
        <v>17</v>
      </c>
      <c r="J188">
        <v>15.75</v>
      </c>
      <c r="L188" t="s">
        <v>219</v>
      </c>
      <c r="N188" t="s">
        <v>220</v>
      </c>
      <c r="O188" t="s">
        <v>93</v>
      </c>
      <c r="P188">
        <v>4</v>
      </c>
      <c r="Q188">
        <v>0</v>
      </c>
      <c r="S188">
        <v>7.58</v>
      </c>
      <c r="T188">
        <v>13.92</v>
      </c>
      <c r="U188" t="s">
        <v>236</v>
      </c>
      <c r="V188" s="1">
        <v>44004</v>
      </c>
    </row>
    <row r="189" spans="1:22" x14ac:dyDescent="0.3">
      <c r="A189" s="1">
        <v>44004</v>
      </c>
      <c r="B189" t="s">
        <v>51</v>
      </c>
      <c r="C189" t="s">
        <v>221</v>
      </c>
      <c r="D189" t="s">
        <v>36</v>
      </c>
      <c r="F189" t="s">
        <v>93</v>
      </c>
      <c r="G189" t="s">
        <v>93</v>
      </c>
      <c r="H189">
        <v>4</v>
      </c>
      <c r="I189">
        <v>4</v>
      </c>
      <c r="J189">
        <v>4.3499999999999996</v>
      </c>
      <c r="L189" t="s">
        <v>222</v>
      </c>
      <c r="N189" t="s">
        <v>223</v>
      </c>
      <c r="O189" t="s">
        <v>93</v>
      </c>
      <c r="P189">
        <v>0</v>
      </c>
      <c r="Q189">
        <v>0</v>
      </c>
      <c r="S189">
        <v>0.27</v>
      </c>
      <c r="T189">
        <v>3.45</v>
      </c>
      <c r="U189" t="s">
        <v>237</v>
      </c>
      <c r="V189" s="1">
        <v>44000</v>
      </c>
    </row>
    <row r="190" spans="1:22" x14ac:dyDescent="0.3">
      <c r="A190" s="1">
        <v>44004</v>
      </c>
      <c r="B190" t="s">
        <v>51</v>
      </c>
      <c r="C190" t="s">
        <v>221</v>
      </c>
      <c r="D190" t="s">
        <v>36</v>
      </c>
      <c r="F190" t="s">
        <v>93</v>
      </c>
      <c r="G190" t="s">
        <v>93</v>
      </c>
      <c r="H190">
        <v>4</v>
      </c>
      <c r="I190">
        <v>4</v>
      </c>
      <c r="J190">
        <v>4.3499999999999996</v>
      </c>
      <c r="L190" t="s">
        <v>222</v>
      </c>
      <c r="N190" t="s">
        <v>223</v>
      </c>
      <c r="O190" t="s">
        <v>60</v>
      </c>
      <c r="P190">
        <v>0</v>
      </c>
      <c r="Q190">
        <v>0</v>
      </c>
      <c r="S190">
        <v>0.9</v>
      </c>
      <c r="T190">
        <v>0.9</v>
      </c>
      <c r="U190" t="s">
        <v>389</v>
      </c>
      <c r="V190" s="1">
        <v>44000</v>
      </c>
    </row>
    <row r="191" spans="1:22" x14ac:dyDescent="0.3">
      <c r="A191" s="1">
        <v>44004</v>
      </c>
      <c r="B191" t="s">
        <v>51</v>
      </c>
      <c r="C191" t="s">
        <v>90</v>
      </c>
      <c r="D191" t="s">
        <v>40</v>
      </c>
      <c r="F191" t="s">
        <v>53</v>
      </c>
      <c r="G191" t="s">
        <v>53</v>
      </c>
      <c r="H191">
        <v>24</v>
      </c>
      <c r="I191">
        <v>24</v>
      </c>
      <c r="J191">
        <v>90.05</v>
      </c>
      <c r="L191" t="s">
        <v>91</v>
      </c>
      <c r="N191" t="s">
        <v>92</v>
      </c>
      <c r="O191" t="s">
        <v>53</v>
      </c>
      <c r="P191">
        <v>0</v>
      </c>
      <c r="Q191">
        <v>0</v>
      </c>
      <c r="S191">
        <v>8.4</v>
      </c>
      <c r="T191">
        <v>89.62</v>
      </c>
      <c r="U191" t="s">
        <v>256</v>
      </c>
      <c r="V191" s="1">
        <v>43991</v>
      </c>
    </row>
    <row r="192" spans="1:22" x14ac:dyDescent="0.3">
      <c r="A192" s="1">
        <v>44004</v>
      </c>
      <c r="B192" t="s">
        <v>51</v>
      </c>
      <c r="C192" t="s">
        <v>134</v>
      </c>
      <c r="D192" t="s">
        <v>40</v>
      </c>
      <c r="F192" t="s">
        <v>38</v>
      </c>
      <c r="G192" t="s">
        <v>60</v>
      </c>
      <c r="H192">
        <v>12</v>
      </c>
      <c r="I192">
        <v>85</v>
      </c>
      <c r="J192">
        <v>84.42</v>
      </c>
      <c r="L192" t="s">
        <v>135</v>
      </c>
      <c r="N192" t="s">
        <v>136</v>
      </c>
      <c r="O192" t="s">
        <v>60</v>
      </c>
      <c r="P192">
        <v>0</v>
      </c>
      <c r="Q192">
        <v>0</v>
      </c>
      <c r="S192">
        <v>4.28</v>
      </c>
      <c r="T192">
        <v>81.98</v>
      </c>
      <c r="U192" t="s">
        <v>286</v>
      </c>
      <c r="V192" s="1">
        <v>43986</v>
      </c>
    </row>
    <row r="193" spans="1:22" x14ac:dyDescent="0.3">
      <c r="A193" s="1">
        <v>44004</v>
      </c>
      <c r="B193" t="s">
        <v>51</v>
      </c>
      <c r="C193" t="s">
        <v>134</v>
      </c>
      <c r="D193" t="s">
        <v>40</v>
      </c>
      <c r="F193" t="s">
        <v>38</v>
      </c>
      <c r="G193" t="s">
        <v>60</v>
      </c>
      <c r="H193">
        <v>12</v>
      </c>
      <c r="I193">
        <v>85</v>
      </c>
      <c r="J193">
        <v>84.42</v>
      </c>
      <c r="L193" t="s">
        <v>135</v>
      </c>
      <c r="N193" t="s">
        <v>136</v>
      </c>
      <c r="O193" t="s">
        <v>93</v>
      </c>
      <c r="P193">
        <v>0</v>
      </c>
      <c r="Q193">
        <v>0</v>
      </c>
      <c r="S193">
        <v>0.3</v>
      </c>
      <c r="T193">
        <v>0.3</v>
      </c>
      <c r="U193" t="s">
        <v>287</v>
      </c>
      <c r="V193" s="1">
        <v>43986</v>
      </c>
    </row>
    <row r="194" spans="1:22" x14ac:dyDescent="0.3">
      <c r="A194" s="1">
        <v>44005</v>
      </c>
      <c r="B194" t="s">
        <v>51</v>
      </c>
      <c r="C194" t="s">
        <v>218</v>
      </c>
      <c r="D194" t="s">
        <v>154</v>
      </c>
      <c r="F194" t="s">
        <v>93</v>
      </c>
      <c r="G194" t="s">
        <v>38</v>
      </c>
      <c r="H194">
        <v>6</v>
      </c>
      <c r="I194">
        <v>17</v>
      </c>
      <c r="J194">
        <v>15.75</v>
      </c>
      <c r="L194" t="s">
        <v>219</v>
      </c>
      <c r="N194" t="s">
        <v>220</v>
      </c>
      <c r="O194" t="s">
        <v>74</v>
      </c>
      <c r="P194">
        <v>0</v>
      </c>
      <c r="Q194">
        <v>0</v>
      </c>
      <c r="S194">
        <v>1.47</v>
      </c>
      <c r="T194">
        <v>1.83</v>
      </c>
      <c r="U194" t="s">
        <v>363</v>
      </c>
      <c r="V194" s="1">
        <v>44004</v>
      </c>
    </row>
    <row r="195" spans="1:22" x14ac:dyDescent="0.3">
      <c r="A195" s="1">
        <v>44005</v>
      </c>
      <c r="B195" t="s">
        <v>51</v>
      </c>
      <c r="C195" t="s">
        <v>218</v>
      </c>
      <c r="D195" t="s">
        <v>154</v>
      </c>
      <c r="F195" t="s">
        <v>93</v>
      </c>
      <c r="G195" t="s">
        <v>38</v>
      </c>
      <c r="H195">
        <v>6</v>
      </c>
      <c r="I195">
        <v>17</v>
      </c>
      <c r="J195">
        <v>15.75</v>
      </c>
      <c r="L195" t="s">
        <v>219</v>
      </c>
      <c r="N195" t="s">
        <v>220</v>
      </c>
      <c r="O195" t="s">
        <v>93</v>
      </c>
      <c r="P195">
        <v>0</v>
      </c>
      <c r="Q195">
        <v>0</v>
      </c>
      <c r="S195">
        <v>0.1</v>
      </c>
      <c r="T195">
        <v>13.92</v>
      </c>
      <c r="U195" t="s">
        <v>236</v>
      </c>
      <c r="V195" s="1">
        <v>44004</v>
      </c>
    </row>
    <row r="196" spans="1:22" x14ac:dyDescent="0.3">
      <c r="A196" s="1">
        <v>44005</v>
      </c>
      <c r="B196" t="s">
        <v>51</v>
      </c>
      <c r="C196" t="s">
        <v>224</v>
      </c>
      <c r="D196" t="s">
        <v>36</v>
      </c>
      <c r="F196" t="s">
        <v>38</v>
      </c>
      <c r="G196" t="s">
        <v>60</v>
      </c>
      <c r="H196">
        <v>1</v>
      </c>
      <c r="I196">
        <v>1</v>
      </c>
      <c r="J196">
        <v>1</v>
      </c>
      <c r="L196" t="s">
        <v>225</v>
      </c>
      <c r="M196">
        <v>1</v>
      </c>
      <c r="N196" t="s">
        <v>226</v>
      </c>
      <c r="O196" t="s">
        <v>38</v>
      </c>
      <c r="P196">
        <v>0</v>
      </c>
      <c r="Q196">
        <v>0</v>
      </c>
      <c r="R196" t="s">
        <v>42</v>
      </c>
      <c r="S196">
        <v>0</v>
      </c>
      <c r="T196">
        <v>0</v>
      </c>
      <c r="U196" t="s">
        <v>365</v>
      </c>
      <c r="V196" s="1">
        <v>44002</v>
      </c>
    </row>
    <row r="197" spans="1:22" x14ac:dyDescent="0.3">
      <c r="A197" s="1">
        <v>44005</v>
      </c>
      <c r="B197" t="s">
        <v>51</v>
      </c>
      <c r="C197" t="s">
        <v>224</v>
      </c>
      <c r="D197" t="s">
        <v>36</v>
      </c>
      <c r="F197" t="s">
        <v>38</v>
      </c>
      <c r="G197" t="s">
        <v>60</v>
      </c>
      <c r="H197">
        <v>1</v>
      </c>
      <c r="I197">
        <v>1</v>
      </c>
      <c r="J197">
        <v>1</v>
      </c>
      <c r="L197" t="s">
        <v>225</v>
      </c>
      <c r="M197">
        <v>1</v>
      </c>
      <c r="N197" t="s">
        <v>226</v>
      </c>
      <c r="O197" t="s">
        <v>97</v>
      </c>
      <c r="P197">
        <v>0</v>
      </c>
      <c r="Q197">
        <v>1</v>
      </c>
      <c r="S197">
        <v>0</v>
      </c>
      <c r="T197">
        <v>0</v>
      </c>
      <c r="U197" t="s">
        <v>364</v>
      </c>
      <c r="V197" s="1">
        <v>44002</v>
      </c>
    </row>
    <row r="198" spans="1:22" x14ac:dyDescent="0.3">
      <c r="A198" s="1">
        <v>44005</v>
      </c>
      <c r="B198" t="s">
        <v>51</v>
      </c>
      <c r="C198" t="s">
        <v>62</v>
      </c>
      <c r="D198" t="s">
        <v>36</v>
      </c>
      <c r="F198" t="s">
        <v>38</v>
      </c>
      <c r="G198" t="s">
        <v>60</v>
      </c>
      <c r="H198">
        <v>1.5</v>
      </c>
      <c r="I198">
        <v>4</v>
      </c>
      <c r="J198">
        <v>7.22</v>
      </c>
      <c r="L198" t="s">
        <v>63</v>
      </c>
      <c r="M198">
        <v>1</v>
      </c>
      <c r="N198" t="s">
        <v>64</v>
      </c>
      <c r="O198" t="s">
        <v>38</v>
      </c>
      <c r="P198">
        <v>0</v>
      </c>
      <c r="Q198">
        <v>0</v>
      </c>
      <c r="R198" t="s">
        <v>42</v>
      </c>
      <c r="S198">
        <v>0</v>
      </c>
      <c r="T198">
        <v>0</v>
      </c>
      <c r="U198" t="s">
        <v>369</v>
      </c>
      <c r="V198" s="1">
        <v>43999</v>
      </c>
    </row>
    <row r="199" spans="1:22" x14ac:dyDescent="0.3">
      <c r="A199" s="1">
        <v>44005</v>
      </c>
      <c r="B199" t="s">
        <v>51</v>
      </c>
      <c r="C199" t="s">
        <v>62</v>
      </c>
      <c r="D199" t="s">
        <v>36</v>
      </c>
      <c r="F199" t="s">
        <v>38</v>
      </c>
      <c r="G199" t="s">
        <v>60</v>
      </c>
      <c r="H199">
        <v>1.5</v>
      </c>
      <c r="I199">
        <v>4</v>
      </c>
      <c r="J199">
        <v>7.22</v>
      </c>
      <c r="L199" t="s">
        <v>63</v>
      </c>
      <c r="M199">
        <v>1</v>
      </c>
      <c r="N199" t="s">
        <v>64</v>
      </c>
      <c r="O199" t="s">
        <v>97</v>
      </c>
      <c r="P199">
        <v>0</v>
      </c>
      <c r="Q199">
        <v>1</v>
      </c>
      <c r="S199">
        <v>0</v>
      </c>
      <c r="T199">
        <v>0</v>
      </c>
      <c r="U199" t="s">
        <v>368</v>
      </c>
      <c r="V199" s="1">
        <v>43999</v>
      </c>
    </row>
    <row r="200" spans="1:22" x14ac:dyDescent="0.3">
      <c r="A200" s="1">
        <v>44005</v>
      </c>
      <c r="B200" t="s">
        <v>51</v>
      </c>
      <c r="C200" t="s">
        <v>65</v>
      </c>
      <c r="D200" t="s">
        <v>36</v>
      </c>
      <c r="F200" t="s">
        <v>38</v>
      </c>
      <c r="G200" t="s">
        <v>60</v>
      </c>
      <c r="H200">
        <v>2.5</v>
      </c>
      <c r="I200">
        <v>11</v>
      </c>
      <c r="J200">
        <v>14.5</v>
      </c>
      <c r="L200" t="s">
        <v>66</v>
      </c>
      <c r="M200">
        <v>2</v>
      </c>
      <c r="N200" t="s">
        <v>67</v>
      </c>
      <c r="O200" t="s">
        <v>38</v>
      </c>
      <c r="P200">
        <v>0</v>
      </c>
      <c r="Q200">
        <v>0</v>
      </c>
      <c r="R200" t="s">
        <v>42</v>
      </c>
      <c r="S200">
        <v>0</v>
      </c>
      <c r="T200">
        <v>0</v>
      </c>
      <c r="U200" t="s">
        <v>245</v>
      </c>
      <c r="V200" s="1">
        <v>43998</v>
      </c>
    </row>
    <row r="201" spans="1:22" x14ac:dyDescent="0.3">
      <c r="A201" s="1">
        <v>44005</v>
      </c>
      <c r="B201" t="s">
        <v>51</v>
      </c>
      <c r="C201" t="s">
        <v>65</v>
      </c>
      <c r="D201" t="s">
        <v>36</v>
      </c>
      <c r="F201" t="s">
        <v>38</v>
      </c>
      <c r="G201" t="s">
        <v>60</v>
      </c>
      <c r="H201">
        <v>2.5</v>
      </c>
      <c r="I201">
        <v>11</v>
      </c>
      <c r="J201">
        <v>14.5</v>
      </c>
      <c r="L201" t="s">
        <v>66</v>
      </c>
      <c r="M201">
        <v>2</v>
      </c>
      <c r="N201" t="s">
        <v>67</v>
      </c>
      <c r="O201" t="s">
        <v>97</v>
      </c>
      <c r="P201">
        <v>0</v>
      </c>
      <c r="Q201">
        <v>1</v>
      </c>
      <c r="S201">
        <v>0</v>
      </c>
      <c r="T201">
        <v>0</v>
      </c>
      <c r="U201" t="s">
        <v>244</v>
      </c>
      <c r="V201" s="1">
        <v>43998</v>
      </c>
    </row>
    <row r="202" spans="1:22" x14ac:dyDescent="0.3">
      <c r="A202" s="1">
        <v>44005</v>
      </c>
      <c r="B202" t="s">
        <v>51</v>
      </c>
      <c r="C202" t="s">
        <v>90</v>
      </c>
      <c r="D202" t="s">
        <v>40</v>
      </c>
      <c r="F202" t="s">
        <v>53</v>
      </c>
      <c r="G202" t="s">
        <v>53</v>
      </c>
      <c r="H202">
        <v>24</v>
      </c>
      <c r="I202">
        <v>24</v>
      </c>
      <c r="J202">
        <v>90.05</v>
      </c>
      <c r="L202" t="s">
        <v>91</v>
      </c>
      <c r="N202" t="s">
        <v>92</v>
      </c>
      <c r="O202" t="s">
        <v>53</v>
      </c>
      <c r="P202">
        <v>0</v>
      </c>
      <c r="Q202">
        <v>0</v>
      </c>
      <c r="S202">
        <v>8.42</v>
      </c>
      <c r="T202">
        <v>89.62</v>
      </c>
      <c r="U202" t="s">
        <v>256</v>
      </c>
      <c r="V202" s="1">
        <v>43991</v>
      </c>
    </row>
    <row r="203" spans="1:22" x14ac:dyDescent="0.3">
      <c r="A203" s="1">
        <v>44005</v>
      </c>
      <c r="B203" t="s">
        <v>51</v>
      </c>
      <c r="C203" t="s">
        <v>370</v>
      </c>
      <c r="D203" t="s">
        <v>36</v>
      </c>
      <c r="F203" t="s">
        <v>38</v>
      </c>
      <c r="G203" t="s">
        <v>38</v>
      </c>
      <c r="H203">
        <v>0</v>
      </c>
      <c r="I203">
        <v>0</v>
      </c>
      <c r="J203">
        <v>71</v>
      </c>
      <c r="L203" t="s">
        <v>371</v>
      </c>
      <c r="M203">
        <v>1</v>
      </c>
      <c r="N203" t="s">
        <v>372</v>
      </c>
      <c r="O203" t="s">
        <v>97</v>
      </c>
      <c r="P203">
        <v>0</v>
      </c>
      <c r="Q203">
        <v>1</v>
      </c>
      <c r="S203">
        <v>0</v>
      </c>
      <c r="T203">
        <v>0</v>
      </c>
      <c r="U203" t="s">
        <v>373</v>
      </c>
      <c r="V203" s="1">
        <v>43980</v>
      </c>
    </row>
    <row r="204" spans="1:22" x14ac:dyDescent="0.3">
      <c r="A204" s="1">
        <v>44005</v>
      </c>
      <c r="B204" t="s">
        <v>51</v>
      </c>
      <c r="C204" t="s">
        <v>134</v>
      </c>
      <c r="D204" t="s">
        <v>40</v>
      </c>
      <c r="F204" t="s">
        <v>38</v>
      </c>
      <c r="G204" t="s">
        <v>60</v>
      </c>
      <c r="H204">
        <v>12</v>
      </c>
      <c r="I204">
        <v>85</v>
      </c>
      <c r="J204">
        <v>84.42</v>
      </c>
      <c r="L204" t="s">
        <v>135</v>
      </c>
      <c r="N204" t="s">
        <v>136</v>
      </c>
      <c r="O204" t="s">
        <v>60</v>
      </c>
      <c r="P204">
        <v>0</v>
      </c>
      <c r="Q204">
        <v>0</v>
      </c>
      <c r="S204">
        <v>8.18</v>
      </c>
      <c r="T204">
        <v>81.98</v>
      </c>
      <c r="U204" t="s">
        <v>286</v>
      </c>
      <c r="V204" s="1">
        <v>43986</v>
      </c>
    </row>
    <row r="205" spans="1:22" x14ac:dyDescent="0.3">
      <c r="A205" s="1">
        <v>44005</v>
      </c>
      <c r="B205" t="s">
        <v>51</v>
      </c>
      <c r="C205" t="s">
        <v>374</v>
      </c>
      <c r="D205" t="s">
        <v>40</v>
      </c>
      <c r="F205" t="s">
        <v>56</v>
      </c>
      <c r="G205" t="s">
        <v>56</v>
      </c>
      <c r="H205">
        <v>10</v>
      </c>
      <c r="I205">
        <v>10</v>
      </c>
      <c r="J205">
        <v>3.57</v>
      </c>
      <c r="L205" t="s">
        <v>375</v>
      </c>
      <c r="N205" t="s">
        <v>376</v>
      </c>
      <c r="O205" t="s">
        <v>56</v>
      </c>
      <c r="P205">
        <v>0</v>
      </c>
      <c r="Q205">
        <v>0</v>
      </c>
      <c r="S205">
        <v>0.2</v>
      </c>
      <c r="T205">
        <v>3.57</v>
      </c>
      <c r="U205" t="s">
        <v>377</v>
      </c>
      <c r="V205" s="1">
        <v>44011</v>
      </c>
    </row>
    <row r="206" spans="1:22" x14ac:dyDescent="0.3">
      <c r="A206" s="1">
        <v>44006</v>
      </c>
      <c r="B206" t="s">
        <v>51</v>
      </c>
      <c r="C206" t="s">
        <v>218</v>
      </c>
      <c r="D206" t="s">
        <v>154</v>
      </c>
      <c r="F206" t="s">
        <v>93</v>
      </c>
      <c r="G206" t="s">
        <v>38</v>
      </c>
      <c r="H206">
        <v>6</v>
      </c>
      <c r="I206">
        <v>17</v>
      </c>
      <c r="J206">
        <v>15.75</v>
      </c>
      <c r="L206" t="s">
        <v>219</v>
      </c>
      <c r="N206" t="s">
        <v>220</v>
      </c>
      <c r="O206" t="s">
        <v>93</v>
      </c>
      <c r="P206">
        <v>0</v>
      </c>
      <c r="Q206">
        <v>0</v>
      </c>
      <c r="S206">
        <v>5.05</v>
      </c>
      <c r="T206">
        <v>13.92</v>
      </c>
      <c r="U206" t="s">
        <v>236</v>
      </c>
      <c r="V206" s="1">
        <v>44004</v>
      </c>
    </row>
    <row r="207" spans="1:22" x14ac:dyDescent="0.3">
      <c r="A207" s="1">
        <v>44006</v>
      </c>
      <c r="B207" t="s">
        <v>51</v>
      </c>
      <c r="C207" t="s">
        <v>57</v>
      </c>
      <c r="D207" t="s">
        <v>36</v>
      </c>
      <c r="F207" t="s">
        <v>38</v>
      </c>
      <c r="H207">
        <v>0.5</v>
      </c>
      <c r="I207">
        <v>2.5</v>
      </c>
      <c r="J207">
        <v>3.17</v>
      </c>
      <c r="L207" t="s">
        <v>58</v>
      </c>
      <c r="M207">
        <v>1</v>
      </c>
      <c r="N207" t="s">
        <v>59</v>
      </c>
      <c r="O207" t="s">
        <v>38</v>
      </c>
      <c r="P207">
        <v>0</v>
      </c>
      <c r="Q207">
        <v>0</v>
      </c>
      <c r="R207" t="s">
        <v>211</v>
      </c>
      <c r="S207">
        <v>0</v>
      </c>
      <c r="T207">
        <v>0</v>
      </c>
      <c r="U207" t="s">
        <v>367</v>
      </c>
      <c r="V207" s="1">
        <v>43997</v>
      </c>
    </row>
    <row r="208" spans="1:22" x14ac:dyDescent="0.3">
      <c r="A208" s="1">
        <v>44006</v>
      </c>
      <c r="B208" t="s">
        <v>51</v>
      </c>
      <c r="C208" t="s">
        <v>57</v>
      </c>
      <c r="D208" t="s">
        <v>36</v>
      </c>
      <c r="F208" t="s">
        <v>38</v>
      </c>
      <c r="H208">
        <v>0.5</v>
      </c>
      <c r="I208">
        <v>2.5</v>
      </c>
      <c r="J208">
        <v>3.17</v>
      </c>
      <c r="L208" t="s">
        <v>58</v>
      </c>
      <c r="M208">
        <v>1</v>
      </c>
      <c r="N208" t="s">
        <v>59</v>
      </c>
      <c r="O208" t="s">
        <v>97</v>
      </c>
      <c r="P208">
        <v>0</v>
      </c>
      <c r="Q208">
        <v>1</v>
      </c>
      <c r="S208">
        <v>0</v>
      </c>
      <c r="T208">
        <v>0</v>
      </c>
      <c r="U208" t="s">
        <v>366</v>
      </c>
      <c r="V208" s="1">
        <v>43997</v>
      </c>
    </row>
    <row r="209" spans="1:22" x14ac:dyDescent="0.3">
      <c r="A209" s="1">
        <v>44006</v>
      </c>
      <c r="B209" t="s">
        <v>51</v>
      </c>
      <c r="C209" t="s">
        <v>90</v>
      </c>
      <c r="D209" t="s">
        <v>40</v>
      </c>
      <c r="F209" t="s">
        <v>53</v>
      </c>
      <c r="G209" t="s">
        <v>53</v>
      </c>
      <c r="H209">
        <v>24</v>
      </c>
      <c r="I209">
        <v>24</v>
      </c>
      <c r="J209">
        <v>90.05</v>
      </c>
      <c r="L209" t="s">
        <v>91</v>
      </c>
      <c r="N209" t="s">
        <v>92</v>
      </c>
      <c r="O209" t="s">
        <v>53</v>
      </c>
      <c r="P209">
        <v>0</v>
      </c>
      <c r="Q209">
        <v>0</v>
      </c>
      <c r="S209">
        <v>4.53</v>
      </c>
      <c r="T209">
        <v>89.62</v>
      </c>
      <c r="U209" t="s">
        <v>256</v>
      </c>
      <c r="V209" s="1">
        <v>43991</v>
      </c>
    </row>
    <row r="210" spans="1:22" x14ac:dyDescent="0.3">
      <c r="A210" s="1">
        <v>44006</v>
      </c>
      <c r="B210" t="s">
        <v>51</v>
      </c>
      <c r="C210" t="s">
        <v>134</v>
      </c>
      <c r="D210" t="s">
        <v>40</v>
      </c>
      <c r="F210" t="s">
        <v>38</v>
      </c>
      <c r="G210" t="s">
        <v>60</v>
      </c>
      <c r="H210">
        <v>12</v>
      </c>
      <c r="I210">
        <v>85</v>
      </c>
      <c r="J210">
        <v>84.42</v>
      </c>
      <c r="L210" t="s">
        <v>135</v>
      </c>
      <c r="N210" t="s">
        <v>136</v>
      </c>
      <c r="O210" t="s">
        <v>60</v>
      </c>
      <c r="P210">
        <v>25</v>
      </c>
      <c r="Q210">
        <v>0</v>
      </c>
      <c r="S210">
        <v>8.07</v>
      </c>
      <c r="T210">
        <v>81.98</v>
      </c>
      <c r="U210" t="s">
        <v>286</v>
      </c>
      <c r="V210" s="1">
        <v>43986</v>
      </c>
    </row>
    <row r="211" spans="1:22" x14ac:dyDescent="0.3">
      <c r="A211" s="1">
        <v>44006</v>
      </c>
      <c r="B211" t="s">
        <v>51</v>
      </c>
      <c r="C211" t="s">
        <v>378</v>
      </c>
      <c r="D211" t="s">
        <v>147</v>
      </c>
      <c r="F211" t="s">
        <v>195</v>
      </c>
      <c r="G211" t="s">
        <v>38</v>
      </c>
      <c r="H211">
        <v>24</v>
      </c>
      <c r="I211">
        <v>26</v>
      </c>
      <c r="J211">
        <v>43.6</v>
      </c>
      <c r="L211" t="s">
        <v>379</v>
      </c>
      <c r="M211">
        <v>1</v>
      </c>
      <c r="N211" t="s">
        <v>380</v>
      </c>
      <c r="O211" t="s">
        <v>38</v>
      </c>
      <c r="P211">
        <v>0</v>
      </c>
      <c r="Q211">
        <v>0</v>
      </c>
      <c r="R211" t="s">
        <v>42</v>
      </c>
      <c r="S211">
        <v>0</v>
      </c>
      <c r="T211">
        <v>0</v>
      </c>
      <c r="U211" t="s">
        <v>382</v>
      </c>
      <c r="V211" s="1">
        <v>43888</v>
      </c>
    </row>
    <row r="212" spans="1:22" x14ac:dyDescent="0.3">
      <c r="A212" s="1">
        <v>44006</v>
      </c>
      <c r="B212" t="s">
        <v>51</v>
      </c>
      <c r="C212" t="s">
        <v>378</v>
      </c>
      <c r="D212" t="s">
        <v>147</v>
      </c>
      <c r="F212" t="s">
        <v>195</v>
      </c>
      <c r="G212" t="s">
        <v>38</v>
      </c>
      <c r="H212">
        <v>24</v>
      </c>
      <c r="I212">
        <v>26</v>
      </c>
      <c r="J212">
        <v>43.6</v>
      </c>
      <c r="L212" t="s">
        <v>379</v>
      </c>
      <c r="M212">
        <v>1</v>
      </c>
      <c r="N212" t="s">
        <v>380</v>
      </c>
      <c r="O212" t="s">
        <v>97</v>
      </c>
      <c r="P212">
        <v>0</v>
      </c>
      <c r="Q212">
        <v>1</v>
      </c>
      <c r="S212">
        <v>0</v>
      </c>
      <c r="T212">
        <v>0</v>
      </c>
      <c r="U212" t="s">
        <v>381</v>
      </c>
      <c r="V212" s="1">
        <v>43888</v>
      </c>
    </row>
    <row r="213" spans="1:22" x14ac:dyDescent="0.3">
      <c r="A213" s="1">
        <v>44006</v>
      </c>
      <c r="B213" t="s">
        <v>51</v>
      </c>
      <c r="C213" t="s">
        <v>383</v>
      </c>
      <c r="D213" t="s">
        <v>36</v>
      </c>
      <c r="F213" t="s">
        <v>195</v>
      </c>
      <c r="G213" t="s">
        <v>38</v>
      </c>
      <c r="H213">
        <v>0</v>
      </c>
      <c r="I213">
        <v>0</v>
      </c>
      <c r="J213">
        <v>135.02000000000001</v>
      </c>
      <c r="L213" t="s">
        <v>379</v>
      </c>
      <c r="M213">
        <v>4</v>
      </c>
      <c r="N213" t="s">
        <v>384</v>
      </c>
      <c r="O213" t="s">
        <v>97</v>
      </c>
      <c r="P213">
        <v>0</v>
      </c>
      <c r="Q213">
        <v>1</v>
      </c>
      <c r="S213">
        <v>0</v>
      </c>
      <c r="T213">
        <v>0</v>
      </c>
      <c r="U213" t="s">
        <v>385</v>
      </c>
      <c r="V213" s="1">
        <v>43946</v>
      </c>
    </row>
    <row r="214" spans="1:22" x14ac:dyDescent="0.3">
      <c r="A214" s="1">
        <v>44007</v>
      </c>
      <c r="B214" t="s">
        <v>51</v>
      </c>
      <c r="C214" t="s">
        <v>218</v>
      </c>
      <c r="D214" t="s">
        <v>154</v>
      </c>
      <c r="F214" t="s">
        <v>93</v>
      </c>
      <c r="G214" t="s">
        <v>38</v>
      </c>
      <c r="H214">
        <v>6</v>
      </c>
      <c r="I214">
        <v>17</v>
      </c>
      <c r="J214">
        <v>15.75</v>
      </c>
      <c r="L214" t="s">
        <v>219</v>
      </c>
      <c r="N214" t="s">
        <v>220</v>
      </c>
      <c r="O214" t="s">
        <v>93</v>
      </c>
      <c r="P214">
        <v>7</v>
      </c>
      <c r="Q214">
        <v>0</v>
      </c>
      <c r="S214">
        <v>1.18</v>
      </c>
      <c r="T214">
        <v>13.92</v>
      </c>
      <c r="U214" t="s">
        <v>236</v>
      </c>
      <c r="V214" s="1">
        <v>44004</v>
      </c>
    </row>
    <row r="215" spans="1:22" x14ac:dyDescent="0.3">
      <c r="A215" s="1">
        <v>44007</v>
      </c>
      <c r="B215" t="s">
        <v>51</v>
      </c>
      <c r="C215" t="s">
        <v>218</v>
      </c>
      <c r="D215" t="s">
        <v>154</v>
      </c>
      <c r="F215" t="s">
        <v>93</v>
      </c>
      <c r="G215" t="s">
        <v>38</v>
      </c>
      <c r="H215">
        <v>6</v>
      </c>
      <c r="I215">
        <v>17</v>
      </c>
      <c r="J215">
        <v>15.75</v>
      </c>
      <c r="L215" t="s">
        <v>219</v>
      </c>
      <c r="N215" t="s">
        <v>220</v>
      </c>
      <c r="O215" t="s">
        <v>74</v>
      </c>
      <c r="P215">
        <v>0</v>
      </c>
      <c r="Q215">
        <v>0</v>
      </c>
      <c r="S215">
        <v>0.2</v>
      </c>
      <c r="T215">
        <v>1.83</v>
      </c>
      <c r="U215" t="s">
        <v>363</v>
      </c>
      <c r="V215" s="1">
        <v>44004</v>
      </c>
    </row>
    <row r="216" spans="1:22" x14ac:dyDescent="0.3">
      <c r="A216" s="1">
        <v>44007</v>
      </c>
      <c r="B216" t="s">
        <v>51</v>
      </c>
      <c r="C216" t="s">
        <v>90</v>
      </c>
      <c r="D216" t="s">
        <v>40</v>
      </c>
      <c r="F216" t="s">
        <v>53</v>
      </c>
      <c r="G216" t="s">
        <v>53</v>
      </c>
      <c r="H216">
        <v>24</v>
      </c>
      <c r="I216">
        <v>24</v>
      </c>
      <c r="J216">
        <v>90.05</v>
      </c>
      <c r="L216" t="s">
        <v>91</v>
      </c>
      <c r="N216" t="s">
        <v>92</v>
      </c>
      <c r="O216" t="s">
        <v>53</v>
      </c>
      <c r="P216">
        <v>0</v>
      </c>
      <c r="Q216">
        <v>0</v>
      </c>
      <c r="S216">
        <v>5.63</v>
      </c>
      <c r="T216">
        <v>89.62</v>
      </c>
      <c r="U216" t="s">
        <v>256</v>
      </c>
      <c r="V216" s="1">
        <v>43991</v>
      </c>
    </row>
    <row r="217" spans="1:22" x14ac:dyDescent="0.3">
      <c r="A217" s="1">
        <v>44007</v>
      </c>
      <c r="B217" t="s">
        <v>51</v>
      </c>
      <c r="C217" t="s">
        <v>134</v>
      </c>
      <c r="D217" t="s">
        <v>40</v>
      </c>
      <c r="F217" t="s">
        <v>38</v>
      </c>
      <c r="G217" t="s">
        <v>60</v>
      </c>
      <c r="H217">
        <v>12</v>
      </c>
      <c r="I217">
        <v>85</v>
      </c>
      <c r="J217">
        <v>84.42</v>
      </c>
      <c r="L217" t="s">
        <v>135</v>
      </c>
      <c r="N217" t="s">
        <v>136</v>
      </c>
      <c r="O217" t="s">
        <v>60</v>
      </c>
      <c r="P217">
        <v>0</v>
      </c>
      <c r="Q217">
        <v>0</v>
      </c>
      <c r="S217">
        <v>4.05</v>
      </c>
      <c r="T217">
        <v>81.98</v>
      </c>
      <c r="U217" t="s">
        <v>286</v>
      </c>
      <c r="V217" s="1">
        <v>43986</v>
      </c>
    </row>
    <row r="218" spans="1:22" x14ac:dyDescent="0.3">
      <c r="A218" s="1">
        <v>44007</v>
      </c>
      <c r="B218" t="s">
        <v>51</v>
      </c>
      <c r="C218" t="s">
        <v>134</v>
      </c>
      <c r="D218" t="s">
        <v>40</v>
      </c>
      <c r="F218" t="s">
        <v>38</v>
      </c>
      <c r="G218" t="s">
        <v>60</v>
      </c>
      <c r="H218">
        <v>12</v>
      </c>
      <c r="I218">
        <v>85</v>
      </c>
      <c r="J218">
        <v>84.42</v>
      </c>
      <c r="L218" t="s">
        <v>135</v>
      </c>
      <c r="N218" t="s">
        <v>136</v>
      </c>
      <c r="O218" t="s">
        <v>74</v>
      </c>
      <c r="P218">
        <v>0</v>
      </c>
      <c r="Q218">
        <v>0</v>
      </c>
      <c r="S218">
        <v>0.13</v>
      </c>
      <c r="T218">
        <v>2.13</v>
      </c>
      <c r="U218" t="s">
        <v>388</v>
      </c>
      <c r="V218" s="1">
        <v>43986</v>
      </c>
    </row>
    <row r="219" spans="1:22" x14ac:dyDescent="0.3">
      <c r="A219" s="1">
        <v>44008</v>
      </c>
      <c r="B219" t="s">
        <v>51</v>
      </c>
      <c r="C219" t="s">
        <v>218</v>
      </c>
      <c r="D219" t="s">
        <v>154</v>
      </c>
      <c r="F219" t="s">
        <v>93</v>
      </c>
      <c r="G219" t="s">
        <v>38</v>
      </c>
      <c r="H219">
        <v>6</v>
      </c>
      <c r="I219">
        <v>17</v>
      </c>
      <c r="J219">
        <v>15.75</v>
      </c>
      <c r="L219" t="s">
        <v>219</v>
      </c>
      <c r="N219" t="s">
        <v>220</v>
      </c>
      <c r="O219" t="s">
        <v>74</v>
      </c>
      <c r="P219">
        <v>0</v>
      </c>
      <c r="Q219">
        <v>0</v>
      </c>
      <c r="S219">
        <v>0.17</v>
      </c>
      <c r="T219">
        <v>1.83</v>
      </c>
      <c r="U219" t="s">
        <v>363</v>
      </c>
      <c r="V219" s="1">
        <v>44004</v>
      </c>
    </row>
    <row r="220" spans="1:22" x14ac:dyDescent="0.3">
      <c r="A220" s="1">
        <v>44008</v>
      </c>
      <c r="B220" t="s">
        <v>51</v>
      </c>
      <c r="C220" t="s">
        <v>90</v>
      </c>
      <c r="D220" t="s">
        <v>40</v>
      </c>
      <c r="F220" t="s">
        <v>53</v>
      </c>
      <c r="G220" t="s">
        <v>53</v>
      </c>
      <c r="H220">
        <v>24</v>
      </c>
      <c r="I220">
        <v>24</v>
      </c>
      <c r="J220">
        <v>90.05</v>
      </c>
      <c r="L220" t="s">
        <v>91</v>
      </c>
      <c r="N220" t="s">
        <v>92</v>
      </c>
      <c r="O220" t="s">
        <v>53</v>
      </c>
      <c r="P220">
        <v>0</v>
      </c>
      <c r="Q220">
        <v>0</v>
      </c>
      <c r="S220">
        <v>4.0199999999999996</v>
      </c>
      <c r="T220">
        <v>89.62</v>
      </c>
      <c r="U220" t="s">
        <v>256</v>
      </c>
      <c r="V220" s="1">
        <v>43991</v>
      </c>
    </row>
    <row r="221" spans="1:22" x14ac:dyDescent="0.3">
      <c r="A221" s="1">
        <v>44008</v>
      </c>
      <c r="B221" t="s">
        <v>51</v>
      </c>
      <c r="C221" t="s">
        <v>134</v>
      </c>
      <c r="D221" t="s">
        <v>40</v>
      </c>
      <c r="F221" t="s">
        <v>38</v>
      </c>
      <c r="G221" t="s">
        <v>60</v>
      </c>
      <c r="H221">
        <v>12</v>
      </c>
      <c r="I221">
        <v>85</v>
      </c>
      <c r="J221">
        <v>84.42</v>
      </c>
      <c r="L221" t="s">
        <v>135</v>
      </c>
      <c r="N221" t="s">
        <v>136</v>
      </c>
      <c r="O221" t="s">
        <v>60</v>
      </c>
      <c r="P221">
        <v>0</v>
      </c>
      <c r="Q221">
        <v>0</v>
      </c>
      <c r="S221">
        <v>8.43</v>
      </c>
      <c r="T221">
        <v>81.98</v>
      </c>
      <c r="U221" t="s">
        <v>286</v>
      </c>
      <c r="V221" s="1">
        <v>43986</v>
      </c>
    </row>
    <row r="222" spans="1:22" x14ac:dyDescent="0.3">
      <c r="A222" s="1">
        <v>44008</v>
      </c>
      <c r="B222" t="s">
        <v>51</v>
      </c>
      <c r="C222" t="s">
        <v>134</v>
      </c>
      <c r="D222" t="s">
        <v>40</v>
      </c>
      <c r="F222" t="s">
        <v>38</v>
      </c>
      <c r="G222" t="s">
        <v>60</v>
      </c>
      <c r="H222">
        <v>12</v>
      </c>
      <c r="I222">
        <v>85</v>
      </c>
      <c r="J222">
        <v>84.42</v>
      </c>
      <c r="L222" t="s">
        <v>135</v>
      </c>
      <c r="N222" t="s">
        <v>136</v>
      </c>
      <c r="O222" t="s">
        <v>74</v>
      </c>
      <c r="P222">
        <v>0</v>
      </c>
      <c r="Q222">
        <v>0</v>
      </c>
      <c r="S222">
        <v>2</v>
      </c>
      <c r="T222">
        <v>2.13</v>
      </c>
      <c r="U222" t="s">
        <v>388</v>
      </c>
      <c r="V222" s="1">
        <v>43986</v>
      </c>
    </row>
    <row r="223" spans="1:22" x14ac:dyDescent="0.3">
      <c r="A223" s="1">
        <v>44008</v>
      </c>
      <c r="B223" t="s">
        <v>51</v>
      </c>
      <c r="C223" t="s">
        <v>187</v>
      </c>
      <c r="D223" t="s">
        <v>40</v>
      </c>
      <c r="F223" t="s">
        <v>38</v>
      </c>
      <c r="G223" t="s">
        <v>56</v>
      </c>
      <c r="H223">
        <v>5</v>
      </c>
      <c r="I223">
        <v>5</v>
      </c>
      <c r="J223">
        <v>2.97</v>
      </c>
      <c r="L223" t="s">
        <v>188</v>
      </c>
      <c r="N223" t="s">
        <v>189</v>
      </c>
      <c r="O223" t="s">
        <v>56</v>
      </c>
      <c r="P223">
        <v>0</v>
      </c>
      <c r="Q223">
        <v>0</v>
      </c>
      <c r="S223">
        <v>0.17</v>
      </c>
      <c r="T223">
        <v>2.97</v>
      </c>
      <c r="U223" t="s">
        <v>321</v>
      </c>
      <c r="V223" s="1">
        <v>44011</v>
      </c>
    </row>
    <row r="224" spans="1:22" x14ac:dyDescent="0.3">
      <c r="A224" s="1">
        <v>44009</v>
      </c>
      <c r="B224" t="s">
        <v>51</v>
      </c>
      <c r="C224" t="s">
        <v>90</v>
      </c>
      <c r="D224" t="s">
        <v>40</v>
      </c>
      <c r="F224" t="s">
        <v>53</v>
      </c>
      <c r="G224" t="s">
        <v>53</v>
      </c>
      <c r="H224">
        <v>24</v>
      </c>
      <c r="I224">
        <v>24</v>
      </c>
      <c r="J224">
        <v>90.05</v>
      </c>
      <c r="L224" t="s">
        <v>91</v>
      </c>
      <c r="N224" t="s">
        <v>92</v>
      </c>
      <c r="O224" t="s">
        <v>53</v>
      </c>
      <c r="P224">
        <v>0</v>
      </c>
      <c r="Q224">
        <v>0</v>
      </c>
      <c r="S224">
        <v>6.47</v>
      </c>
      <c r="T224">
        <v>89.62</v>
      </c>
      <c r="U224" t="s">
        <v>256</v>
      </c>
      <c r="V224" s="1">
        <v>43991</v>
      </c>
    </row>
    <row r="225" spans="1:22" x14ac:dyDescent="0.3">
      <c r="A225" s="1">
        <v>44009</v>
      </c>
      <c r="B225" t="s">
        <v>51</v>
      </c>
      <c r="C225" t="s">
        <v>134</v>
      </c>
      <c r="D225" t="s">
        <v>40</v>
      </c>
      <c r="F225" t="s">
        <v>38</v>
      </c>
      <c r="G225" t="s">
        <v>60</v>
      </c>
      <c r="H225">
        <v>12</v>
      </c>
      <c r="I225">
        <v>85</v>
      </c>
      <c r="J225">
        <v>84.42</v>
      </c>
      <c r="L225" t="s">
        <v>135</v>
      </c>
      <c r="N225" t="s">
        <v>136</v>
      </c>
      <c r="O225" t="s">
        <v>60</v>
      </c>
      <c r="P225">
        <v>0</v>
      </c>
      <c r="Q225">
        <v>0</v>
      </c>
      <c r="S225">
        <v>7.17</v>
      </c>
      <c r="T225">
        <v>81.98</v>
      </c>
      <c r="U225" t="s">
        <v>286</v>
      </c>
      <c r="V225" s="1">
        <v>43986</v>
      </c>
    </row>
    <row r="226" spans="1:22" x14ac:dyDescent="0.3">
      <c r="A226" s="1">
        <v>44010</v>
      </c>
      <c r="B226" t="s">
        <v>51</v>
      </c>
      <c r="C226" t="s">
        <v>134</v>
      </c>
      <c r="D226" t="s">
        <v>40</v>
      </c>
      <c r="F226" t="s">
        <v>38</v>
      </c>
      <c r="G226" t="s">
        <v>60</v>
      </c>
      <c r="H226">
        <v>12</v>
      </c>
      <c r="I226">
        <v>85</v>
      </c>
      <c r="J226">
        <v>84.42</v>
      </c>
      <c r="L226" t="s">
        <v>135</v>
      </c>
      <c r="N226" t="s">
        <v>136</v>
      </c>
      <c r="O226" t="s">
        <v>60</v>
      </c>
      <c r="P226">
        <v>0</v>
      </c>
      <c r="Q226">
        <v>0</v>
      </c>
      <c r="S226">
        <v>2.92</v>
      </c>
      <c r="T226">
        <v>81.98</v>
      </c>
      <c r="U226" t="s">
        <v>286</v>
      </c>
      <c r="V226" s="1">
        <v>43986</v>
      </c>
    </row>
    <row r="227" spans="1:22" x14ac:dyDescent="0.3">
      <c r="A227" s="1">
        <v>44011</v>
      </c>
      <c r="B227" t="s">
        <v>51</v>
      </c>
      <c r="C227" t="s">
        <v>90</v>
      </c>
      <c r="D227" t="s">
        <v>40</v>
      </c>
      <c r="F227" t="s">
        <v>53</v>
      </c>
      <c r="G227" t="s">
        <v>53</v>
      </c>
      <c r="H227">
        <v>24</v>
      </c>
      <c r="I227">
        <v>24</v>
      </c>
      <c r="J227">
        <v>90.05</v>
      </c>
      <c r="L227" t="s">
        <v>91</v>
      </c>
      <c r="N227" t="s">
        <v>92</v>
      </c>
      <c r="O227" t="s">
        <v>53</v>
      </c>
      <c r="P227">
        <v>0</v>
      </c>
      <c r="Q227">
        <v>0</v>
      </c>
      <c r="S227">
        <v>5.9</v>
      </c>
      <c r="T227">
        <v>89.62</v>
      </c>
      <c r="U227" t="s">
        <v>256</v>
      </c>
      <c r="V227" s="1">
        <v>43991</v>
      </c>
    </row>
    <row r="228" spans="1:22" x14ac:dyDescent="0.3">
      <c r="A228" s="1">
        <v>44011</v>
      </c>
      <c r="B228" t="s">
        <v>51</v>
      </c>
      <c r="C228" t="s">
        <v>134</v>
      </c>
      <c r="D228" t="s">
        <v>40</v>
      </c>
      <c r="F228" t="s">
        <v>38</v>
      </c>
      <c r="G228" t="s">
        <v>60</v>
      </c>
      <c r="H228">
        <v>12</v>
      </c>
      <c r="I228">
        <v>85</v>
      </c>
      <c r="J228">
        <v>84.42</v>
      </c>
      <c r="L228" t="s">
        <v>135</v>
      </c>
      <c r="N228" t="s">
        <v>136</v>
      </c>
      <c r="O228" t="s">
        <v>60</v>
      </c>
      <c r="P228">
        <v>20</v>
      </c>
      <c r="Q228">
        <v>0</v>
      </c>
      <c r="S228">
        <v>9.15</v>
      </c>
      <c r="T228">
        <v>81.98</v>
      </c>
      <c r="U228" t="s">
        <v>286</v>
      </c>
      <c r="V228" s="1">
        <v>43986</v>
      </c>
    </row>
    <row r="229" spans="1:22" x14ac:dyDescent="0.3">
      <c r="A229" s="1">
        <v>44011</v>
      </c>
      <c r="B229" t="s">
        <v>51</v>
      </c>
      <c r="C229" t="s">
        <v>374</v>
      </c>
      <c r="D229" t="s">
        <v>40</v>
      </c>
      <c r="F229" t="s">
        <v>56</v>
      </c>
      <c r="G229" t="s">
        <v>56</v>
      </c>
      <c r="H229">
        <v>10</v>
      </c>
      <c r="I229">
        <v>10</v>
      </c>
      <c r="J229">
        <v>3.57</v>
      </c>
      <c r="L229" t="s">
        <v>375</v>
      </c>
      <c r="N229" t="s">
        <v>376</v>
      </c>
      <c r="O229" t="s">
        <v>56</v>
      </c>
      <c r="P229">
        <v>0</v>
      </c>
      <c r="Q229">
        <v>0</v>
      </c>
      <c r="S229">
        <v>3.37</v>
      </c>
      <c r="T229">
        <v>3.57</v>
      </c>
      <c r="U229" t="s">
        <v>377</v>
      </c>
      <c r="V229" s="1">
        <v>44011</v>
      </c>
    </row>
    <row r="230" spans="1:22" x14ac:dyDescent="0.3">
      <c r="A230" s="1">
        <v>44011</v>
      </c>
      <c r="B230" t="s">
        <v>51</v>
      </c>
      <c r="C230" t="s">
        <v>187</v>
      </c>
      <c r="D230" t="s">
        <v>40</v>
      </c>
      <c r="F230" t="s">
        <v>38</v>
      </c>
      <c r="G230" t="s">
        <v>56</v>
      </c>
      <c r="H230">
        <v>5</v>
      </c>
      <c r="I230">
        <v>5</v>
      </c>
      <c r="J230">
        <v>2.97</v>
      </c>
      <c r="L230" t="s">
        <v>188</v>
      </c>
      <c r="N230" t="s">
        <v>189</v>
      </c>
      <c r="O230" t="s">
        <v>56</v>
      </c>
      <c r="P230">
        <v>0</v>
      </c>
      <c r="Q230">
        <v>0</v>
      </c>
      <c r="S230">
        <v>0.1</v>
      </c>
      <c r="T230">
        <v>2.97</v>
      </c>
      <c r="U230" t="s">
        <v>321</v>
      </c>
      <c r="V230" s="1">
        <v>44011</v>
      </c>
    </row>
  </sheetData>
  <autoFilter ref="A1:V230"/>
  <sortState ref="A2:V230">
    <sortCondition ref="A2"/>
  </sortState>
  <dataConsolidate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"/>
  <sheetViews>
    <sheetView workbookViewId="0">
      <selection activeCell="B4" sqref="B4"/>
    </sheetView>
  </sheetViews>
  <sheetFormatPr defaultRowHeight="14.4" x14ac:dyDescent="0.3"/>
  <cols>
    <col min="1" max="1" width="15.44140625" customWidth="1"/>
  </cols>
  <sheetData>
    <row r="2" spans="1:2" x14ac:dyDescent="0.3">
      <c r="A2" t="s">
        <v>396</v>
      </c>
      <c r="B2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38</v>
      </c>
      <c r="D2">
        <f>SUMIFS(U7:U100,$P7:$P100,TRUE)</f>
        <v>0</v>
      </c>
      <c r="F2">
        <f>SUMIFS(T7:T100,$P7:$P100,TRUE)</f>
        <v>0</v>
      </c>
      <c r="G2">
        <f>ROUND(SUMIFS($M7:$M100,$P7:$P100,TRUE),2)</f>
        <v>0</v>
      </c>
      <c r="J2">
        <f>IFERROR(ROUND($D2/$G2*100,2),0)</f>
        <v>0</v>
      </c>
      <c r="K2">
        <f>IFERROR(ROUND($F2/$G2*100,2),0)</f>
        <v>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2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2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>
        <f>IFERROR(H7*O7,"")</f>
        <v>0</v>
      </c>
      <c r="J7" s="1">
        <f>IFERROR(VLOOKUP($D7,Data!$C$2:$V$1038,20,FALSE),"")</f>
        <v>43982</v>
      </c>
      <c r="K7">
        <f>IFERROR(VLOOKUP($D7,Data!$C$2:$I$1038,7,FALSE),"")</f>
        <v>1</v>
      </c>
      <c r="L7">
        <f>IFERROR(VLOOKUP($D7,Data!$C$2:$J$1038,8,FALSE),"")</f>
        <v>4.13</v>
      </c>
      <c r="M7">
        <f>IFERROR(INDEX(Data!$T$1:$T$1038,$E7),"")</f>
        <v>0</v>
      </c>
      <c r="N7">
        <f t="array" ref="N7">IF($D7&lt;&gt;"",SUM((Data!$S$2:$S$1038)*(Data!$O$2:$O$1038=$A$2)*(Data!$C$2:$C$1038=$D7)),"")</f>
        <v>0</v>
      </c>
      <c r="O7">
        <f>IFERROR(ROUND($M7/$L7,2),"")</f>
        <v>0</v>
      </c>
      <c r="P7" t="b">
        <f>IFERROR(IF($K7,AND($K7,($F7="Done"),O7&gt;$C$1),FALSE),"")</f>
        <v>0</v>
      </c>
      <c r="Q7" t="str">
        <f>IFERROR(IF($P7,ROUND(K7*O7/$M7*100,2),""),"")</f>
        <v/>
      </c>
      <c r="R7" t="str">
        <f>IFERROR(IF($P7,ROUND(O7*H7/$M7*100,2),""),"")</f>
        <v/>
      </c>
      <c r="S7" t="str">
        <f>IFERROR(ROUND(N7/$M7*100,2),"")</f>
        <v/>
      </c>
      <c r="T7">
        <f>IFERROR(K7*O7,"")</f>
        <v>0</v>
      </c>
      <c r="U7">
        <f>IFERROR(H7*O7,"")</f>
        <v>0</v>
      </c>
    </row>
    <row r="8" spans="1:21" x14ac:dyDescent="0.3">
      <c r="A8" s="13" t="str">
        <f>IFERROR(HYPERLINK(VLOOKUP($D8,Data!$C$2:$S$1057,12,FALSE),VLOOKUP($D8,Data!$C$2:$S$1057,10,FALSE)),"")</f>
        <v>TFN is available for non-trustee Company</v>
      </c>
      <c r="B8" s="18">
        <f t="array" ref="B8">IFERROR(SMALL(IF(Data!$O$2:$O$1038=$A$2,ROW(Data!$O$2:$O$1038)),ROW(2:2)),"")</f>
        <v>12</v>
      </c>
      <c r="C8" s="18" t="str">
        <f>IFERROR(INDEX(Data!$C$1:$C$1038,$B8),"")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IFERROR(SMALL(IF(Data!$U$2:$U$1038=$D8&amp;"_"&amp;$A$2,ROW(Data!$U$2:$U$1038)),1),"")</f>
        <v>12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2</v>
      </c>
      <c r="I8">
        <f t="shared" ref="I8:I71" si="0">IFERROR(H8*O8,"")</f>
        <v>0</v>
      </c>
      <c r="J8" s="1">
        <f>IFERROR(VLOOKUP($D8,Data!$C$2:$V$1038,20,FALSE),"")</f>
        <v>43981</v>
      </c>
      <c r="K8">
        <f>IFERROR(VLOOKUP($D8,Data!$C$2:$I$1038,7,FALSE),"")</f>
        <v>3</v>
      </c>
      <c r="L8">
        <f>IFERROR(VLOOKUP($D8,Data!$C$2:$J$1038,8,FALSE),"")</f>
        <v>3.08</v>
      </c>
      <c r="M8">
        <f>IFERROR(INDEX(Data!$T$1:$T$1038,$E8),"")</f>
        <v>0</v>
      </c>
      <c r="N8">
        <f t="array" ref="N8">IF($D8&lt;&gt;"",SUM((Data!$S$2:$S$1038)*(Data!$O$2:$O$1038=$A$2)*(Data!$C$2:$C$1038=$D8)),"")</f>
        <v>0</v>
      </c>
      <c r="O8">
        <f t="shared" ref="O8:O71" si="1">IFERROR(ROUND($M8/$L8,2),"")</f>
        <v>0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 t="str">
        <f t="shared" ref="S8:S71" si="5">IFERROR(ROUND(N8/$M8*100,2),"")</f>
        <v/>
      </c>
      <c r="T8">
        <f t="shared" ref="T8:T71" si="6">IFERROR(K8*O8,"")</f>
        <v>0</v>
      </c>
      <c r="U8">
        <f t="shared" ref="U8:U71" si="7">IFERROR(H8*O8,"")</f>
        <v>0</v>
      </c>
    </row>
    <row r="9" spans="1:21" x14ac:dyDescent="0.3">
      <c r="A9" s="13" t="str">
        <f>IFERROR(HYPERLINK(VLOOKUP($D9,Data!$C$2:$S$1057,12,FALSE),VLOOKUP($D9,Data!$C$2:$S$1057,10,FALSE)),"")</f>
        <v>Remove Edit" button from person"</v>
      </c>
      <c r="B9" s="18">
        <f t="array" ref="B9">IFERROR(SMALL(IF(Data!$O$2:$O$1038=$A$2,ROW(Data!$O$2:$O$1038)),ROW(3:3)),"")</f>
        <v>16</v>
      </c>
      <c r="C9" s="18" t="str">
        <f>IFERROR(INDEX(Data!$C$1:$C$1038,$B9),"")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IFERROR(SMALL(IF(Data!$U$2:$U$1038=$D9&amp;"_"&amp;$A$2,ROW(Data!$U$2:$U$1038)),1),"")</f>
        <v>16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>
        <f t="shared" si="0"/>
        <v>0</v>
      </c>
      <c r="J9" s="1">
        <f>IFERROR(VLOOKUP($D9,Data!$C$2:$V$1038,20,FALSE),"")</f>
        <v>43981</v>
      </c>
      <c r="K9">
        <f>IFERROR(VLOOKUP($D9,Data!$C$2:$I$1038,7,FALSE),"")</f>
        <v>1</v>
      </c>
      <c r="L9">
        <f>IFERROR(VLOOKUP($D9,Data!$C$2:$J$1038,8,FALSE),"")</f>
        <v>4.95</v>
      </c>
      <c r="M9">
        <f>IFERROR(INDEX(Data!$T$1:$T$1038,$E9),"")</f>
        <v>0</v>
      </c>
      <c r="N9">
        <f t="array" ref="N9">IF($D9&lt;&gt;"",SUM((Data!$S$2:$S$1038)*(Data!$O$2:$O$1038=$A$2)*(Data!$C$2:$C$1038=$D9)),"")</f>
        <v>0</v>
      </c>
      <c r="O9">
        <f t="shared" si="1"/>
        <v>0</v>
      </c>
      <c r="P9" t="b">
        <f t="shared" si="2"/>
        <v>0</v>
      </c>
      <c r="Q9" t="str">
        <f t="shared" si="3"/>
        <v/>
      </c>
      <c r="R9" t="str">
        <f t="shared" si="4"/>
        <v/>
      </c>
      <c r="S9" t="str">
        <f t="shared" si="5"/>
        <v/>
      </c>
      <c r="T9">
        <f t="shared" si="6"/>
        <v>0</v>
      </c>
      <c r="U9">
        <f t="shared" si="7"/>
        <v>0</v>
      </c>
    </row>
    <row r="10" spans="1:21" x14ac:dyDescent="0.3">
      <c r="A10" s="13" t="str">
        <f>IFERROR(HYPERLINK(VLOOKUP($D10,Data!$C$2:$S$1057,12,FALSE),VLOOKUP($D10,Data!$C$2:$S$1057,10,FALSE)),"")</f>
        <v>Self Managed Super Fund / Trust</v>
      </c>
      <c r="B10" s="18">
        <f t="array" ref="B10">IFERROR(SMALL(IF(Data!$O$2:$O$1038=$A$2,ROW(Data!$O$2:$O$1038)),ROW(4:4)),"")</f>
        <v>21</v>
      </c>
      <c r="C10" s="18" t="str">
        <f>IFERROR(INDEX(Data!$C$1:$C$1038,$B10),"")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IFERROR(SMALL(IF(Data!$U$2:$U$1038=$D10&amp;"_"&amp;$A$2,ROW(Data!$U$2:$U$1038)),1),"")</f>
        <v>21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>
        <f t="shared" si="0"/>
        <v>0</v>
      </c>
      <c r="J10" s="1">
        <f>IFERROR(VLOOKUP($D10,Data!$C$2:$V$1038,20,FALSE),"")</f>
        <v>43945</v>
      </c>
      <c r="K10">
        <f>IFERROR(VLOOKUP($D10,Data!$C$2:$I$1038,7,FALSE),"")</f>
        <v>0</v>
      </c>
      <c r="L10">
        <f>IFERROR(VLOOKUP($D10,Data!$C$2:$J$1038,8,FALSE),"")</f>
        <v>51.13</v>
      </c>
      <c r="M10">
        <f>IFERROR(INDEX(Data!$T$1:$T$1038,$E10),"")</f>
        <v>0</v>
      </c>
      <c r="N10">
        <f t="array" ref="N10">IF($D10&lt;&gt;"",SUM((Data!$S$2:$S$1038)*(Data!$O$2:$O$1038=$A$2)*(Data!$C$2:$C$1038=$D10)),"")</f>
        <v>0</v>
      </c>
      <c r="O10">
        <f t="shared" si="1"/>
        <v>0</v>
      </c>
      <c r="P10" t="b">
        <f t="shared" si="2"/>
        <v>0</v>
      </c>
      <c r="Q10" t="str">
        <f t="shared" si="3"/>
        <v/>
      </c>
      <c r="R10" t="str">
        <f t="shared" si="4"/>
        <v/>
      </c>
      <c r="S10" t="str">
        <f t="shared" si="5"/>
        <v/>
      </c>
      <c r="T10">
        <f t="shared" si="6"/>
        <v>0</v>
      </c>
      <c r="U10">
        <f t="shared" si="7"/>
        <v>0</v>
      </c>
    </row>
    <row r="11" spans="1:21" x14ac:dyDescent="0.3">
      <c r="A11" s="13" t="str">
        <f>IFERROR(HYPERLINK(VLOOKUP($D11,Data!$C$2:$S$1057,12,FALSE),VLOOKUP($D11,Data!$C$2:$S$1057,10,FALSE)),"")</f>
        <v>Beneficial Ownership</v>
      </c>
      <c r="B11" s="18">
        <f t="array" ref="B11">IFERROR(SMALL(IF(Data!$O$2:$O$1038=$A$2,ROW(Data!$O$2:$O$1038)),ROW(5:5)),"")</f>
        <v>64</v>
      </c>
      <c r="C11" s="18" t="str">
        <f>IFERROR(INDEX(Data!$C$1:$C$1038,$B11),"")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IFERROR(SMALL(IF(Data!$U$2:$U$1038=$D11&amp;"_"&amp;$A$2,ROW(Data!$U$2:$U$1038)),1),"")</f>
        <v>64</v>
      </c>
      <c r="F11" t="str">
        <f>IFERROR(VLOOKUP($D11, Data!$C$2:$F$1038,2,FALSE),"")</f>
        <v>Ready for QA</v>
      </c>
      <c r="G11">
        <f>IFERROR(VLOOKUP($D11, Data!$C$2:$F$1038,3,FALSE),"")</f>
        <v>0</v>
      </c>
      <c r="H11">
        <f>IFERROR(VLOOKUP($D11,Data!$C$2:$I$1038,6,FALSE),"")</f>
        <v>12</v>
      </c>
      <c r="I11">
        <f t="shared" si="0"/>
        <v>0</v>
      </c>
      <c r="J11" s="1">
        <f>IFERROR(VLOOKUP($D11,Data!$C$2:$V$1038,20,FALSE),"")</f>
        <v>43878</v>
      </c>
      <c r="K11">
        <f>IFERROR(VLOOKUP($D11,Data!$C$2:$I$1038,7,FALSE),"")</f>
        <v>12</v>
      </c>
      <c r="L11">
        <f>IFERROR(VLOOKUP($D11,Data!$C$2:$J$1038,8,FALSE),"")</f>
        <v>39.47</v>
      </c>
      <c r="M11">
        <f>IFERROR(INDEX(Data!$T$1:$T$1038,$E11),"")</f>
        <v>0</v>
      </c>
      <c r="N11">
        <f t="array" ref="N11">IF($D11&lt;&gt;"",SUM((Data!$S$2:$S$1038)*(Data!$O$2:$O$1038=$A$2)*(Data!$C$2:$C$1038=$D11)),"")</f>
        <v>0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 t="str">
        <f t="shared" si="5"/>
        <v/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IFERROR(HYPERLINK(VLOOKUP($D12,Data!$C$2:$S$1057,12,FALSE),VLOOKUP($D12,Data!$C$2:$S$1057,10,FALSE)),"")</f>
        <v>TFN Shouldn't be displayed for trustee company</v>
      </c>
      <c r="B12" s="18">
        <f t="array" ref="B12">IFERROR(SMALL(IF(Data!$O$2:$O$1038=$A$2,ROW(Data!$O$2:$O$1038)),ROW(6:6)),"")</f>
        <v>71</v>
      </c>
      <c r="C12" s="18" t="str">
        <f>IFERROR(INDEX(Data!$C$1:$C$1038,$B12),"")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IFERROR(SMALL(IF(Data!$U$2:$U$1038=$D12&amp;"_"&amp;$A$2,ROW(Data!$U$2:$U$1038)),1),"")</f>
        <v>71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>
        <f t="shared" si="0"/>
        <v>0</v>
      </c>
      <c r="J12" s="1">
        <f>IFERROR(VLOOKUP($D12,Data!$C$2:$V$1038,20,FALSE),"")</f>
        <v>43982</v>
      </c>
      <c r="K12">
        <f>IFERROR(VLOOKUP($D12,Data!$C$2:$I$1038,7,FALSE),"")</f>
        <v>2.5</v>
      </c>
      <c r="L12">
        <f>IFERROR(VLOOKUP($D12,Data!$C$2:$J$1038,8,FALSE),"")</f>
        <v>4.12</v>
      </c>
      <c r="M12">
        <f>IFERROR(INDEX(Data!$T$1:$T$1038,$E12),"")</f>
        <v>0</v>
      </c>
      <c r="N12">
        <f t="array" ref="N12">IF($D12&lt;&gt;"",SUM((Data!$S$2:$S$1038)*(Data!$O$2:$O$1038=$A$2)*(Data!$C$2:$C$1038=$D12)),"")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IFERROR(HYPERLINK(VLOOKUP($D13,Data!$C$2:$S$1057,12,FALSE),VLOOKUP($D13,Data!$C$2:$S$1057,10,FALSE)),"")</f>
        <v>Wrong progress counter for Individuals</v>
      </c>
      <c r="B13" s="18">
        <f t="array" ref="B13">IFERROR(SMALL(IF(Data!$O$2:$O$1038=$A$2,ROW(Data!$O$2:$O$1038)),ROW(7:7)),"")</f>
        <v>137</v>
      </c>
      <c r="C13" s="18" t="str">
        <f>IFERROR(INDEX(Data!$C$1:$C$1038,$B13),"")</f>
        <v>DDH-245</v>
      </c>
      <c r="D13" t="str">
        <f t="array" ref="D13">IFERROR(INDEX($C$7:$C$1000, MATCH(0,COUNTIF($D$5:D12, $C$7:$C$1000), 0)),"")</f>
        <v>DDH-245</v>
      </c>
      <c r="E13">
        <f t="array" ref="E13">IFERROR(SMALL(IF(Data!$U$2:$U$1038=$D13&amp;"_"&amp;$A$2,ROW(Data!$U$2:$U$1038)),1),"")</f>
        <v>137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>
        <f t="shared" si="0"/>
        <v>0</v>
      </c>
      <c r="J13" s="1">
        <f>IFERROR(VLOOKUP($D13,Data!$C$2:$V$1038,20,FALSE),"")</f>
        <v>43991</v>
      </c>
      <c r="K13">
        <f>IFERROR(VLOOKUP($D13,Data!$C$2:$I$1038,7,FALSE),"")</f>
        <v>5</v>
      </c>
      <c r="L13">
        <f>IFERROR(VLOOKUP($D13,Data!$C$2:$J$1038,8,FALSE),"")</f>
        <v>8.65</v>
      </c>
      <c r="M13">
        <f>IFERROR(INDEX(Data!$T$1:$T$1038,$E13),"")</f>
        <v>0</v>
      </c>
      <c r="N13">
        <f t="array" ref="N13">IF($D13&lt;&gt;"",SUM((Data!$S$2:$S$1038)*(Data!$O$2:$O$1038=$A$2)*(Data!$C$2:$C$1038=$D13)),"")</f>
        <v>0</v>
      </c>
      <c r="O13">
        <f t="shared" si="1"/>
        <v>0</v>
      </c>
      <c r="P13" t="b">
        <f t="shared" si="2"/>
        <v>0</v>
      </c>
      <c r="Q13" t="str">
        <f t="shared" si="3"/>
        <v/>
      </c>
      <c r="R13" t="str">
        <f t="shared" si="4"/>
        <v/>
      </c>
      <c r="S13" t="str">
        <f t="shared" si="5"/>
        <v/>
      </c>
      <c r="T13">
        <f t="shared" si="6"/>
        <v>0</v>
      </c>
      <c r="U13">
        <f t="shared" si="7"/>
        <v>0</v>
      </c>
    </row>
    <row r="14" spans="1:21" x14ac:dyDescent="0.3">
      <c r="A14" s="13" t="str">
        <f>IFERROR(HYPERLINK(VLOOKUP($D14,Data!$C$2:$S$1057,12,FALSE),VLOOKUP($D14,Data!$C$2:$S$1057,10,FALSE)),"")</f>
        <v>All created individuals should be available for selection</v>
      </c>
      <c r="B14" s="18">
        <f t="array" ref="B14">IFERROR(SMALL(IF(Data!$O$2:$O$1038=$A$2,ROW(Data!$O$2:$O$1038)),ROW(8:8)),"")</f>
        <v>174</v>
      </c>
      <c r="C14" s="18" t="str">
        <f>IFERROR(INDEX(Data!$C$1:$C$1038,$B14),"")</f>
        <v>DDH-254</v>
      </c>
      <c r="D14" t="str">
        <f t="array" ref="D14">IFERROR(INDEX($C$7:$C$1000, MATCH(0,COUNTIF($D$5:D13, $C$7:$C$1000), 0)),"")</f>
        <v>DDH-254</v>
      </c>
      <c r="E14">
        <f t="array" ref="E14">IFERROR(SMALL(IF(Data!$U$2:$U$1038=$D14&amp;"_"&amp;$A$2,ROW(Data!$U$2:$U$1038)),1),"")</f>
        <v>174</v>
      </c>
      <c r="F14" t="str">
        <f>IFERROR(VLOOKUP($D14, Data!$C$2:$F$1038,2,FALSE),"")</f>
        <v>Open</v>
      </c>
      <c r="G14">
        <f>IFERROR(VLOOKUP($D14, Data!$C$2:$F$1038,3,FALSE),"")</f>
        <v>0</v>
      </c>
      <c r="H14">
        <f>IFERROR(VLOOKUP($D14,Data!$C$2:$I$1038,6,FALSE),"")</f>
        <v>2.5</v>
      </c>
      <c r="I14">
        <f t="shared" si="0"/>
        <v>0</v>
      </c>
      <c r="J14" s="1">
        <f>IFERROR(VLOOKUP($D14,Data!$C$2:$V$1038,20,FALSE),"")</f>
        <v>43998</v>
      </c>
      <c r="K14">
        <f>IFERROR(VLOOKUP($D14,Data!$C$2:$I$1038,7,FALSE),"")</f>
        <v>11</v>
      </c>
      <c r="L14">
        <f>IFERROR(VLOOKUP($D14,Data!$C$2:$J$1038,8,FALSE),"")</f>
        <v>14.5</v>
      </c>
      <c r="M14">
        <f>IFERROR(INDEX(Data!$T$1:$T$1038,$E14),"")</f>
        <v>0</v>
      </c>
      <c r="N14">
        <f t="array" ref="N14">IF($D14&lt;&gt;"",SUM((Data!$S$2:$S$1038)*(Data!$O$2:$O$1038=$A$2)*(Data!$C$2:$C$1038=$D14)),"")</f>
        <v>0</v>
      </c>
      <c r="O14">
        <f t="shared" si="1"/>
        <v>0</v>
      </c>
      <c r="P14" t="b">
        <f t="shared" si="2"/>
        <v>0</v>
      </c>
      <c r="Q14" t="str">
        <f t="shared" si="3"/>
        <v/>
      </c>
      <c r="R14" t="str">
        <f t="shared" si="4"/>
        <v/>
      </c>
      <c r="S14" t="str">
        <f t="shared" si="5"/>
        <v/>
      </c>
      <c r="T14">
        <f t="shared" si="6"/>
        <v>0</v>
      </c>
      <c r="U14">
        <f t="shared" si="7"/>
        <v>0</v>
      </c>
    </row>
    <row r="15" spans="1:21" x14ac:dyDescent="0.3">
      <c r="A15" s="13" t="str">
        <f>IFERROR(HYPERLINK(VLOOKUP($D15,Data!$C$2:$S$1057,12,FALSE),VLOOKUP($D15,Data!$C$2:$S$1057,10,FALSE)),"")</f>
        <v>Add file for download</v>
      </c>
      <c r="B15" s="18">
        <f t="array" ref="B15">IFERROR(SMALL(IF(Data!$O$2:$O$1038=$A$2,ROW(Data!$O$2:$O$1038)),ROW(9:9)),"")</f>
        <v>196</v>
      </c>
      <c r="C15" s="18" t="str">
        <f>IFERROR(INDEX(Data!$C$1:$C$1038,$B15),"")</f>
        <v>DDH-260</v>
      </c>
      <c r="D15" t="str">
        <f t="array" ref="D15">IFERROR(INDEX($C$7:$C$1000, MATCH(0,COUNTIF($D$5:D14, $C$7:$C$1000), 0)),"")</f>
        <v>DDH-260</v>
      </c>
      <c r="E15">
        <f t="array" ref="E15">IFERROR(SMALL(IF(Data!$U$2:$U$1038=$D15&amp;"_"&amp;$A$2,ROW(Data!$U$2:$U$1038)),1),"")</f>
        <v>196</v>
      </c>
      <c r="F15" t="str">
        <f>IFERROR(VLOOKUP($D15, Data!$C$2:$F$1038,2,FALSE),"")</f>
        <v>Open</v>
      </c>
      <c r="G15">
        <f>IFERROR(VLOOKUP($D15, Data!$C$2:$F$1038,3,FALSE),"")</f>
        <v>0</v>
      </c>
      <c r="H15">
        <f>IFERROR(VLOOKUP($D15,Data!$C$2:$I$1038,6,FALSE),"")</f>
        <v>1</v>
      </c>
      <c r="I15">
        <f t="shared" si="0"/>
        <v>0</v>
      </c>
      <c r="J15" s="1">
        <f>IFERROR(VLOOKUP($D15,Data!$C$2:$V$1038,20,FALSE),"")</f>
        <v>44002</v>
      </c>
      <c r="K15">
        <f>IFERROR(VLOOKUP($D15,Data!$C$2:$I$1038,7,FALSE),"")</f>
        <v>1</v>
      </c>
      <c r="L15">
        <f>IFERROR(VLOOKUP($D15,Data!$C$2:$J$1038,8,FALSE),"")</f>
        <v>1</v>
      </c>
      <c r="M15">
        <f>IFERROR(INDEX(Data!$T$1:$T$1038,$E15),"")</f>
        <v>0</v>
      </c>
      <c r="N15">
        <f t="array" ref="N15">IF($D15&lt;&gt;"",SUM((Data!$S$2:$S$1038)*(Data!$O$2:$O$1038=$A$2)*(Data!$C$2:$C$1038=$D15)),"")</f>
        <v>0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 t="str">
        <f t="shared" si="5"/>
        <v/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IFERROR(HYPERLINK(VLOOKUP($D16,Data!$C$2:$S$1057,12,FALSE),VLOOKUP($D16,Data!$C$2:$S$1057,10,FALSE)),"")</f>
        <v>Appointed Addition Authority: Add standard form for signatory</v>
      </c>
      <c r="B16" s="18">
        <f t="array" ref="B16">IFERROR(SMALL(IF(Data!$O$2:$O$1038=$A$2,ROW(Data!$O$2:$O$1038)),ROW(10:10)),"")</f>
        <v>198</v>
      </c>
      <c r="C16" s="18" t="str">
        <f>IFERROR(INDEX(Data!$C$1:$C$1038,$B16),"")</f>
        <v>DDH-255</v>
      </c>
      <c r="D16" t="str">
        <f t="array" ref="D16">IFERROR(INDEX($C$7:$C$1000, MATCH(0,COUNTIF($D$5:D15, $C$7:$C$1000), 0)),"")</f>
        <v>DDH-255</v>
      </c>
      <c r="E16">
        <f t="array" ref="E16">IFERROR(SMALL(IF(Data!$U$2:$U$1038=$D16&amp;"_"&amp;$A$2,ROW(Data!$U$2:$U$1038)),1),"")</f>
        <v>198</v>
      </c>
      <c r="F16" t="str">
        <f>IFERROR(VLOOKUP($D16, Data!$C$2:$F$1038,2,FALSE),"")</f>
        <v>Open</v>
      </c>
      <c r="G16">
        <f>IFERROR(VLOOKUP($D16, Data!$C$2:$F$1038,3,FALSE),"")</f>
        <v>0</v>
      </c>
      <c r="H16">
        <f>IFERROR(VLOOKUP($D16,Data!$C$2:$I$1038,6,FALSE),"")</f>
        <v>1.5</v>
      </c>
      <c r="I16">
        <f t="shared" si="0"/>
        <v>0</v>
      </c>
      <c r="J16" s="1">
        <f>IFERROR(VLOOKUP($D16,Data!$C$2:$V$1038,20,FALSE),"")</f>
        <v>43999</v>
      </c>
      <c r="K16">
        <f>IFERROR(VLOOKUP($D16,Data!$C$2:$I$1038,7,FALSE),"")</f>
        <v>4</v>
      </c>
      <c r="L16">
        <f>IFERROR(VLOOKUP($D16,Data!$C$2:$J$1038,8,FALSE),"")</f>
        <v>7.22</v>
      </c>
      <c r="M16">
        <f>IFERROR(INDEX(Data!$T$1:$T$1038,$E16),"")</f>
        <v>0</v>
      </c>
      <c r="N16">
        <f t="array" ref="N16">IF($D16&lt;&gt;"",SUM((Data!$S$2:$S$1038)*(Data!$O$2:$O$1038=$A$2)*(Data!$C$2:$C$1038=$D16)),"")</f>
        <v>0</v>
      </c>
      <c r="O16">
        <f t="shared" si="1"/>
        <v>0</v>
      </c>
      <c r="P16" t="b">
        <f t="shared" si="2"/>
        <v>0</v>
      </c>
      <c r="Q16" t="str">
        <f t="shared" si="3"/>
        <v/>
      </c>
      <c r="R16" t="str">
        <f t="shared" si="4"/>
        <v/>
      </c>
      <c r="S16" t="str">
        <f t="shared" si="5"/>
        <v/>
      </c>
      <c r="T16">
        <f t="shared" si="6"/>
        <v>0</v>
      </c>
      <c r="U16">
        <f t="shared" si="7"/>
        <v>0</v>
      </c>
    </row>
    <row r="17" spans="1:21" ht="28.8" x14ac:dyDescent="0.3">
      <c r="A17" s="13" t="str">
        <f>IFERROR(HYPERLINK(VLOOKUP($D17,Data!$C$2:$S$1057,12,FALSE),VLOOKUP($D17,Data!$C$2:$S$1057,10,FALSE)),"")</f>
        <v>Individual form: button renaming</v>
      </c>
      <c r="B17" s="18">
        <f t="array" ref="B17">IFERROR(SMALL(IF(Data!$O$2:$O$1038=$A$2,ROW(Data!$O$2:$O$1038)),ROW(11:11)),"")</f>
        <v>200</v>
      </c>
      <c r="C17" s="18" t="str">
        <f>IFERROR(INDEX(Data!$C$1:$C$1038,$B17),"")</f>
        <v>DDH-254</v>
      </c>
      <c r="D17" t="str">
        <f t="array" ref="D17">IFERROR(INDEX($C$7:$C$1000, MATCH(0,COUNTIF($D$5:D16, $C$7:$C$1000), 0)),"")</f>
        <v>DDH-256</v>
      </c>
      <c r="E17">
        <f t="array" ref="E17">IFERROR(SMALL(IF(Data!$U$2:$U$1038=$D17&amp;"_"&amp;$A$2,ROW(Data!$U$2:$U$1038)),1),"")</f>
        <v>207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0.5</v>
      </c>
      <c r="I17">
        <f t="shared" si="0"/>
        <v>0</v>
      </c>
      <c r="J17" s="1">
        <f>IFERROR(VLOOKUP($D17,Data!$C$2:$V$1038,20,FALSE),"")</f>
        <v>43997</v>
      </c>
      <c r="K17">
        <f>IFERROR(VLOOKUP($D17,Data!$C$2:$I$1038,7,FALSE),"")</f>
        <v>2.5</v>
      </c>
      <c r="L17">
        <f>IFERROR(VLOOKUP($D17,Data!$C$2:$J$1038,8,FALSE),"")</f>
        <v>3.17</v>
      </c>
      <c r="M17">
        <f>IFERROR(INDEX(Data!$T$1:$T$1038,$E17),"")</f>
        <v>0</v>
      </c>
      <c r="N17">
        <f t="array" ref="N17">IF($D17&lt;&gt;"",SUM((Data!$S$2:$S$1038)*(Data!$O$2:$O$1038=$A$2)*(Data!$C$2:$C$1038=$D17)),"")</f>
        <v>0</v>
      </c>
      <c r="O17">
        <f t="shared" si="1"/>
        <v>0</v>
      </c>
      <c r="P17" t="b">
        <f t="shared" si="2"/>
        <v>0</v>
      </c>
      <c r="Q17" t="str">
        <f t="shared" si="3"/>
        <v/>
      </c>
      <c r="R17" t="str">
        <f t="shared" si="4"/>
        <v/>
      </c>
      <c r="S17" t="str">
        <f t="shared" si="5"/>
        <v/>
      </c>
      <c r="T17">
        <f t="shared" si="6"/>
        <v>0</v>
      </c>
      <c r="U17">
        <f t="shared" si="7"/>
        <v>0</v>
      </c>
    </row>
    <row r="18" spans="1:21" x14ac:dyDescent="0.3">
      <c r="A18" s="13" t="str">
        <f>IFERROR(HYPERLINK(VLOOKUP($D18,Data!$C$2:$S$1057,12,FALSE),VLOOKUP($D18,Data!$C$2:$S$1057,10,FALSE)),"")</f>
        <v>Individual Details</v>
      </c>
      <c r="B18" s="18">
        <f t="array" ref="B18">IFERROR(SMALL(IF(Data!$O$2:$O$1038=$A$2,ROW(Data!$O$2:$O$1038)),ROW(12:12)),"")</f>
        <v>207</v>
      </c>
      <c r="C18" s="18" t="str">
        <f>IFERROR(INDEX(Data!$C$1:$C$1038,$B18),"")</f>
        <v>DDH-256</v>
      </c>
      <c r="D18" t="str">
        <f t="array" ref="D18">IFERROR(INDEX($C$7:$C$1000, MATCH(0,COUNTIF($D$5:D17, $C$7:$C$1000), 0)),"")</f>
        <v>DDH-86</v>
      </c>
      <c r="E18">
        <f t="array" ref="E18">IFERROR(SMALL(IF(Data!$U$2:$U$1038=$D18&amp;"_"&amp;$A$2,ROW(Data!$U$2:$U$1038)),1),"")</f>
        <v>211</v>
      </c>
      <c r="F18" t="str">
        <f>IFERROR(VLOOKUP($D18, Data!$C$2:$F$1038,2,FALSE),"")</f>
        <v>Blocked</v>
      </c>
      <c r="G18">
        <f>IFERROR(VLOOKUP($D18, Data!$C$2:$F$1038,3,FALSE),"")</f>
        <v>0</v>
      </c>
      <c r="H18">
        <f>IFERROR(VLOOKUP($D18,Data!$C$2:$I$1038,6,FALSE),"")</f>
        <v>24</v>
      </c>
      <c r="I18">
        <f t="shared" si="0"/>
        <v>0</v>
      </c>
      <c r="J18" s="1">
        <f>IFERROR(VLOOKUP($D18,Data!$C$2:$V$1038,20,FALSE),"")</f>
        <v>43888</v>
      </c>
      <c r="K18">
        <f>IFERROR(VLOOKUP($D18,Data!$C$2:$I$1038,7,FALSE),"")</f>
        <v>26</v>
      </c>
      <c r="L18">
        <f>IFERROR(VLOOKUP($D18,Data!$C$2:$J$1038,8,FALSE),"")</f>
        <v>43.6</v>
      </c>
      <c r="M18">
        <f>IFERROR(INDEX(Data!$T$1:$T$1038,$E18),"")</f>
        <v>0</v>
      </c>
      <c r="N18">
        <f t="array" ref="N18">IF($D18&lt;&gt;"",SUM((Data!$S$2:$S$1038)*(Data!$O$2:$O$1038=$A$2)*(Data!$C$2:$C$1038=$D18)),"")</f>
        <v>0</v>
      </c>
      <c r="O18">
        <f t="shared" si="1"/>
        <v>0</v>
      </c>
      <c r="P18" t="b">
        <f t="shared" si="2"/>
        <v>0</v>
      </c>
      <c r="Q18" t="str">
        <f t="shared" si="3"/>
        <v/>
      </c>
      <c r="R18" t="str">
        <f t="shared" si="4"/>
        <v/>
      </c>
      <c r="S18" t="str">
        <f t="shared" si="5"/>
        <v/>
      </c>
      <c r="T18">
        <f t="shared" si="6"/>
        <v>0</v>
      </c>
      <c r="U18">
        <f t="shared" si="7"/>
        <v>0</v>
      </c>
    </row>
    <row r="19" spans="1:21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211</v>
      </c>
      <c r="C19" s="18" t="str">
        <f>IFERROR(INDEX(Data!$C$1:$C$1038,$B19),"")</f>
        <v>DDH-86</v>
      </c>
      <c r="D19">
        <f t="array" ref="D19">IFERROR(INDEX($C$7:$C$1000, MATCH(0,COUNTIF($D$5:D18, $C$7:$C$1000), 0)),"")</f>
        <v>0</v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t="str">
        <f t="shared" si="0"/>
        <v/>
      </c>
      <c r="J19" s="1" t="str">
        <f>IFERROR(VLOOKUP($D19,Data!$C$2:$V$1038,20,FALSE),"")</f>
        <v/>
      </c>
      <c r="K19" t="str">
        <f>IFERROR(VLOOKUP($D19,Data!$C$2:$I$1038,7,FALSE),"")</f>
        <v/>
      </c>
      <c r="L19" t="str">
        <f>IFERROR(VLOOKUP($D19,Data!$C$2:$J$1038,8,FALSE),"")</f>
        <v/>
      </c>
      <c r="M19" t="str">
        <f>IFERROR(INDEX(Data!$T$1:$T$1038,$E19),"")</f>
        <v/>
      </c>
      <c r="N19">
        <f t="array" ref="N19">IF($D19&lt;&gt;"",SUM((Data!$S$2:$S$1038)*(Data!$O$2:$O$1038=$A$2)*(Data!$C$2:$C$1038=$D19)),"")</f>
        <v>0</v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IFERROR(HYPERLINK(VLOOKUP($D20,Data!$C$2:$S$1057,12,FALSE),VLOOKUP($D20,Data!$C$2:$S$1057,10,FALSE)),"")</f>
        <v/>
      </c>
      <c r="B20" s="18" t="str">
        <f t="array" ref="B20">IFERROR(SMALL(IF(Data!$O$2:$O$1038=$A$2,ROW(Data!$O$2:$O$1038)),ROW(14:14)),"")</f>
        <v/>
      </c>
      <c r="C20" s="18" t="str">
        <f>IFERROR(INDEX(Data!$C$1:$C$1038,$B20),"")</f>
        <v/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t="str">
        <f t="shared" si="0"/>
        <v/>
      </c>
      <c r="J20" s="1" t="str">
        <f>IFERROR(VLOOKUP($D20,Data!$C$2:$V$1038,20,FALSE),"")</f>
        <v/>
      </c>
      <c r="K20" t="str">
        <f>IFERROR(VLOOKUP($D20,Data!$C$2:$I$1038,7,FALSE),"")</f>
        <v/>
      </c>
      <c r="L20" t="str">
        <f>IFERROR(VLOOKUP($D20,Data!$C$2:$J$1038,8,FALSE),"")</f>
        <v/>
      </c>
      <c r="M20" t="str">
        <f>IFERROR(INDEX(Data!$T$1:$T$1038,$E20),"")</f>
        <v/>
      </c>
      <c r="N20" t="str">
        <f t="array" ref="N20">IF($D20&lt;&gt;"",SUM((Data!$S$2:$S$1038)*(Data!$O$2:$O$1038=$A$2)*(Data!$C$2:$C$1038=$D20)),"")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IFERROR(HYPERLINK(VLOOKUP($D21,Data!$C$2:$S$1057,12,FALSE),VLOOKUP($D21,Data!$C$2:$S$1057,10,FALSE)),"")</f>
        <v/>
      </c>
      <c r="B21" s="18" t="str">
        <f t="array" ref="B21">IFERROR(SMALL(IF(Data!$O$2:$O$1038=$A$2,ROW(Data!$O$2:$O$1038)),ROW(15:15)),"")</f>
        <v/>
      </c>
      <c r="C21" s="18" t="str">
        <f>IFERROR(INDEX(Data!$C$1:$C$1038,$B21),"")</f>
        <v/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t="str">
        <f t="shared" si="0"/>
        <v/>
      </c>
      <c r="J21" s="1" t="str">
        <f>IFERROR(VLOOKUP($D21,Data!$C$2:$V$1038,20,FALSE),"")</f>
        <v/>
      </c>
      <c r="K21" t="str">
        <f>IFERROR(VLOOKUP($D21,Data!$C$2:$I$1038,7,FALSE),"")</f>
        <v/>
      </c>
      <c r="L21" t="str">
        <f>IFERROR(VLOOKUP($D21,Data!$C$2:$J$1038,8,FALSE),"")</f>
        <v/>
      </c>
      <c r="M21" t="str">
        <f>IFERROR(INDEX(Data!$T$1:$T$1038,$E21),"")</f>
        <v/>
      </c>
      <c r="N21" t="str">
        <f t="array" ref="N21">IF($D21&lt;&gt;"",SUM((Data!$S$2:$S$1038)*(Data!$O$2:$O$1038=$A$2)*(Data!$C$2:$C$1038=$D21)),"")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IFERROR(HYPERLINK(VLOOKUP($D22,Data!$C$2:$S$1057,12,FALSE),VLOOKUP($D22,Data!$C$2:$S$1057,10,FALSE)),"")</f>
        <v/>
      </c>
      <c r="B22" s="18" t="str">
        <f t="array" ref="B22">IFERROR(SMALL(IF(Data!$O$2:$O$1038=$A$2,ROW(Data!$O$2:$O$1038)),ROW(16:16)),"")</f>
        <v/>
      </c>
      <c r="C22" s="18" t="str">
        <f>IFERROR(INDEX(Data!$C$1:$C$1038,$B22),"")</f>
        <v/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t="str">
        <f t="shared" si="0"/>
        <v/>
      </c>
      <c r="J22" s="1" t="str">
        <f>IFERROR(VLOOKUP($D22,Data!$C$2:$V$1038,20,FALSE),"")</f>
        <v/>
      </c>
      <c r="K22" t="str">
        <f>IFERROR(VLOOKUP($D22,Data!$C$2:$I$1038,7,FALSE),"")</f>
        <v/>
      </c>
      <c r="L22" t="str">
        <f>IFERROR(VLOOKUP($D22,Data!$C$2:$J$1038,8,FALSE),"")</f>
        <v/>
      </c>
      <c r="M22" t="str">
        <f>IFERROR(INDEX(Data!$T$1:$T$1038,$E22),"")</f>
        <v/>
      </c>
      <c r="N22" t="str">
        <f t="array" ref="N22">IF($D22&lt;&gt;"",SUM((Data!$S$2:$S$1038)*(Data!$O$2:$O$1038=$A$2)*(Data!$C$2:$C$1038=$D22)),"")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IFERROR(HYPERLINK(VLOOKUP($D23,Data!$C$2:$S$1057,12,FALSE),VLOOKUP($D23,Data!$C$2:$S$1057,10,FALSE)),"")</f>
        <v/>
      </c>
      <c r="B23" s="18" t="str">
        <f t="array" ref="B23">IFERROR(SMALL(IF(Data!$O$2:$O$1038=$A$2,ROW(Data!$O$2:$O$1038)),ROW(17:17)),"")</f>
        <v/>
      </c>
      <c r="C23" s="18" t="str">
        <f>IFERROR(INDEX(Data!$C$1:$C$1038,$B23),"")</f>
        <v/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t="str">
        <f t="shared" si="0"/>
        <v/>
      </c>
      <c r="J23" s="1" t="str">
        <f>IFERROR(VLOOKUP($D23,Data!$C$2:$V$1038,20,FALSE),"")</f>
        <v/>
      </c>
      <c r="K23" t="str">
        <f>IFERROR(VLOOKUP($D23,Data!$C$2:$I$1038,7,FALSE),"")</f>
        <v/>
      </c>
      <c r="L23" t="str">
        <f>IFERROR(VLOOKUP($D23,Data!$C$2:$J$1038,8,FALSE),"")</f>
        <v/>
      </c>
      <c r="M23" t="str">
        <f>IFERROR(INDEX(Data!$T$1:$T$1038,$E23),"")</f>
        <v/>
      </c>
      <c r="N23" t="str">
        <f t="array" ref="N23">IF($D23&lt;&gt;"",SUM((Data!$S$2:$S$1038)*(Data!$O$2:$O$1038=$A$2)*(Data!$C$2:$C$1038=$D23)),"")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IFERROR(HYPERLINK(VLOOKUP($D24,Data!$C$2:$S$1057,12,FALSE),VLOOKUP($D24,Data!$C$2:$S$1057,10,FALSE)),"")</f>
        <v/>
      </c>
      <c r="B24" s="18" t="str">
        <f t="array" ref="B24">IFERROR(SMALL(IF(Data!$O$2:$O$1038=$A$2,ROW(Data!$O$2:$O$1038)),ROW(18:18)),"")</f>
        <v/>
      </c>
      <c r="C24" s="18" t="str">
        <f>IFERROR(INDEX(Data!$C$1:$C$1038,$B24),"")</f>
        <v/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t="str">
        <f t="shared" si="0"/>
        <v/>
      </c>
      <c r="J24" s="1" t="str">
        <f>IFERROR(VLOOKUP($D24,Data!$C$2:$V$1038,20,FALSE),"")</f>
        <v/>
      </c>
      <c r="K24" t="str">
        <f>IFERROR(VLOOKUP($D24,Data!$C$2:$I$1038,7,FALSE),"")</f>
        <v/>
      </c>
      <c r="L24" t="str">
        <f>IFERROR(VLOOKUP($D24,Data!$C$2:$J$1038,8,FALSE),"")</f>
        <v/>
      </c>
      <c r="M24" t="str">
        <f>IFERROR(INDEX(Data!$T$1:$T$1038,$E24),"")</f>
        <v/>
      </c>
      <c r="N24" t="str">
        <f t="array" ref="N24">IF($D24&lt;&gt;"",SUM((Data!$S$2:$S$1038)*(Data!$O$2:$O$1038=$A$2)*(Data!$C$2:$C$1038=$D24)),"")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IFERROR(HYPERLINK(VLOOKUP($D25,Data!$C$2:$S$1057,12,FALSE),VLOOKUP($D25,Data!$C$2:$S$1057,10,FALSE)),"")</f>
        <v/>
      </c>
      <c r="B25" s="18" t="str">
        <f t="array" ref="B25">IFERROR(SMALL(IF(Data!$O$2:$O$1038=$A$2,ROW(Data!$O$2:$O$1038)),ROW(19:19)),"")</f>
        <v/>
      </c>
      <c r="C25" s="18" t="str">
        <f>IFERROR(INDEX(Data!$C$1:$C$1038,$B25),"")</f>
        <v/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 t="str">
        <f t="array" ref="N25">IF($D25&lt;&gt;"",SUM((Data!$S$2:$S$1038)*(Data!$O$2:$O$1038=$A$2)*(Data!$C$2:$C$1038=$D25)),"")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 t="str">
        <f t="array" ref="B26">IFERROR(SMALL(IF(Data!$O$2:$O$1038=$A$2,ROW(Data!$O$2:$O$1038)),ROW(20:20)),"")</f>
        <v/>
      </c>
      <c r="C26" s="18" t="str">
        <f>IFERROR(INDEX(Data!$C$1:$C$1038,$B26),"")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 t="str">
        <f t="array" ref="B27">IFERROR(SMALL(IF(Data!$O$2:$O$1038=$A$2,ROW(Data!$O$2:$O$1038)),ROW(21:21)),"")</f>
        <v/>
      </c>
      <c r="C27" s="18" t="str">
        <f>IFERROR(INDEX(Data!$C$1:$C$1038,$B27),"")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67" priority="15" operator="between">
      <formula>0</formula>
      <formula>50</formula>
    </cfRule>
    <cfRule type="cellIs" dxfId="166" priority="16" operator="between">
      <formula>50.01</formula>
      <formula>70</formula>
    </cfRule>
    <cfRule type="cellIs" dxfId="165" priority="17" operator="between">
      <formula>70.1</formula>
      <formula>80</formula>
    </cfRule>
    <cfRule type="cellIs" dxfId="164" priority="18" operator="between">
      <formula>80.1</formula>
      <formula>100</formula>
    </cfRule>
    <cfRule type="cellIs" dxfId="163" priority="19" operator="between">
      <formula>100.01</formula>
      <formula>120</formula>
    </cfRule>
    <cfRule type="cellIs" dxfId="162" priority="20" operator="between">
      <formula>120.01</formula>
      <formula>150</formula>
    </cfRule>
    <cfRule type="cellIs" dxfId="161" priority="21" operator="between">
      <formula>150.01</formula>
      <formula>100000000</formula>
    </cfRule>
  </conditionalFormatting>
  <conditionalFormatting sqref="K2">
    <cfRule type="cellIs" dxfId="160" priority="8" operator="between">
      <formula>0</formula>
      <formula>50</formula>
    </cfRule>
    <cfRule type="cellIs" dxfId="159" priority="9" operator="between">
      <formula>50.01</formula>
      <formula>70</formula>
    </cfRule>
    <cfRule type="cellIs" dxfId="158" priority="10" operator="between">
      <formula>70.1</formula>
      <formula>80</formula>
    </cfRule>
    <cfRule type="cellIs" dxfId="157" priority="11" operator="between">
      <formula>80.1</formula>
      <formula>100</formula>
    </cfRule>
    <cfRule type="cellIs" dxfId="156" priority="12" operator="between">
      <formula>100.01</formula>
      <formula>120</formula>
    </cfRule>
    <cfRule type="cellIs" dxfId="155" priority="13" operator="between">
      <formula>120.01</formula>
      <formula>150</formula>
    </cfRule>
    <cfRule type="cellIs" dxfId="154" priority="14" operator="between">
      <formula>150.01</formula>
      <formula>100000000</formula>
    </cfRule>
  </conditionalFormatting>
  <conditionalFormatting sqref="J2 L2">
    <cfRule type="cellIs" dxfId="153" priority="1" operator="between">
      <formula>0</formula>
      <formula>50</formula>
    </cfRule>
    <cfRule type="cellIs" dxfId="152" priority="2" operator="between">
      <formula>50.01</formula>
      <formula>70</formula>
    </cfRule>
    <cfRule type="cellIs" dxfId="151" priority="3" operator="between">
      <formula>70.1</formula>
      <formula>80</formula>
    </cfRule>
    <cfRule type="cellIs" dxfId="150" priority="4" operator="between">
      <formula>80.1</formula>
      <formula>100</formula>
    </cfRule>
    <cfRule type="cellIs" dxfId="149" priority="5" operator="between">
      <formula>100.01</formula>
      <formula>120</formula>
    </cfRule>
    <cfRule type="cellIs" dxfId="148" priority="6" operator="between">
      <formula>120.01</formula>
      <formula>150</formula>
    </cfRule>
    <cfRule type="cellIs" dxfId="147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97</v>
      </c>
      <c r="D2">
        <f>SUMIFS(U7:U100,$P7:$P100,TRUE)</f>
        <v>0</v>
      </c>
      <c r="F2">
        <f>SUMIFS(T7:T100,$P7:$P100,TRUE)</f>
        <v>0</v>
      </c>
      <c r="G2">
        <f>ROUND(SUMIFS($M7:$M100,$P7:$P100,TRUE),2)</f>
        <v>0</v>
      </c>
      <c r="J2">
        <f>IFERROR(ROUND($D2/$G2*100,2),0)</f>
        <v>0</v>
      </c>
      <c r="K2">
        <f>IFERROR(ROUND($F2/$G2*100,2),0)</f>
        <v>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3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3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>
        <f>IFERROR(H7*O7,"")</f>
        <v>0</v>
      </c>
      <c r="J7" s="1">
        <f>IFERROR(VLOOKUP($D7,Data!$C$2:$V$1038,20,FALSE),"")</f>
        <v>43982</v>
      </c>
      <c r="K7">
        <f>IFERROR(VLOOKUP($D7,Data!$C$2:$I$1038,7,FALSE),"")</f>
        <v>1</v>
      </c>
      <c r="L7">
        <f>IFERROR(VLOOKUP($D7,Data!$C$2:$J$1038,8,FALSE),"")</f>
        <v>4.13</v>
      </c>
      <c r="M7">
        <f>IFERROR(INDEX(Data!$T$1:$T$1038,$E7),"")</f>
        <v>0</v>
      </c>
      <c r="N7">
        <f t="array" ref="N7">IF($D7&lt;&gt;"",SUM((Data!$S$2:$S$1038)*(Data!$O$2:$O$1038=$A$2)*(Data!$C$2:$C$1038=$D7)),"")</f>
        <v>0</v>
      </c>
      <c r="O7">
        <f>IFERROR(ROUND($M7/$L7,2),"")</f>
        <v>0</v>
      </c>
      <c r="P7" t="b">
        <f>IFERROR(IF($K7,AND($K7,($F7="Done"),O7&gt;$C$1),FALSE),"")</f>
        <v>0</v>
      </c>
      <c r="Q7" t="str">
        <f>IFERROR(IF($P7,ROUND(K7*O7/$M7*100,2),""),"")</f>
        <v/>
      </c>
      <c r="R7" t="str">
        <f>IFERROR(IF($P7,ROUND(O7*H7/$M7*100,2),""),"")</f>
        <v/>
      </c>
      <c r="S7" t="str">
        <f>IFERROR(ROUND(N7/$M7*100,2),"")</f>
        <v/>
      </c>
      <c r="T7">
        <f>IFERROR(K7*O7,"")</f>
        <v>0</v>
      </c>
      <c r="U7">
        <f>IFERROR(H7*O7,"")</f>
        <v>0</v>
      </c>
    </row>
    <row r="8" spans="1:21" x14ac:dyDescent="0.3">
      <c r="A8" s="13" t="str">
        <f>IFERROR(HYPERLINK(VLOOKUP($D8,Data!$C$2:$S$1057,12,FALSE),VLOOKUP($D8,Data!$C$2:$S$1057,10,FALSE)),"")</f>
        <v>TFN is available for non-trustee Company</v>
      </c>
      <c r="B8" s="18">
        <f t="array" ref="B8">IFERROR(SMALL(IF(Data!$O$2:$O$1038=$A$2,ROW(Data!$O$2:$O$1038)),ROW(2:2)),"")</f>
        <v>13</v>
      </c>
      <c r="C8" s="18" t="str">
        <f>IFERROR(INDEX(Data!$C$1:$C$1038,$B8),"")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IFERROR(SMALL(IF(Data!$U$2:$U$1038=$D8&amp;"_"&amp;$A$2,ROW(Data!$U$2:$U$1038)),1),"")</f>
        <v>13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2</v>
      </c>
      <c r="I8">
        <f t="shared" ref="I8:I71" si="0">IFERROR(H8*O8,"")</f>
        <v>0</v>
      </c>
      <c r="J8" s="1">
        <f>IFERROR(VLOOKUP($D8,Data!$C$2:$V$1038,20,FALSE),"")</f>
        <v>43981</v>
      </c>
      <c r="K8">
        <f>IFERROR(VLOOKUP($D8,Data!$C$2:$I$1038,7,FALSE),"")</f>
        <v>3</v>
      </c>
      <c r="L8">
        <f>IFERROR(VLOOKUP($D8,Data!$C$2:$J$1038,8,FALSE),"")</f>
        <v>3.08</v>
      </c>
      <c r="M8">
        <f>IFERROR(INDEX(Data!$T$1:$T$1038,$E8),"")</f>
        <v>0</v>
      </c>
      <c r="N8">
        <f t="array" ref="N8">IF($D8&lt;&gt;"",SUM((Data!$S$2:$S$1038)*(Data!$O$2:$O$1038=$A$2)*(Data!$C$2:$C$1038=$D8)),"")</f>
        <v>0</v>
      </c>
      <c r="O8">
        <f t="shared" ref="O8:O71" si="1">IFERROR(ROUND($M8/$L8,2),"")</f>
        <v>0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 t="str">
        <f t="shared" ref="S8:S71" si="5">IFERROR(ROUND(N8/$M8*100,2),"")</f>
        <v/>
      </c>
      <c r="T8">
        <f t="shared" ref="T8:T71" si="6">IFERROR(K8*O8,"")</f>
        <v>0</v>
      </c>
      <c r="U8">
        <f t="shared" ref="U8:U71" si="7">IFERROR(H8*O8,"")</f>
        <v>0</v>
      </c>
    </row>
    <row r="9" spans="1:21" x14ac:dyDescent="0.3">
      <c r="A9" s="13" t="str">
        <f>IFERROR(HYPERLINK(VLOOKUP($D9,Data!$C$2:$S$1057,12,FALSE),VLOOKUP($D9,Data!$C$2:$S$1057,10,FALSE)),"")</f>
        <v>Remove Edit" button from person"</v>
      </c>
      <c r="B9" s="18">
        <f t="array" ref="B9">IFERROR(SMALL(IF(Data!$O$2:$O$1038=$A$2,ROW(Data!$O$2:$O$1038)),ROW(3:3)),"")</f>
        <v>17</v>
      </c>
      <c r="C9" s="18" t="str">
        <f>IFERROR(INDEX(Data!$C$1:$C$1038,$B9),"")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IFERROR(SMALL(IF(Data!$U$2:$U$1038=$D9&amp;"_"&amp;$A$2,ROW(Data!$U$2:$U$1038)),1),"")</f>
        <v>17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>
        <f t="shared" si="0"/>
        <v>0</v>
      </c>
      <c r="J9" s="1">
        <f>IFERROR(VLOOKUP($D9,Data!$C$2:$V$1038,20,FALSE),"")</f>
        <v>43981</v>
      </c>
      <c r="K9">
        <f>IFERROR(VLOOKUP($D9,Data!$C$2:$I$1038,7,FALSE),"")</f>
        <v>1</v>
      </c>
      <c r="L9">
        <f>IFERROR(VLOOKUP($D9,Data!$C$2:$J$1038,8,FALSE),"")</f>
        <v>4.95</v>
      </c>
      <c r="M9">
        <f>IFERROR(INDEX(Data!$T$1:$T$1038,$E9),"")</f>
        <v>0</v>
      </c>
      <c r="N9">
        <f t="array" ref="N9">IF($D9&lt;&gt;"",SUM((Data!$S$2:$S$1038)*(Data!$O$2:$O$1038=$A$2)*(Data!$C$2:$C$1038=$D9)),"")</f>
        <v>0</v>
      </c>
      <c r="O9">
        <f t="shared" si="1"/>
        <v>0</v>
      </c>
      <c r="P9" t="b">
        <f t="shared" si="2"/>
        <v>0</v>
      </c>
      <c r="Q9" t="str">
        <f t="shared" si="3"/>
        <v/>
      </c>
      <c r="R9" t="str">
        <f t="shared" si="4"/>
        <v/>
      </c>
      <c r="S9" t="str">
        <f t="shared" si="5"/>
        <v/>
      </c>
      <c r="T9">
        <f t="shared" si="6"/>
        <v>0</v>
      </c>
      <c r="U9">
        <f t="shared" si="7"/>
        <v>0</v>
      </c>
    </row>
    <row r="10" spans="1:21" x14ac:dyDescent="0.3">
      <c r="A10" s="13" t="str">
        <f>IFERROR(HYPERLINK(VLOOKUP($D10,Data!$C$2:$S$1057,12,FALSE),VLOOKUP($D10,Data!$C$2:$S$1057,10,FALSE)),"")</f>
        <v>Self Managed Super Fund / Trust</v>
      </c>
      <c r="B10" s="18">
        <f t="array" ref="B10">IFERROR(SMALL(IF(Data!$O$2:$O$1038=$A$2,ROW(Data!$O$2:$O$1038)),ROW(4:4)),"")</f>
        <v>22</v>
      </c>
      <c r="C10" s="18" t="str">
        <f>IFERROR(INDEX(Data!$C$1:$C$1038,$B10),"")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IFERROR(SMALL(IF(Data!$U$2:$U$1038=$D10&amp;"_"&amp;$A$2,ROW(Data!$U$2:$U$1038)),1),"")</f>
        <v>22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>
        <f t="shared" si="0"/>
        <v>0</v>
      </c>
      <c r="J10" s="1">
        <f>IFERROR(VLOOKUP($D10,Data!$C$2:$V$1038,20,FALSE),"")</f>
        <v>43945</v>
      </c>
      <c r="K10">
        <f>IFERROR(VLOOKUP($D10,Data!$C$2:$I$1038,7,FALSE),"")</f>
        <v>0</v>
      </c>
      <c r="L10">
        <f>IFERROR(VLOOKUP($D10,Data!$C$2:$J$1038,8,FALSE),"")</f>
        <v>51.13</v>
      </c>
      <c r="M10">
        <f>IFERROR(INDEX(Data!$T$1:$T$1038,$E10),"")</f>
        <v>0</v>
      </c>
      <c r="N10">
        <f t="array" ref="N10">IF($D10&lt;&gt;"",SUM((Data!$S$2:$S$1038)*(Data!$O$2:$O$1038=$A$2)*(Data!$C$2:$C$1038=$D10)),"")</f>
        <v>0</v>
      </c>
      <c r="O10">
        <f t="shared" si="1"/>
        <v>0</v>
      </c>
      <c r="P10" t="b">
        <f t="shared" si="2"/>
        <v>0</v>
      </c>
      <c r="Q10" t="str">
        <f t="shared" si="3"/>
        <v/>
      </c>
      <c r="R10" t="str">
        <f t="shared" si="4"/>
        <v/>
      </c>
      <c r="S10" t="str">
        <f t="shared" si="5"/>
        <v/>
      </c>
      <c r="T10">
        <f t="shared" si="6"/>
        <v>0</v>
      </c>
      <c r="U10">
        <f t="shared" si="7"/>
        <v>0</v>
      </c>
    </row>
    <row r="11" spans="1:21" x14ac:dyDescent="0.3">
      <c r="A11" s="13" t="str">
        <f>IFERROR(HYPERLINK(VLOOKUP($D11,Data!$C$2:$S$1057,12,FALSE),VLOOKUP($D11,Data!$C$2:$S$1057,10,FALSE)),"")</f>
        <v>Beneficial Ownership</v>
      </c>
      <c r="B11" s="18">
        <f t="array" ref="B11">IFERROR(SMALL(IF(Data!$O$2:$O$1038=$A$2,ROW(Data!$O$2:$O$1038)),ROW(5:5)),"")</f>
        <v>65</v>
      </c>
      <c r="C11" s="18" t="str">
        <f>IFERROR(INDEX(Data!$C$1:$C$1038,$B11),"")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IFERROR(SMALL(IF(Data!$U$2:$U$1038=$D11&amp;"_"&amp;$A$2,ROW(Data!$U$2:$U$1038)),1),"")</f>
        <v>65</v>
      </c>
      <c r="F11" t="str">
        <f>IFERROR(VLOOKUP($D11, Data!$C$2:$F$1038,2,FALSE),"")</f>
        <v>Ready for QA</v>
      </c>
      <c r="G11">
        <f>IFERROR(VLOOKUP($D11, Data!$C$2:$F$1038,3,FALSE),"")</f>
        <v>0</v>
      </c>
      <c r="H11">
        <f>IFERROR(VLOOKUP($D11,Data!$C$2:$I$1038,6,FALSE),"")</f>
        <v>12</v>
      </c>
      <c r="I11">
        <f t="shared" si="0"/>
        <v>0</v>
      </c>
      <c r="J11" s="1">
        <f>IFERROR(VLOOKUP($D11,Data!$C$2:$V$1038,20,FALSE),"")</f>
        <v>43878</v>
      </c>
      <c r="K11">
        <f>IFERROR(VLOOKUP($D11,Data!$C$2:$I$1038,7,FALSE),"")</f>
        <v>12</v>
      </c>
      <c r="L11">
        <f>IFERROR(VLOOKUP($D11,Data!$C$2:$J$1038,8,FALSE),"")</f>
        <v>39.47</v>
      </c>
      <c r="M11">
        <f>IFERROR(INDEX(Data!$T$1:$T$1038,$E11),"")</f>
        <v>0</v>
      </c>
      <c r="N11">
        <f t="array" ref="N11">IF($D11&lt;&gt;"",SUM((Data!$S$2:$S$1038)*(Data!$O$2:$O$1038=$A$2)*(Data!$C$2:$C$1038=$D11)),"")</f>
        <v>0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 t="str">
        <f t="shared" si="5"/>
        <v/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IFERROR(HYPERLINK(VLOOKUP($D12,Data!$C$2:$S$1057,12,FALSE),VLOOKUP($D12,Data!$C$2:$S$1057,10,FALSE)),"")</f>
        <v>TFN Shouldn't be displayed for trustee company</v>
      </c>
      <c r="B12" s="18">
        <f t="array" ref="B12">IFERROR(SMALL(IF(Data!$O$2:$O$1038=$A$2,ROW(Data!$O$2:$O$1038)),ROW(6:6)),"")</f>
        <v>72</v>
      </c>
      <c r="C12" s="18" t="str">
        <f>IFERROR(INDEX(Data!$C$1:$C$1038,$B12),"")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IFERROR(SMALL(IF(Data!$U$2:$U$1038=$D12&amp;"_"&amp;$A$2,ROW(Data!$U$2:$U$1038)),1),"")</f>
        <v>72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>
        <f t="shared" si="0"/>
        <v>0</v>
      </c>
      <c r="J12" s="1">
        <f>IFERROR(VLOOKUP($D12,Data!$C$2:$V$1038,20,FALSE),"")</f>
        <v>43982</v>
      </c>
      <c r="K12">
        <f>IFERROR(VLOOKUP($D12,Data!$C$2:$I$1038,7,FALSE),"")</f>
        <v>2.5</v>
      </c>
      <c r="L12">
        <f>IFERROR(VLOOKUP($D12,Data!$C$2:$J$1038,8,FALSE),"")</f>
        <v>4.12</v>
      </c>
      <c r="M12">
        <f>IFERROR(INDEX(Data!$T$1:$T$1038,$E12),"")</f>
        <v>0</v>
      </c>
      <c r="N12">
        <f t="array" ref="N12">IF($D12&lt;&gt;"",SUM((Data!$S$2:$S$1038)*(Data!$O$2:$O$1038=$A$2)*(Data!$C$2:$C$1038=$D12)),"")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IFERROR(HYPERLINK(VLOOKUP($D13,Data!$C$2:$S$1057,12,FALSE),VLOOKUP($D13,Data!$C$2:$S$1057,10,FALSE)),"")</f>
        <v>Adviser Details</v>
      </c>
      <c r="B13" s="18">
        <f t="array" ref="B13">IFERROR(SMALL(IF(Data!$O$2:$O$1038=$A$2,ROW(Data!$O$2:$O$1038)),ROW(7:7)),"")</f>
        <v>107</v>
      </c>
      <c r="C13" s="18" t="str">
        <f>IFERROR(INDEX(Data!$C$1:$C$1038,$B13),"")</f>
        <v>DDH-81</v>
      </c>
      <c r="D13" t="str">
        <f t="array" ref="D13">IFERROR(INDEX($C$7:$C$1000, MATCH(0,COUNTIF($D$5:D12, $C$7:$C$1000), 0)),"")</f>
        <v>DDH-81</v>
      </c>
      <c r="E13">
        <f t="array" ref="E13">IFERROR(SMALL(IF(Data!$U$2:$U$1038=$D13&amp;"_"&amp;$A$2,ROW(Data!$U$2:$U$1038)),1),"")</f>
        <v>107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4</v>
      </c>
      <c r="I13">
        <f t="shared" si="0"/>
        <v>0</v>
      </c>
      <c r="J13" s="1">
        <f>IFERROR(VLOOKUP($D13,Data!$C$2:$V$1038,20,FALSE),"")</f>
        <v>43875</v>
      </c>
      <c r="K13">
        <f>IFERROR(VLOOKUP($D13,Data!$C$2:$I$1038,7,FALSE),"")</f>
        <v>0</v>
      </c>
      <c r="L13">
        <f>IFERROR(VLOOKUP($D13,Data!$C$2:$J$1038,8,FALSE),"")</f>
        <v>12.85</v>
      </c>
      <c r="M13">
        <f>IFERROR(INDEX(Data!$T$1:$T$1038,$E13),"")</f>
        <v>0</v>
      </c>
      <c r="N13">
        <f t="array" ref="N13">IF($D13&lt;&gt;"",SUM((Data!$S$2:$S$1038)*(Data!$O$2:$O$1038=$A$2)*(Data!$C$2:$C$1038=$D13)),"")</f>
        <v>0</v>
      </c>
      <c r="O13">
        <f t="shared" si="1"/>
        <v>0</v>
      </c>
      <c r="P13" t="b">
        <f t="shared" si="2"/>
        <v>0</v>
      </c>
      <c r="Q13" t="str">
        <f t="shared" si="3"/>
        <v/>
      </c>
      <c r="R13" t="str">
        <f t="shared" si="4"/>
        <v/>
      </c>
      <c r="S13" t="str">
        <f t="shared" si="5"/>
        <v/>
      </c>
      <c r="T13">
        <f t="shared" si="6"/>
        <v>0</v>
      </c>
      <c r="U13">
        <f t="shared" si="7"/>
        <v>0</v>
      </c>
    </row>
    <row r="14" spans="1:21" x14ac:dyDescent="0.3">
      <c r="A14" s="13" t="str">
        <f>IFERROR(HYPERLINK(VLOOKUP($D14,Data!$C$2:$S$1057,12,FALSE),VLOOKUP($D14,Data!$C$2:$S$1057,10,FALSE)),"")</f>
        <v>Adviser Details</v>
      </c>
      <c r="B14" s="18">
        <f t="array" ref="B14">IFERROR(SMALL(IF(Data!$O$2:$O$1038=$A$2,ROW(Data!$O$2:$O$1038)),ROW(8:8)),"")</f>
        <v>108</v>
      </c>
      <c r="C14" s="18" t="str">
        <f>IFERROR(INDEX(Data!$C$1:$C$1038,$B14),"")</f>
        <v>DDH-79</v>
      </c>
      <c r="D14" t="str">
        <f t="array" ref="D14">IFERROR(INDEX($C$7:$C$1000, MATCH(0,COUNTIF($D$5:D13, $C$7:$C$1000), 0)),"")</f>
        <v>DDH-79</v>
      </c>
      <c r="E14">
        <f t="array" ref="E14">IFERROR(SMALL(IF(Data!$U$2:$U$1038=$D14&amp;"_"&amp;$A$2,ROW(Data!$U$2:$U$1038)),1),"")</f>
        <v>108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</v>
      </c>
      <c r="I14">
        <f t="shared" si="0"/>
        <v>0</v>
      </c>
      <c r="J14" s="1">
        <f>IFERROR(VLOOKUP($D14,Data!$C$2:$V$1038,20,FALSE),"")</f>
        <v>43952</v>
      </c>
      <c r="K14">
        <f>IFERROR(VLOOKUP($D14,Data!$C$2:$I$1038,7,FALSE),"")</f>
        <v>0</v>
      </c>
      <c r="L14">
        <f>IFERROR(VLOOKUP($D14,Data!$C$2:$J$1038,8,FALSE),"")</f>
        <v>29.97</v>
      </c>
      <c r="M14">
        <f>IFERROR(INDEX(Data!$T$1:$T$1038,$E14),"")</f>
        <v>0</v>
      </c>
      <c r="N14">
        <f t="array" ref="N14">IF($D14&lt;&gt;"",SUM((Data!$S$2:$S$1038)*(Data!$O$2:$O$1038=$A$2)*(Data!$C$2:$C$1038=$D14)),"")</f>
        <v>0</v>
      </c>
      <c r="O14">
        <f t="shared" si="1"/>
        <v>0</v>
      </c>
      <c r="P14" t="b">
        <f t="shared" si="2"/>
        <v>0</v>
      </c>
      <c r="Q14" t="str">
        <f t="shared" si="3"/>
        <v/>
      </c>
      <c r="R14" t="str">
        <f t="shared" si="4"/>
        <v/>
      </c>
      <c r="S14" t="str">
        <f t="shared" si="5"/>
        <v/>
      </c>
      <c r="T14">
        <f t="shared" si="6"/>
        <v>0</v>
      </c>
      <c r="U14">
        <f t="shared" si="7"/>
        <v>0</v>
      </c>
    </row>
    <row r="15" spans="1:21" x14ac:dyDescent="0.3">
      <c r="A15" s="13" t="str">
        <f>IFERROR(HYPERLINK(VLOOKUP($D15,Data!$C$2:$S$1057,12,FALSE),VLOOKUP($D15,Data!$C$2:$S$1057,10,FALSE)),"")</f>
        <v>Wrong progress counter for Individuals</v>
      </c>
      <c r="B15" s="18">
        <f t="array" ref="B15">IFERROR(SMALL(IF(Data!$O$2:$O$1038=$A$2,ROW(Data!$O$2:$O$1038)),ROW(9:9)),"")</f>
        <v>138</v>
      </c>
      <c r="C15" s="18" t="str">
        <f>IFERROR(INDEX(Data!$C$1:$C$1038,$B15),"")</f>
        <v>DDH-245</v>
      </c>
      <c r="D15" t="str">
        <f t="array" ref="D15">IFERROR(INDEX($C$7:$C$1000, MATCH(0,COUNTIF($D$5:D14, $C$7:$C$1000), 0)),"")</f>
        <v>DDH-245</v>
      </c>
      <c r="E15">
        <f t="array" ref="E15">IFERROR(SMALL(IF(Data!$U$2:$U$1038=$D15&amp;"_"&amp;$A$2,ROW(Data!$U$2:$U$1038)),1),"")</f>
        <v>138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>
        <f t="shared" si="0"/>
        <v>0</v>
      </c>
      <c r="J15" s="1">
        <f>IFERROR(VLOOKUP($D15,Data!$C$2:$V$1038,20,FALSE),"")</f>
        <v>43991</v>
      </c>
      <c r="K15">
        <f>IFERROR(VLOOKUP($D15,Data!$C$2:$I$1038,7,FALSE),"")</f>
        <v>5</v>
      </c>
      <c r="L15">
        <f>IFERROR(VLOOKUP($D15,Data!$C$2:$J$1038,8,FALSE),"")</f>
        <v>8.65</v>
      </c>
      <c r="M15">
        <f>IFERROR(INDEX(Data!$T$1:$T$1038,$E15),"")</f>
        <v>0</v>
      </c>
      <c r="N15">
        <f t="array" ref="N15">IF($D15&lt;&gt;"",SUM((Data!$S$2:$S$1038)*(Data!$O$2:$O$1038=$A$2)*(Data!$C$2:$C$1038=$D15)),"")</f>
        <v>0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 t="str">
        <f t="shared" si="5"/>
        <v/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IFERROR(HYPERLINK(VLOOKUP($D16,Data!$C$2:$S$1057,12,FALSE),VLOOKUP($D16,Data!$C$2:$S$1057,10,FALSE)),"")</f>
        <v>Appointing Additional Authorities</v>
      </c>
      <c r="B16" s="18">
        <f t="array" ref="B16">IFERROR(SMALL(IF(Data!$O$2:$O$1038=$A$2,ROW(Data!$O$2:$O$1038)),ROW(10:10)),"")</f>
        <v>162</v>
      </c>
      <c r="C16" s="18" t="str">
        <f>IFERROR(INDEX(Data!$C$1:$C$1038,$B16),"")</f>
        <v>DDH-96</v>
      </c>
      <c r="D16" t="str">
        <f t="array" ref="D16">IFERROR(INDEX($C$7:$C$1000, MATCH(0,COUNTIF($D$5:D15, $C$7:$C$1000), 0)),"")</f>
        <v>DDH-96</v>
      </c>
      <c r="E16">
        <f t="array" ref="E16">IFERROR(SMALL(IF(Data!$U$2:$U$1038=$D16&amp;"_"&amp;$A$2,ROW(Data!$U$2:$U$1038)),1),"")</f>
        <v>162</v>
      </c>
      <c r="F16" t="str">
        <f>IFERROR(VLOOKUP($D16, Data!$C$2:$F$1038,2,FALSE),"")</f>
        <v>In Progress</v>
      </c>
      <c r="G16">
        <f>IFERROR(VLOOKUP($D16, Data!$C$2:$F$1038,3,FALSE),"")</f>
        <v>0</v>
      </c>
      <c r="H16">
        <f>IFERROR(VLOOKUP($D16,Data!$C$2:$I$1038,6,FALSE),"")</f>
        <v>0</v>
      </c>
      <c r="I16">
        <f t="shared" si="0"/>
        <v>0</v>
      </c>
      <c r="J16" s="1">
        <f>IFERROR(VLOOKUP($D16,Data!$C$2:$V$1038,20,FALSE),"")</f>
        <v>43948</v>
      </c>
      <c r="K16">
        <f>IFERROR(VLOOKUP($D16,Data!$C$2:$I$1038,7,FALSE),"")</f>
        <v>0</v>
      </c>
      <c r="L16">
        <f>IFERROR(VLOOKUP($D16,Data!$C$2:$J$1038,8,FALSE),"")</f>
        <v>44.23</v>
      </c>
      <c r="M16">
        <f>IFERROR(INDEX(Data!$T$1:$T$1038,$E16),"")</f>
        <v>0</v>
      </c>
      <c r="N16">
        <f t="array" ref="N16">IF($D16&lt;&gt;"",SUM((Data!$S$2:$S$1038)*(Data!$O$2:$O$1038=$A$2)*(Data!$C$2:$C$1038=$D16)),"")</f>
        <v>0</v>
      </c>
      <c r="O16">
        <f t="shared" si="1"/>
        <v>0</v>
      </c>
      <c r="P16" t="b">
        <f t="shared" si="2"/>
        <v>0</v>
      </c>
      <c r="Q16" t="str">
        <f t="shared" si="3"/>
        <v/>
      </c>
      <c r="R16" t="str">
        <f t="shared" si="4"/>
        <v/>
      </c>
      <c r="S16" t="str">
        <f t="shared" si="5"/>
        <v/>
      </c>
      <c r="T16">
        <f t="shared" si="6"/>
        <v>0</v>
      </c>
      <c r="U16">
        <f t="shared" si="7"/>
        <v>0</v>
      </c>
    </row>
    <row r="17" spans="1:21" ht="28.8" x14ac:dyDescent="0.3">
      <c r="A17" s="13" t="str">
        <f>IFERROR(HYPERLINK(VLOOKUP($D17,Data!$C$2:$S$1057,12,FALSE),VLOOKUP($D17,Data!$C$2:$S$1057,10,FALSE)),"")</f>
        <v>NAV API. Send Transaction</v>
      </c>
      <c r="B17" s="18">
        <f t="array" ref="B17">IFERROR(SMALL(IF(Data!$O$2:$O$1038=$A$2,ROW(Data!$O$2:$O$1038)),ROW(11:11)),"")</f>
        <v>173</v>
      </c>
      <c r="C17" s="18" t="str">
        <f>IFERROR(INDEX(Data!$C$1:$C$1038,$B17),"")</f>
        <v>DDH-189</v>
      </c>
      <c r="D17" t="str">
        <f t="array" ref="D17">IFERROR(INDEX($C$7:$C$1000, MATCH(0,COUNTIF($D$5:D16, $C$7:$C$1000), 0)),"")</f>
        <v>DDH-189</v>
      </c>
      <c r="E17">
        <f t="array" ref="E17">IFERROR(SMALL(IF(Data!$U$2:$U$1038=$D17&amp;"_"&amp;$A$2,ROW(Data!$U$2:$U$1038)),1),"")</f>
        <v>173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6</v>
      </c>
      <c r="I17">
        <f t="shared" si="0"/>
        <v>0</v>
      </c>
      <c r="J17" s="1">
        <f>IFERROR(VLOOKUP($D17,Data!$C$2:$V$1038,20,FALSE),"")</f>
        <v>43964</v>
      </c>
      <c r="K17">
        <f>IFERROR(VLOOKUP($D17,Data!$C$2:$I$1038,7,FALSE),"")</f>
        <v>12</v>
      </c>
      <c r="L17">
        <f>IFERROR(VLOOKUP($D17,Data!$C$2:$J$1038,8,FALSE),"")</f>
        <v>25.85</v>
      </c>
      <c r="M17">
        <f>IFERROR(INDEX(Data!$T$1:$T$1038,$E17),"")</f>
        <v>0</v>
      </c>
      <c r="N17">
        <f t="array" ref="N17">IF($D17&lt;&gt;"",SUM((Data!$S$2:$S$1038)*(Data!$O$2:$O$1038=$A$2)*(Data!$C$2:$C$1038=$D17)),"")</f>
        <v>0</v>
      </c>
      <c r="O17">
        <f t="shared" si="1"/>
        <v>0</v>
      </c>
      <c r="P17" t="b">
        <f t="shared" si="2"/>
        <v>0</v>
      </c>
      <c r="Q17" t="str">
        <f t="shared" si="3"/>
        <v/>
      </c>
      <c r="R17" t="str">
        <f t="shared" si="4"/>
        <v/>
      </c>
      <c r="S17" t="str">
        <f t="shared" si="5"/>
        <v/>
      </c>
      <c r="T17">
        <f t="shared" si="6"/>
        <v>0</v>
      </c>
      <c r="U17">
        <f t="shared" si="7"/>
        <v>0</v>
      </c>
    </row>
    <row r="18" spans="1:21" x14ac:dyDescent="0.3">
      <c r="A18" s="13" t="str">
        <f>IFERROR(HYPERLINK(VLOOKUP($D18,Data!$C$2:$S$1057,12,FALSE),VLOOKUP($D18,Data!$C$2:$S$1057,10,FALSE)),"")</f>
        <v>All created individuals should be available for selection</v>
      </c>
      <c r="B18" s="18">
        <f t="array" ref="B18">IFERROR(SMALL(IF(Data!$O$2:$O$1038=$A$2,ROW(Data!$O$2:$O$1038)),ROW(12:12)),"")</f>
        <v>175</v>
      </c>
      <c r="C18" s="18" t="str">
        <f>IFERROR(INDEX(Data!$C$1:$C$1038,$B18),"")</f>
        <v>DDH-254</v>
      </c>
      <c r="D18" t="str">
        <f t="array" ref="D18">IFERROR(INDEX($C$7:$C$1000, MATCH(0,COUNTIF($D$5:D17, $C$7:$C$1000), 0)),"")</f>
        <v>DDH-254</v>
      </c>
      <c r="E18">
        <f t="array" ref="E18">IFERROR(SMALL(IF(Data!$U$2:$U$1038=$D18&amp;"_"&amp;$A$2,ROW(Data!$U$2:$U$1038)),1),"")</f>
        <v>175</v>
      </c>
      <c r="F18" t="str">
        <f>IFERROR(VLOOKUP($D18, Data!$C$2:$F$1038,2,FALSE),"")</f>
        <v>Open</v>
      </c>
      <c r="G18">
        <f>IFERROR(VLOOKUP($D18, Data!$C$2:$F$1038,3,FALSE),"")</f>
        <v>0</v>
      </c>
      <c r="H18">
        <f>IFERROR(VLOOKUP($D18,Data!$C$2:$I$1038,6,FALSE),"")</f>
        <v>2.5</v>
      </c>
      <c r="I18">
        <f t="shared" si="0"/>
        <v>0</v>
      </c>
      <c r="J18" s="1">
        <f>IFERROR(VLOOKUP($D18,Data!$C$2:$V$1038,20,FALSE),"")</f>
        <v>43998</v>
      </c>
      <c r="K18">
        <f>IFERROR(VLOOKUP($D18,Data!$C$2:$I$1038,7,FALSE),"")</f>
        <v>11</v>
      </c>
      <c r="L18">
        <f>IFERROR(VLOOKUP($D18,Data!$C$2:$J$1038,8,FALSE),"")</f>
        <v>14.5</v>
      </c>
      <c r="M18">
        <f>IFERROR(INDEX(Data!$T$1:$T$1038,$E18),"")</f>
        <v>0</v>
      </c>
      <c r="N18">
        <f t="array" ref="N18">IF($D18&lt;&gt;"",SUM((Data!$S$2:$S$1038)*(Data!$O$2:$O$1038=$A$2)*(Data!$C$2:$C$1038=$D18)),"")</f>
        <v>0</v>
      </c>
      <c r="O18">
        <f t="shared" si="1"/>
        <v>0</v>
      </c>
      <c r="P18" t="b">
        <f t="shared" si="2"/>
        <v>0</v>
      </c>
      <c r="Q18" t="str">
        <f t="shared" si="3"/>
        <v/>
      </c>
      <c r="R18" t="str">
        <f t="shared" si="4"/>
        <v/>
      </c>
      <c r="S18" t="str">
        <f t="shared" si="5"/>
        <v/>
      </c>
      <c r="T18">
        <f t="shared" si="6"/>
        <v>0</v>
      </c>
      <c r="U18">
        <f t="shared" si="7"/>
        <v>0</v>
      </c>
    </row>
    <row r="19" spans="1:21" x14ac:dyDescent="0.3">
      <c r="A19" s="13" t="str">
        <f>IFERROR(HYPERLINK(VLOOKUP($D19,Data!$C$2:$S$1057,12,FALSE),VLOOKUP($D19,Data!$C$2:$S$1057,10,FALSE)),"")</f>
        <v>Add file for download</v>
      </c>
      <c r="B19" s="18">
        <f t="array" ref="B19">IFERROR(SMALL(IF(Data!$O$2:$O$1038=$A$2,ROW(Data!$O$2:$O$1038)),ROW(13:13)),"")</f>
        <v>197</v>
      </c>
      <c r="C19" s="18" t="str">
        <f>IFERROR(INDEX(Data!$C$1:$C$1038,$B19),"")</f>
        <v>DDH-260</v>
      </c>
      <c r="D19" t="str">
        <f t="array" ref="D19">IFERROR(INDEX($C$7:$C$1000, MATCH(0,COUNTIF($D$5:D18, $C$7:$C$1000), 0)),"")</f>
        <v>DDH-260</v>
      </c>
      <c r="E19">
        <f t="array" ref="E19">IFERROR(SMALL(IF(Data!$U$2:$U$1038=$D19&amp;"_"&amp;$A$2,ROW(Data!$U$2:$U$1038)),1),"")</f>
        <v>197</v>
      </c>
      <c r="F19" t="str">
        <f>IFERROR(VLOOKUP($D19, Data!$C$2:$F$1038,2,FALSE),"")</f>
        <v>Open</v>
      </c>
      <c r="G19">
        <f>IFERROR(VLOOKUP($D19, Data!$C$2:$F$1038,3,FALSE),"")</f>
        <v>0</v>
      </c>
      <c r="H19">
        <f>IFERROR(VLOOKUP($D19,Data!$C$2:$I$1038,6,FALSE),"")</f>
        <v>1</v>
      </c>
      <c r="I19">
        <f t="shared" si="0"/>
        <v>0</v>
      </c>
      <c r="J19" s="1">
        <f>IFERROR(VLOOKUP($D19,Data!$C$2:$V$1038,20,FALSE),"")</f>
        <v>44002</v>
      </c>
      <c r="K19">
        <f>IFERROR(VLOOKUP($D19,Data!$C$2:$I$1038,7,FALSE),"")</f>
        <v>1</v>
      </c>
      <c r="L19">
        <f>IFERROR(VLOOKUP($D19,Data!$C$2:$J$1038,8,FALSE),"")</f>
        <v>1</v>
      </c>
      <c r="M19">
        <f>IFERROR(INDEX(Data!$T$1:$T$1038,$E19),"")</f>
        <v>0</v>
      </c>
      <c r="N19">
        <f t="array" ref="N19">IF($D19&lt;&gt;"",SUM((Data!$S$2:$S$1038)*(Data!$O$2:$O$1038=$A$2)*(Data!$C$2:$C$1038=$D19)),"")</f>
        <v>0</v>
      </c>
      <c r="O19">
        <f t="shared" si="1"/>
        <v>0</v>
      </c>
      <c r="P19" t="b">
        <f t="shared" si="2"/>
        <v>0</v>
      </c>
      <c r="Q19" t="str">
        <f t="shared" si="3"/>
        <v/>
      </c>
      <c r="R19" t="str">
        <f t="shared" si="4"/>
        <v/>
      </c>
      <c r="S19" t="str">
        <f t="shared" si="5"/>
        <v/>
      </c>
      <c r="T19">
        <f t="shared" si="6"/>
        <v>0</v>
      </c>
      <c r="U19">
        <f t="shared" si="7"/>
        <v>0</v>
      </c>
    </row>
    <row r="20" spans="1:21" x14ac:dyDescent="0.3">
      <c r="A20" s="13" t="str">
        <f>IFERROR(HYPERLINK(VLOOKUP($D20,Data!$C$2:$S$1057,12,FALSE),VLOOKUP($D20,Data!$C$2:$S$1057,10,FALSE)),"")</f>
        <v>Appointed Addition Authority: Add standard form for signatory</v>
      </c>
      <c r="B20" s="18">
        <f t="array" ref="B20">IFERROR(SMALL(IF(Data!$O$2:$O$1038=$A$2,ROW(Data!$O$2:$O$1038)),ROW(14:14)),"")</f>
        <v>199</v>
      </c>
      <c r="C20" s="18" t="str">
        <f>IFERROR(INDEX(Data!$C$1:$C$1038,$B20),"")</f>
        <v>DDH-255</v>
      </c>
      <c r="D20" t="str">
        <f t="array" ref="D20">IFERROR(INDEX($C$7:$C$1000, MATCH(0,COUNTIF($D$5:D19, $C$7:$C$1000), 0)),"")</f>
        <v>DDH-255</v>
      </c>
      <c r="E20">
        <f t="array" ref="E20">IFERROR(SMALL(IF(Data!$U$2:$U$1038=$D20&amp;"_"&amp;$A$2,ROW(Data!$U$2:$U$1038)),1),"")</f>
        <v>199</v>
      </c>
      <c r="F20" t="str">
        <f>IFERROR(VLOOKUP($D20, Data!$C$2:$F$1038,2,FALSE),"")</f>
        <v>Open</v>
      </c>
      <c r="G20">
        <f>IFERROR(VLOOKUP($D20, Data!$C$2:$F$1038,3,FALSE),"")</f>
        <v>0</v>
      </c>
      <c r="H20">
        <f>IFERROR(VLOOKUP($D20,Data!$C$2:$I$1038,6,FALSE),"")</f>
        <v>1.5</v>
      </c>
      <c r="I20">
        <f t="shared" si="0"/>
        <v>0</v>
      </c>
      <c r="J20" s="1">
        <f>IFERROR(VLOOKUP($D20,Data!$C$2:$V$1038,20,FALSE),"")</f>
        <v>43999</v>
      </c>
      <c r="K20">
        <f>IFERROR(VLOOKUP($D20,Data!$C$2:$I$1038,7,FALSE),"")</f>
        <v>4</v>
      </c>
      <c r="L20">
        <f>IFERROR(VLOOKUP($D20,Data!$C$2:$J$1038,8,FALSE),"")</f>
        <v>7.22</v>
      </c>
      <c r="M20">
        <f>IFERROR(INDEX(Data!$T$1:$T$1038,$E20),"")</f>
        <v>0</v>
      </c>
      <c r="N20">
        <f t="array" ref="N20">IF($D20&lt;&gt;"",SUM((Data!$S$2:$S$1038)*(Data!$O$2:$O$1038=$A$2)*(Data!$C$2:$C$1038=$D20)),"")</f>
        <v>0</v>
      </c>
      <c r="O20">
        <f t="shared" si="1"/>
        <v>0</v>
      </c>
      <c r="P20" t="b">
        <f t="shared" si="2"/>
        <v>0</v>
      </c>
      <c r="Q20" t="str">
        <f t="shared" si="3"/>
        <v/>
      </c>
      <c r="R20" t="str">
        <f t="shared" si="4"/>
        <v/>
      </c>
      <c r="S20" t="str">
        <f t="shared" si="5"/>
        <v/>
      </c>
      <c r="T20">
        <f t="shared" si="6"/>
        <v>0</v>
      </c>
      <c r="U20">
        <f t="shared" si="7"/>
        <v>0</v>
      </c>
    </row>
    <row r="21" spans="1:21" x14ac:dyDescent="0.3">
      <c r="A21" s="13" t="str">
        <f>IFERROR(HYPERLINK(VLOOKUP($D21,Data!$C$2:$S$1057,12,FALSE),VLOOKUP($D21,Data!$C$2:$S$1057,10,FALSE)),"")</f>
        <v>Ongoing issues</v>
      </c>
      <c r="B21" s="18">
        <f t="array" ref="B21">IFERROR(SMALL(IF(Data!$O$2:$O$1038=$A$2,ROW(Data!$O$2:$O$1038)),ROW(15:15)),"")</f>
        <v>201</v>
      </c>
      <c r="C21" s="18" t="str">
        <f>IFERROR(INDEX(Data!$C$1:$C$1038,$B21),"")</f>
        <v>DDH-254</v>
      </c>
      <c r="D21" t="str">
        <f t="array" ref="D21">IFERROR(INDEX($C$7:$C$1000, MATCH(0,COUNTIF($D$5:D20, $C$7:$C$1000), 0)),"")</f>
        <v>DDH-227</v>
      </c>
      <c r="E21">
        <f t="array" ref="E21">IFERROR(SMALL(IF(Data!$U$2:$U$1038=$D21&amp;"_"&amp;$A$2,ROW(Data!$U$2:$U$1038)),1),"")</f>
        <v>203</v>
      </c>
      <c r="F21" t="str">
        <f>IFERROR(VLOOKUP($D21, Data!$C$2:$F$1038,2,FALSE),"")</f>
        <v>Open</v>
      </c>
      <c r="G21">
        <f>IFERROR(VLOOKUP($D21, Data!$C$2:$F$1038,3,FALSE),"")</f>
        <v>0</v>
      </c>
      <c r="H21">
        <f>IFERROR(VLOOKUP($D21,Data!$C$2:$I$1038,6,FALSE),"")</f>
        <v>0</v>
      </c>
      <c r="I21">
        <f t="shared" si="0"/>
        <v>0</v>
      </c>
      <c r="J21" s="1">
        <f>IFERROR(VLOOKUP($D21,Data!$C$2:$V$1038,20,FALSE),"")</f>
        <v>43980</v>
      </c>
      <c r="K21">
        <f>IFERROR(VLOOKUP($D21,Data!$C$2:$I$1038,7,FALSE),"")</f>
        <v>0</v>
      </c>
      <c r="L21">
        <f>IFERROR(VLOOKUP($D21,Data!$C$2:$J$1038,8,FALSE),"")</f>
        <v>71</v>
      </c>
      <c r="M21">
        <f>IFERROR(INDEX(Data!$T$1:$T$1038,$E21),"")</f>
        <v>0</v>
      </c>
      <c r="N21">
        <f t="array" ref="N21">IF($D21&lt;&gt;"",SUM((Data!$S$2:$S$1038)*(Data!$O$2:$O$1038=$A$2)*(Data!$C$2:$C$1038=$D21)),"")</f>
        <v>0</v>
      </c>
      <c r="O21">
        <f t="shared" si="1"/>
        <v>0</v>
      </c>
      <c r="P21" t="b">
        <f t="shared" si="2"/>
        <v>0</v>
      </c>
      <c r="Q21" t="str">
        <f t="shared" si="3"/>
        <v/>
      </c>
      <c r="R21" t="str">
        <f t="shared" si="4"/>
        <v/>
      </c>
      <c r="S21" t="str">
        <f t="shared" si="5"/>
        <v/>
      </c>
      <c r="T21">
        <f t="shared" si="6"/>
        <v>0</v>
      </c>
      <c r="U21">
        <f t="shared" si="7"/>
        <v>0</v>
      </c>
    </row>
    <row r="22" spans="1:21" x14ac:dyDescent="0.3">
      <c r="A22" s="13" t="str">
        <f>IFERROR(HYPERLINK(VLOOKUP($D22,Data!$C$2:$S$1057,12,FALSE),VLOOKUP($D22,Data!$C$2:$S$1057,10,FALSE)),"")</f>
        <v>Individual form: button renaming</v>
      </c>
      <c r="B22" s="18">
        <f t="array" ref="B22">IFERROR(SMALL(IF(Data!$O$2:$O$1038=$A$2,ROW(Data!$O$2:$O$1038)),ROW(16:16)),"")</f>
        <v>203</v>
      </c>
      <c r="C22" s="18" t="str">
        <f>IFERROR(INDEX(Data!$C$1:$C$1038,$B22),"")</f>
        <v>DDH-227</v>
      </c>
      <c r="D22" t="str">
        <f t="array" ref="D22">IFERROR(INDEX($C$7:$C$1000, MATCH(0,COUNTIF($D$5:D21, $C$7:$C$1000), 0)),"")</f>
        <v>DDH-256</v>
      </c>
      <c r="E22">
        <f t="array" ref="E22">IFERROR(SMALL(IF(Data!$U$2:$U$1038=$D22&amp;"_"&amp;$A$2,ROW(Data!$U$2:$U$1038)),1),"")</f>
        <v>208</v>
      </c>
      <c r="F22" t="str">
        <f>IFERROR(VLOOKUP($D22, Data!$C$2:$F$1038,2,FALSE),"")</f>
        <v>Open</v>
      </c>
      <c r="G22">
        <f>IFERROR(VLOOKUP($D22, Data!$C$2:$F$1038,3,FALSE),"")</f>
        <v>0</v>
      </c>
      <c r="H22">
        <f>IFERROR(VLOOKUP($D22,Data!$C$2:$I$1038,6,FALSE),"")</f>
        <v>0.5</v>
      </c>
      <c r="I22">
        <f t="shared" si="0"/>
        <v>0</v>
      </c>
      <c r="J22" s="1">
        <f>IFERROR(VLOOKUP($D22,Data!$C$2:$V$1038,20,FALSE),"")</f>
        <v>43997</v>
      </c>
      <c r="K22">
        <f>IFERROR(VLOOKUP($D22,Data!$C$2:$I$1038,7,FALSE),"")</f>
        <v>2.5</v>
      </c>
      <c r="L22">
        <f>IFERROR(VLOOKUP($D22,Data!$C$2:$J$1038,8,FALSE),"")</f>
        <v>3.17</v>
      </c>
      <c r="M22">
        <f>IFERROR(INDEX(Data!$T$1:$T$1038,$E22),"")</f>
        <v>0</v>
      </c>
      <c r="N22">
        <f t="array" ref="N22">IF($D22&lt;&gt;"",SUM((Data!$S$2:$S$1038)*(Data!$O$2:$O$1038=$A$2)*(Data!$C$2:$C$1038=$D22)),"")</f>
        <v>0</v>
      </c>
      <c r="O22">
        <f t="shared" si="1"/>
        <v>0</v>
      </c>
      <c r="P22" t="b">
        <f t="shared" si="2"/>
        <v>0</v>
      </c>
      <c r="Q22" t="str">
        <f t="shared" si="3"/>
        <v/>
      </c>
      <c r="R22" t="str">
        <f t="shared" si="4"/>
        <v/>
      </c>
      <c r="S22" t="str">
        <f t="shared" si="5"/>
        <v/>
      </c>
      <c r="T22">
        <f t="shared" si="6"/>
        <v>0</v>
      </c>
      <c r="U22">
        <f t="shared" si="7"/>
        <v>0</v>
      </c>
    </row>
    <row r="23" spans="1:21" x14ac:dyDescent="0.3">
      <c r="A23" s="13" t="str">
        <f>IFERROR(HYPERLINK(VLOOKUP($D23,Data!$C$2:$S$1057,12,FALSE),VLOOKUP($D23,Data!$C$2:$S$1057,10,FALSE)),"")</f>
        <v>Individual Details</v>
      </c>
      <c r="B23" s="18">
        <f t="array" ref="B23">IFERROR(SMALL(IF(Data!$O$2:$O$1038=$A$2,ROW(Data!$O$2:$O$1038)),ROW(17:17)),"")</f>
        <v>208</v>
      </c>
      <c r="C23" s="18" t="str">
        <f>IFERROR(INDEX(Data!$C$1:$C$1038,$B23),"")</f>
        <v>DDH-256</v>
      </c>
      <c r="D23" t="str">
        <f t="array" ref="D23">IFERROR(INDEX($C$7:$C$1000, MATCH(0,COUNTIF($D$5:D22, $C$7:$C$1000), 0)),"")</f>
        <v>DDH-86</v>
      </c>
      <c r="E23">
        <f t="array" ref="E23">IFERROR(SMALL(IF(Data!$U$2:$U$1038=$D23&amp;"_"&amp;$A$2,ROW(Data!$U$2:$U$1038)),1),"")</f>
        <v>212</v>
      </c>
      <c r="F23" t="str">
        <f>IFERROR(VLOOKUP($D23, Data!$C$2:$F$1038,2,FALSE),"")</f>
        <v>Blocked</v>
      </c>
      <c r="G23">
        <f>IFERROR(VLOOKUP($D23, Data!$C$2:$F$1038,3,FALSE),"")</f>
        <v>0</v>
      </c>
      <c r="H23">
        <f>IFERROR(VLOOKUP($D23,Data!$C$2:$I$1038,6,FALSE),"")</f>
        <v>24</v>
      </c>
      <c r="I23">
        <f t="shared" si="0"/>
        <v>0</v>
      </c>
      <c r="J23" s="1">
        <f>IFERROR(VLOOKUP($D23,Data!$C$2:$V$1038,20,FALSE),"")</f>
        <v>43888</v>
      </c>
      <c r="K23">
        <f>IFERROR(VLOOKUP($D23,Data!$C$2:$I$1038,7,FALSE),"")</f>
        <v>26</v>
      </c>
      <c r="L23">
        <f>IFERROR(VLOOKUP($D23,Data!$C$2:$J$1038,8,FALSE),"")</f>
        <v>43.6</v>
      </c>
      <c r="M23">
        <f>IFERROR(INDEX(Data!$T$1:$T$1038,$E23),"")</f>
        <v>0</v>
      </c>
      <c r="N23">
        <f t="array" ref="N23">IF($D23&lt;&gt;"",SUM((Data!$S$2:$S$1038)*(Data!$O$2:$O$1038=$A$2)*(Data!$C$2:$C$1038=$D23)),"")</f>
        <v>0</v>
      </c>
      <c r="O23">
        <f t="shared" si="1"/>
        <v>0</v>
      </c>
      <c r="P23" t="b">
        <f t="shared" si="2"/>
        <v>0</v>
      </c>
      <c r="Q23" t="str">
        <f t="shared" si="3"/>
        <v/>
      </c>
      <c r="R23" t="str">
        <f t="shared" si="4"/>
        <v/>
      </c>
      <c r="S23" t="str">
        <f t="shared" si="5"/>
        <v/>
      </c>
      <c r="T23">
        <f t="shared" si="6"/>
        <v>0</v>
      </c>
      <c r="U23">
        <f t="shared" si="7"/>
        <v>0</v>
      </c>
    </row>
    <row r="24" spans="1:21" ht="28.8" x14ac:dyDescent="0.3">
      <c r="A24" s="13" t="str">
        <f>IFERROR(HYPERLINK(VLOOKUP($D24,Data!$C$2:$S$1057,12,FALSE),VLOOKUP($D24,Data!$C$2:$S$1057,10,FALSE)),"")</f>
        <v>Individual Details</v>
      </c>
      <c r="B24" s="18">
        <f t="array" ref="B24">IFERROR(SMALL(IF(Data!$O$2:$O$1038=$A$2,ROW(Data!$O$2:$O$1038)),ROW(18:18)),"")</f>
        <v>212</v>
      </c>
      <c r="C24" s="18" t="str">
        <f>IFERROR(INDEX(Data!$C$1:$C$1038,$B24),"")</f>
        <v>DDH-86</v>
      </c>
      <c r="D24" t="str">
        <f t="array" ref="D24">IFERROR(INDEX($C$7:$C$1000, MATCH(0,COUNTIF($D$5:D23, $C$7:$C$1000), 0)),"")</f>
        <v>DDH-84</v>
      </c>
      <c r="E24">
        <f t="array" ref="E24">IFERROR(SMALL(IF(Data!$U$2:$U$1038=$D24&amp;"_"&amp;$A$2,ROW(Data!$U$2:$U$1038)),1),"")</f>
        <v>213</v>
      </c>
      <c r="F24" t="str">
        <f>IFERROR(VLOOKUP($D24, Data!$C$2:$F$1038,2,FALSE),"")</f>
        <v>Open</v>
      </c>
      <c r="G24">
        <f>IFERROR(VLOOKUP($D24, Data!$C$2:$F$1038,3,FALSE),"")</f>
        <v>0</v>
      </c>
      <c r="H24">
        <f>IFERROR(VLOOKUP($D24,Data!$C$2:$I$1038,6,FALSE),"")</f>
        <v>0</v>
      </c>
      <c r="I24">
        <f t="shared" si="0"/>
        <v>0</v>
      </c>
      <c r="J24" s="1">
        <f>IFERROR(VLOOKUP($D24,Data!$C$2:$V$1038,20,FALSE),"")</f>
        <v>43946</v>
      </c>
      <c r="K24">
        <f>IFERROR(VLOOKUP($D24,Data!$C$2:$I$1038,7,FALSE),"")</f>
        <v>0</v>
      </c>
      <c r="L24">
        <f>IFERROR(VLOOKUP($D24,Data!$C$2:$J$1038,8,FALSE),"")</f>
        <v>135.02000000000001</v>
      </c>
      <c r="M24">
        <f>IFERROR(INDEX(Data!$T$1:$T$1038,$E24),"")</f>
        <v>0</v>
      </c>
      <c r="N24">
        <f t="array" ref="N24">IF($D24&lt;&gt;"",SUM((Data!$S$2:$S$1038)*(Data!$O$2:$O$1038=$A$2)*(Data!$C$2:$C$1038=$D24)),"")</f>
        <v>0</v>
      </c>
      <c r="O24">
        <f t="shared" si="1"/>
        <v>0</v>
      </c>
      <c r="P24" t="b">
        <f t="shared" si="2"/>
        <v>0</v>
      </c>
      <c r="Q24" t="str">
        <f t="shared" si="3"/>
        <v/>
      </c>
      <c r="R24" t="str">
        <f t="shared" si="4"/>
        <v/>
      </c>
      <c r="S24" t="str">
        <f t="shared" si="5"/>
        <v/>
      </c>
      <c r="T24">
        <f t="shared" si="6"/>
        <v>0</v>
      </c>
      <c r="U24">
        <f t="shared" si="7"/>
        <v>0</v>
      </c>
    </row>
    <row r="25" spans="1:21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213</v>
      </c>
      <c r="C25" s="18" t="str">
        <f>IFERROR(INDEX(Data!$C$1:$C$1038,$B25),"")</f>
        <v>DDH-84</v>
      </c>
      <c r="D25">
        <f t="array" ref="D25">IFERROR(INDEX($C$7:$C$1000, MATCH(0,COUNTIF($D$5:D24, $C$7:$C$1000), 0)),"")</f>
        <v>0</v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>
        <f t="array" ref="N25">IF($D25&lt;&gt;"",SUM((Data!$S$2:$S$1038)*(Data!$O$2:$O$1038=$A$2)*(Data!$C$2:$C$1038=$D25)),"")</f>
        <v>0</v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 t="str">
        <f t="array" ref="B26">IFERROR(SMALL(IF(Data!$O$2:$O$1038=$A$2,ROW(Data!$O$2:$O$1038)),ROW(20:20)),"")</f>
        <v/>
      </c>
      <c r="C26" s="18" t="str">
        <f>IFERROR(INDEX(Data!$C$1:$C$1038,$B26),"")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 t="str">
        <f t="array" ref="B27">IFERROR(SMALL(IF(Data!$O$2:$O$1038=$A$2,ROW(Data!$O$2:$O$1038)),ROW(21:21)),"")</f>
        <v/>
      </c>
      <c r="C27" s="18" t="str">
        <f>IFERROR(INDEX(Data!$C$1:$C$1038,$B27),"")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46" priority="15" operator="between">
      <formula>0</formula>
      <formula>50</formula>
    </cfRule>
    <cfRule type="cellIs" dxfId="145" priority="16" operator="between">
      <formula>50.01</formula>
      <formula>70</formula>
    </cfRule>
    <cfRule type="cellIs" dxfId="144" priority="17" operator="between">
      <formula>70.1</formula>
      <formula>80</formula>
    </cfRule>
    <cfRule type="cellIs" dxfId="143" priority="18" operator="between">
      <formula>80.1</formula>
      <formula>100</formula>
    </cfRule>
    <cfRule type="cellIs" dxfId="142" priority="19" operator="between">
      <formula>100.01</formula>
      <formula>120</formula>
    </cfRule>
    <cfRule type="cellIs" dxfId="141" priority="20" operator="between">
      <formula>120.01</formula>
      <formula>150</formula>
    </cfRule>
    <cfRule type="cellIs" dxfId="140" priority="21" operator="between">
      <formula>150.01</formula>
      <formula>100000000</formula>
    </cfRule>
  </conditionalFormatting>
  <conditionalFormatting sqref="K2">
    <cfRule type="cellIs" dxfId="139" priority="8" operator="between">
      <formula>0</formula>
      <formula>50</formula>
    </cfRule>
    <cfRule type="cellIs" dxfId="138" priority="9" operator="between">
      <formula>50.01</formula>
      <formula>70</formula>
    </cfRule>
    <cfRule type="cellIs" dxfId="137" priority="10" operator="between">
      <formula>70.1</formula>
      <formula>80</formula>
    </cfRule>
    <cfRule type="cellIs" dxfId="136" priority="11" operator="between">
      <formula>80.1</formula>
      <formula>100</formula>
    </cfRule>
    <cfRule type="cellIs" dxfId="135" priority="12" operator="between">
      <formula>100.01</formula>
      <formula>120</formula>
    </cfRule>
    <cfRule type="cellIs" dxfId="134" priority="13" operator="between">
      <formula>120.01</formula>
      <formula>150</formula>
    </cfRule>
    <cfRule type="cellIs" dxfId="133" priority="14" operator="between">
      <formula>150.01</formula>
      <formula>100000000</formula>
    </cfRule>
  </conditionalFormatting>
  <conditionalFormatting sqref="J2 L2">
    <cfRule type="cellIs" dxfId="132" priority="1" operator="between">
      <formula>0</formula>
      <formula>50</formula>
    </cfRule>
    <cfRule type="cellIs" dxfId="131" priority="2" operator="between">
      <formula>50.01</formula>
      <formula>70</formula>
    </cfRule>
    <cfRule type="cellIs" dxfId="130" priority="3" operator="between">
      <formula>70.1</formula>
      <formula>80</formula>
    </cfRule>
    <cfRule type="cellIs" dxfId="129" priority="4" operator="between">
      <formula>80.1</formula>
      <formula>100</formula>
    </cfRule>
    <cfRule type="cellIs" dxfId="128" priority="5" operator="between">
      <formula>100.01</formula>
      <formula>120</formula>
    </cfRule>
    <cfRule type="cellIs" dxfId="127" priority="6" operator="between">
      <formula>120.01</formula>
      <formula>150</formula>
    </cfRule>
    <cfRule type="cellIs" dxfId="126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74</v>
      </c>
      <c r="D2">
        <f>SUMIFS(U7:U100,$P7:$P100,TRUE)</f>
        <v>19.3</v>
      </c>
      <c r="F2">
        <f>SUMIFS(T7:T100,$P7:$P100,TRUE)</f>
        <v>34.86</v>
      </c>
      <c r="G2">
        <f>ROUND(SUMIFS($M7:$M100,$P7:$P100,TRUE),2)</f>
        <v>35.18</v>
      </c>
      <c r="J2">
        <f>IFERROR(ROUND($D2/$G2*100,2),0)</f>
        <v>54.86</v>
      </c>
      <c r="K2">
        <f>IFERROR(ROUND($F2/$G2*100,2),0)</f>
        <v>99.09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4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4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>
        <f>IFERROR(H7*O7,"")</f>
        <v>0.16</v>
      </c>
      <c r="J7" s="1">
        <f>IFERROR(VLOOKUP($D7,Data!$C$2:$V$1038,20,FALSE),"")</f>
        <v>43982</v>
      </c>
      <c r="K7">
        <f>IFERROR(VLOOKUP($D7,Data!$C$2:$I$1038,7,FALSE),"")</f>
        <v>1</v>
      </c>
      <c r="L7">
        <f>IFERROR(VLOOKUP($D7,Data!$C$2:$J$1038,8,FALSE),"")</f>
        <v>4.13</v>
      </c>
      <c r="M7">
        <f>IFERROR(INDEX(Data!$T$1:$T$1038,$E7),"")</f>
        <v>0.68</v>
      </c>
      <c r="N7">
        <f t="array" ref="N7">IF($D7&lt;&gt;"",SUM((Data!$S$2:$S$1038)*(Data!$O$2:$O$1038=$A$2)*(Data!$C$2:$C$1038=$D7)),"")</f>
        <v>0.68</v>
      </c>
      <c r="O7">
        <f>IFERROR(ROUND($M7/$L7,2),"")</f>
        <v>0.16</v>
      </c>
      <c r="P7" t="b">
        <f>IFERROR(IF($K7,AND($K7,($F7="Done"),O7&gt;$C$1),FALSE),"")</f>
        <v>1</v>
      </c>
      <c r="Q7">
        <f>IFERROR(IF($P7,ROUND(K7*O7/$M7*100,2),""),"")</f>
        <v>23.53</v>
      </c>
      <c r="R7">
        <f>IFERROR(IF($P7,ROUND(O7*H7/$M7*100,2),""),"")</f>
        <v>23.53</v>
      </c>
      <c r="S7">
        <f>IFERROR(ROUND(N7/$M7*100,2),"")</f>
        <v>100</v>
      </c>
      <c r="T7">
        <f>IFERROR(K7*O7,"")</f>
        <v>0.16</v>
      </c>
      <c r="U7">
        <f>IFERROR(H7*O7,"")</f>
        <v>0.16</v>
      </c>
    </row>
    <row r="8" spans="1:21" x14ac:dyDescent="0.3">
      <c r="A8" s="13" t="str">
        <f>IFERROR(HYPERLINK(VLOOKUP($D8,Data!$C$2:$S$1057,12,FALSE),VLOOKUP($D8,Data!$C$2:$S$1057,10,FALSE)),"")</f>
        <v>UI Refactoring</v>
      </c>
      <c r="B8" s="18">
        <f t="array" ref="B8">IFERROR(SMALL(IF(Data!$O$2:$O$1038=$A$2,ROW(Data!$O$2:$O$1038)),ROW(2:2)),"")</f>
        <v>7</v>
      </c>
      <c r="C8" s="18" t="str">
        <f>IFERROR(INDEX(Data!$C$1:$C$1038,$B8),"")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IFERROR(SMALL(IF(Data!$U$2:$U$1038=$D8&amp;"_"&amp;$A$2,ROW(Data!$U$2:$U$1038)),1),"")</f>
        <v>7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16</v>
      </c>
      <c r="I8">
        <f t="shared" ref="I8:I71" si="0">IFERROR(H8*O8,"")</f>
        <v>15.2</v>
      </c>
      <c r="J8" s="1">
        <f>IFERROR(VLOOKUP($D8,Data!$C$2:$V$1038,20,FALSE),"")</f>
        <v>43980</v>
      </c>
      <c r="K8">
        <f>IFERROR(VLOOKUP($D8,Data!$C$2:$I$1038,7,FALSE),"")</f>
        <v>32</v>
      </c>
      <c r="L8">
        <f>IFERROR(VLOOKUP($D8,Data!$C$2:$J$1038,8,FALSE),"")</f>
        <v>30.97</v>
      </c>
      <c r="M8">
        <f>IFERROR(INDEX(Data!$T$1:$T$1038,$E8),"")</f>
        <v>29.45</v>
      </c>
      <c r="N8">
        <f t="array" ref="N8">IF($D8&lt;&gt;"",SUM((Data!$S$2:$S$1038)*(Data!$O$2:$O$1038=$A$2)*(Data!$C$2:$C$1038=$D8)),"")</f>
        <v>24.259999999999998</v>
      </c>
      <c r="O8">
        <f t="shared" ref="O8:O71" si="1">IFERROR(ROUND($M8/$L8,2),"")</f>
        <v>0.95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103.23</v>
      </c>
      <c r="R8">
        <f t="shared" ref="R8:R71" si="4">IFERROR(IF($P8,ROUND(O8*H8/$M8*100,2),""),"")</f>
        <v>51.61</v>
      </c>
      <c r="S8">
        <f t="shared" ref="S8:S71" si="5">IFERROR(ROUND(N8/$M8*100,2),"")</f>
        <v>82.38</v>
      </c>
      <c r="T8">
        <f t="shared" ref="T8:T71" si="6">IFERROR(K8*O8,"")</f>
        <v>30.4</v>
      </c>
      <c r="U8">
        <f t="shared" ref="U8:U71" si="7">IFERROR(H8*O8,"")</f>
        <v>15.2</v>
      </c>
    </row>
    <row r="9" spans="1:21" x14ac:dyDescent="0.3">
      <c r="A9" s="13" t="str">
        <f>IFERROR(HYPERLINK(VLOOKUP($D9,Data!$C$2:$S$1057,12,FALSE),VLOOKUP($D9,Data!$C$2:$S$1057,10,FALSE)),"")</f>
        <v>At least one phone number should be required</v>
      </c>
      <c r="B9" s="18">
        <f t="array" ref="B9">IFERROR(SMALL(IF(Data!$O$2:$O$1038=$A$2,ROW(Data!$O$2:$O$1038)),ROW(3:3)),"")</f>
        <v>11</v>
      </c>
      <c r="C9" s="18" t="str">
        <f>IFERROR(INDEX(Data!$C$1:$C$1038,$B9),"")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IFERROR(SMALL(IF(Data!$U$2:$U$1038=$D9&amp;"_"&amp;$A$2,ROW(Data!$U$2:$U$1038)),1),"")</f>
        <v>11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</v>
      </c>
      <c r="I9">
        <f t="shared" si="0"/>
        <v>0.02</v>
      </c>
      <c r="J9" s="1">
        <f>IFERROR(VLOOKUP($D9,Data!$C$2:$V$1038,20,FALSE),"")</f>
        <v>43979</v>
      </c>
      <c r="K9">
        <f>IFERROR(VLOOKUP($D9,Data!$C$2:$I$1038,7,FALSE),"")</f>
        <v>2</v>
      </c>
      <c r="L9">
        <f>IFERROR(VLOOKUP($D9,Data!$C$2:$J$1038,8,FALSE),"")</f>
        <v>7.88</v>
      </c>
      <c r="M9">
        <f>IFERROR(INDEX(Data!$T$1:$T$1038,$E9),"")</f>
        <v>0.12</v>
      </c>
      <c r="N9">
        <f t="array" ref="N9">IF($D9&lt;&gt;"",SUM((Data!$S$2:$S$1038)*(Data!$O$2:$O$1038=$A$2)*(Data!$C$2:$C$1038=$D9)),"")</f>
        <v>0.12</v>
      </c>
      <c r="O9">
        <f t="shared" si="1"/>
        <v>0.02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0.04</v>
      </c>
      <c r="U9">
        <f t="shared" si="7"/>
        <v>0.02</v>
      </c>
    </row>
    <row r="10" spans="1:21" x14ac:dyDescent="0.3">
      <c r="A10" s="13" t="str">
        <f>IFERROR(HYPERLINK(VLOOKUP($D10,Data!$C$2:$S$1057,12,FALSE),VLOOKUP($D10,Data!$C$2:$S$1057,10,FALSE)),"")</f>
        <v>TFN is available for non-trustee Company</v>
      </c>
      <c r="B10" s="18">
        <f t="array" ref="B10">IFERROR(SMALL(IF(Data!$O$2:$O$1038=$A$2,ROW(Data!$O$2:$O$1038)),ROW(4:4)),"")</f>
        <v>15</v>
      </c>
      <c r="C10" s="18" t="str">
        <f>IFERROR(INDEX(Data!$C$1:$C$1038,$B10),"")</f>
        <v>DDH-210</v>
      </c>
      <c r="D10" t="str">
        <f t="array" ref="D10">IFERROR(INDEX($C$7:$C$1000, MATCH(0,COUNTIF($D$5:D9, $C$7:$C$1000), 0)),"")</f>
        <v>DDH-210</v>
      </c>
      <c r="E10">
        <f t="array" ref="E10">IFERROR(SMALL(IF(Data!$U$2:$U$1038=$D10&amp;"_"&amp;$A$2,ROW(Data!$U$2:$U$1038)),1),"")</f>
        <v>15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2</v>
      </c>
      <c r="I10">
        <f t="shared" si="0"/>
        <v>0.18</v>
      </c>
      <c r="J10" s="1">
        <f>IFERROR(VLOOKUP($D10,Data!$C$2:$V$1038,20,FALSE),"")</f>
        <v>43981</v>
      </c>
      <c r="K10">
        <f>IFERROR(VLOOKUP($D10,Data!$C$2:$I$1038,7,FALSE),"")</f>
        <v>3</v>
      </c>
      <c r="L10">
        <f>IFERROR(VLOOKUP($D10,Data!$C$2:$J$1038,8,FALSE),"")</f>
        <v>3.08</v>
      </c>
      <c r="M10">
        <f>IFERROR(INDEX(Data!$T$1:$T$1038,$E10),"")</f>
        <v>0.28000000000000003</v>
      </c>
      <c r="N10">
        <f t="array" ref="N10">IF($D10&lt;&gt;"",SUM((Data!$S$2:$S$1038)*(Data!$O$2:$O$1038=$A$2)*(Data!$C$2:$C$1038=$D10)),"")</f>
        <v>0.28000000000000003</v>
      </c>
      <c r="O10">
        <f t="shared" si="1"/>
        <v>0.09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100</v>
      </c>
      <c r="T10">
        <f t="shared" si="6"/>
        <v>0.27</v>
      </c>
      <c r="U10">
        <f t="shared" si="7"/>
        <v>0.18</v>
      </c>
    </row>
    <row r="11" spans="1:21" x14ac:dyDescent="0.3">
      <c r="A11" s="13" t="str">
        <f>IFERROR(HYPERLINK(VLOOKUP($D11,Data!$C$2:$S$1057,12,FALSE),VLOOKUP($D11,Data!$C$2:$S$1057,10,FALSE)),"")</f>
        <v>Hint for ABN</v>
      </c>
      <c r="B11" s="18">
        <f t="array" ref="B11">IFERROR(SMALL(IF(Data!$O$2:$O$1038=$A$2,ROW(Data!$O$2:$O$1038)),ROW(5:5)),"")</f>
        <v>28</v>
      </c>
      <c r="C11" s="18" t="str">
        <f>IFERROR(INDEX(Data!$C$1:$C$1038,$B11),"")</f>
        <v>DDH-228</v>
      </c>
      <c r="D11" t="str">
        <f t="array" ref="D11">IFERROR(INDEX($C$7:$C$1000, MATCH(0,COUNTIF($D$5:D10, $C$7:$C$1000), 0)),"")</f>
        <v>DDH-242</v>
      </c>
      <c r="E11">
        <f t="array" ref="E11">IFERROR(SMALL(IF(Data!$U$2:$U$1038=$D11&amp;"_"&amp;$A$2,ROW(Data!$U$2:$U$1038)),1),"")</f>
        <v>53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1</v>
      </c>
      <c r="I11">
        <f t="shared" si="0"/>
        <v>0.04</v>
      </c>
      <c r="J11" s="1">
        <f>IFERROR(VLOOKUP($D11,Data!$C$2:$V$1038,20,FALSE),"")</f>
        <v>43986</v>
      </c>
      <c r="K11">
        <f>IFERROR(VLOOKUP($D11,Data!$C$2:$I$1038,7,FALSE),"")</f>
        <v>1</v>
      </c>
      <c r="L11">
        <f>IFERROR(VLOOKUP($D11,Data!$C$2:$J$1038,8,FALSE),"")</f>
        <v>1.1200000000000001</v>
      </c>
      <c r="M11">
        <f>IFERROR(INDEX(Data!$T$1:$T$1038,$E11),"")</f>
        <v>0.05</v>
      </c>
      <c r="N11">
        <f t="array" ref="N11">IF($D11&lt;&gt;"",SUM((Data!$S$2:$S$1038)*(Data!$O$2:$O$1038=$A$2)*(Data!$C$2:$C$1038=$D11)),"")</f>
        <v>0.05</v>
      </c>
      <c r="O11">
        <f t="shared" si="1"/>
        <v>0.04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0.04</v>
      </c>
      <c r="U11">
        <f t="shared" si="7"/>
        <v>0.04</v>
      </c>
    </row>
    <row r="12" spans="1:21" x14ac:dyDescent="0.3">
      <c r="A12" s="13" t="str">
        <f>IFERROR(HYPERLINK(VLOOKUP($D12,Data!$C$2:$S$1057,12,FALSE),VLOOKUP($D12,Data!$C$2:$S$1057,10,FALSE)),"")</f>
        <v>Issuing state should be added when AU driver License" is selected "</v>
      </c>
      <c r="B12" s="18">
        <f t="array" ref="B12">IFERROR(SMALL(IF(Data!$O$2:$O$1038=$A$2,ROW(Data!$O$2:$O$1038)),ROW(6:6)),"")</f>
        <v>44</v>
      </c>
      <c r="C12" s="18" t="str">
        <f>IFERROR(INDEX(Data!$C$1:$C$1038,$B12),"")</f>
        <v>DDH-228</v>
      </c>
      <c r="D12" t="str">
        <f t="array" ref="D12">IFERROR(INDEX($C$7:$C$1000, MATCH(0,COUNTIF($D$5:D11, $C$7:$C$1000), 0)),"")</f>
        <v>DDH-205</v>
      </c>
      <c r="E12">
        <f t="array" ref="E12">IFERROR(SMALL(IF(Data!$U$2:$U$1038=$D12&amp;"_"&amp;$A$2,ROW(Data!$U$2:$U$1038)),1),"")</f>
        <v>62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>
        <f t="shared" si="0"/>
        <v>0.28000000000000003</v>
      </c>
      <c r="J12" s="1">
        <f>IFERROR(VLOOKUP($D12,Data!$C$2:$V$1038,20,FALSE),"")</f>
        <v>43984</v>
      </c>
      <c r="K12">
        <f>IFERROR(VLOOKUP($D12,Data!$C$2:$I$1038,7,FALSE),"")</f>
        <v>2</v>
      </c>
      <c r="L12">
        <f>IFERROR(VLOOKUP($D12,Data!$C$2:$J$1038,8,FALSE),"")</f>
        <v>12.67</v>
      </c>
      <c r="M12">
        <f>IFERROR(INDEX(Data!$T$1:$T$1038,$E12),"")</f>
        <v>1.75</v>
      </c>
      <c r="N12">
        <f t="array" ref="N12">IF($D12&lt;&gt;"",SUM((Data!$S$2:$S$1038)*(Data!$O$2:$O$1038=$A$2)*(Data!$C$2:$C$1038=$D12)),"")</f>
        <v>1.75</v>
      </c>
      <c r="O12">
        <f t="shared" si="1"/>
        <v>0.14000000000000001</v>
      </c>
      <c r="P12" t="b">
        <f t="shared" si="2"/>
        <v>1</v>
      </c>
      <c r="Q12">
        <f t="shared" si="3"/>
        <v>16</v>
      </c>
      <c r="R12">
        <f t="shared" si="4"/>
        <v>16</v>
      </c>
      <c r="S12">
        <f t="shared" si="5"/>
        <v>100</v>
      </c>
      <c r="T12">
        <f t="shared" si="6"/>
        <v>0.28000000000000003</v>
      </c>
      <c r="U12">
        <f t="shared" si="7"/>
        <v>0.28000000000000003</v>
      </c>
    </row>
    <row r="13" spans="1:21" x14ac:dyDescent="0.3">
      <c r="A13" s="13" t="str">
        <f>IFERROR(HYPERLINK(VLOOKUP($D13,Data!$C$2:$S$1057,12,FALSE),VLOOKUP($D13,Data!$C$2:$S$1057,10,FALSE)),"")</f>
        <v>Individual details data format refactoring.</v>
      </c>
      <c r="B13" s="18">
        <f t="array" ref="B13">IFERROR(SMALL(IF(Data!$O$2:$O$1038=$A$2,ROW(Data!$O$2:$O$1038)),ROW(7:7)),"")</f>
        <v>53</v>
      </c>
      <c r="C13" s="18" t="str">
        <f>IFERROR(INDEX(Data!$C$1:$C$1038,$B13),"")</f>
        <v>DDH-242</v>
      </c>
      <c r="D13" t="str">
        <f t="array" ref="D13">IFERROR(INDEX($C$7:$C$1000, MATCH(0,COUNTIF($D$5:D12, $C$7:$C$1000), 0)),"")</f>
        <v>DDH-236</v>
      </c>
      <c r="E13">
        <f t="array" ref="E13">IFERROR(SMALL(IF(Data!$U$2:$U$1038=$D13&amp;"_"&amp;$A$2,ROW(Data!$U$2:$U$1038)),1),"")</f>
        <v>66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>
        <f t="shared" si="0"/>
        <v>0.02</v>
      </c>
      <c r="J13" s="1">
        <f>IFERROR(VLOOKUP($D13,Data!$C$2:$V$1038,20,FALSE),"")</f>
        <v>43980</v>
      </c>
      <c r="K13">
        <f>IFERROR(VLOOKUP($D13,Data!$C$2:$I$1038,7,FALSE),"")</f>
        <v>4</v>
      </c>
      <c r="L13">
        <f>IFERROR(VLOOKUP($D13,Data!$C$2:$J$1038,8,FALSE),"")</f>
        <v>13.63</v>
      </c>
      <c r="M13">
        <f>IFERROR(INDEX(Data!$T$1:$T$1038,$E13),"")</f>
        <v>0.17</v>
      </c>
      <c r="N13">
        <f t="array" ref="N13">IF($D13&lt;&gt;"",SUM((Data!$S$2:$S$1038)*(Data!$O$2:$O$1038=$A$2)*(Data!$C$2:$C$1038=$D13)),"")</f>
        <v>0.17</v>
      </c>
      <c r="O13">
        <f t="shared" si="1"/>
        <v>0.01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100</v>
      </c>
      <c r="T13">
        <f t="shared" si="6"/>
        <v>0.04</v>
      </c>
      <c r="U13">
        <f t="shared" si="7"/>
        <v>0.02</v>
      </c>
    </row>
    <row r="14" spans="1:21" x14ac:dyDescent="0.3">
      <c r="A14" s="13" t="str">
        <f>IFERROR(HYPERLINK(VLOOKUP($D14,Data!$C$2:$S$1057,12,FALSE),VLOOKUP($D14,Data!$C$2:$S$1057,10,FALSE)),"")</f>
        <v>Meetings</v>
      </c>
      <c r="B14" s="18">
        <f t="array" ref="B14">IFERROR(SMALL(IF(Data!$O$2:$O$1038=$A$2,ROW(Data!$O$2:$O$1038)),ROW(8:8)),"")</f>
        <v>56</v>
      </c>
      <c r="C14" s="18" t="str">
        <f>IFERROR(INDEX(Data!$C$1:$C$1038,$B14),"")</f>
        <v>DDH-228</v>
      </c>
      <c r="D14" t="str">
        <f t="array" ref="D14">IFERROR(INDEX($C$7:$C$1000, MATCH(0,COUNTIF($D$5:D13, $C$7:$C$1000), 0)),"")</f>
        <v>DDH-111</v>
      </c>
      <c r="E14">
        <f t="array" ref="E14">IFERROR(SMALL(IF(Data!$U$2:$U$1038=$D14&amp;"_"&amp;$A$2,ROW(Data!$U$2:$U$1038)),1),"")</f>
        <v>99</v>
      </c>
      <c r="F14" t="str">
        <f>IFERROR(VLOOKUP($D14, Data!$C$2:$F$1038,2,FALSE),"")</f>
        <v>In Progress</v>
      </c>
      <c r="G14">
        <f>IFERROR(VLOOKUP($D14, Data!$C$2:$F$1038,3,FALSE),"")</f>
        <v>0</v>
      </c>
      <c r="H14">
        <f>IFERROR(VLOOKUP($D14,Data!$C$2:$I$1038,6,FALSE),"")</f>
        <v>11</v>
      </c>
      <c r="I14">
        <f t="shared" si="0"/>
        <v>1.4300000000000002</v>
      </c>
      <c r="J14" s="1">
        <f>IFERROR(VLOOKUP($D14,Data!$C$2:$V$1038,20,FALSE),"")</f>
        <v>44012</v>
      </c>
      <c r="K14">
        <f>IFERROR(VLOOKUP($D14,Data!$C$2:$I$1038,7,FALSE),"")</f>
        <v>11</v>
      </c>
      <c r="L14">
        <f>IFERROR(VLOOKUP($D14,Data!$C$2:$J$1038,8,FALSE),"")</f>
        <v>10.48</v>
      </c>
      <c r="M14">
        <f>IFERROR(INDEX(Data!$T$1:$T$1038,$E14),"")</f>
        <v>1.4</v>
      </c>
      <c r="N14">
        <f t="array" ref="N14">IF($D14&lt;&gt;"",SUM((Data!$S$2:$S$1038)*(Data!$O$2:$O$1038=$A$2)*(Data!$C$2:$C$1038=$D14)),"")</f>
        <v>0.47</v>
      </c>
      <c r="O14">
        <f t="shared" si="1"/>
        <v>0.13</v>
      </c>
      <c r="P14" t="b">
        <f t="shared" si="2"/>
        <v>0</v>
      </c>
      <c r="Q14" t="str">
        <f t="shared" si="3"/>
        <v/>
      </c>
      <c r="R14" t="str">
        <f t="shared" si="4"/>
        <v/>
      </c>
      <c r="S14">
        <f t="shared" si="5"/>
        <v>33.57</v>
      </c>
      <c r="T14">
        <f t="shared" si="6"/>
        <v>1.4300000000000002</v>
      </c>
      <c r="U14">
        <f t="shared" si="7"/>
        <v>1.4300000000000002</v>
      </c>
    </row>
    <row r="15" spans="1:21" x14ac:dyDescent="0.3">
      <c r="A15" s="13" t="str">
        <f>IFERROR(HYPERLINK(VLOOKUP($D15,Data!$C$2:$S$1057,12,FALSE),VLOOKUP($D15,Data!$C$2:$S$1057,10,FALSE)),"")</f>
        <v>Wrong progress counter for Individuals</v>
      </c>
      <c r="B15" s="18">
        <f t="array" ref="B15">IFERROR(SMALL(IF(Data!$O$2:$O$1038=$A$2,ROW(Data!$O$2:$O$1038)),ROW(9:9)),"")</f>
        <v>62</v>
      </c>
      <c r="C15" s="18" t="str">
        <f>IFERROR(INDEX(Data!$C$1:$C$1038,$B15),"")</f>
        <v>DDH-205</v>
      </c>
      <c r="D15" t="str">
        <f t="array" ref="D15">IFERROR(INDEX($C$7:$C$1000, MATCH(0,COUNTIF($D$5:D14, $C$7:$C$1000), 0)),"")</f>
        <v>DDH-245</v>
      </c>
      <c r="E15">
        <f t="array" ref="E15">IFERROR(SMALL(IF(Data!$U$2:$U$1038=$D15&amp;"_"&amp;$A$2,ROW(Data!$U$2:$U$1038)),1),"")</f>
        <v>102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>
        <f t="shared" si="0"/>
        <v>0.24</v>
      </c>
      <c r="J15" s="1">
        <f>IFERROR(VLOOKUP($D15,Data!$C$2:$V$1038,20,FALSE),"")</f>
        <v>43991</v>
      </c>
      <c r="K15">
        <f>IFERROR(VLOOKUP($D15,Data!$C$2:$I$1038,7,FALSE),"")</f>
        <v>5</v>
      </c>
      <c r="L15">
        <f>IFERROR(VLOOKUP($D15,Data!$C$2:$J$1038,8,FALSE),"")</f>
        <v>8.65</v>
      </c>
      <c r="M15">
        <f>IFERROR(INDEX(Data!$T$1:$T$1038,$E15),"")</f>
        <v>1.07</v>
      </c>
      <c r="N15">
        <f t="array" ref="N15">IF($D15&lt;&gt;"",SUM((Data!$S$2:$S$1038)*(Data!$O$2:$O$1038=$A$2)*(Data!$C$2:$C$1038=$D15)),"")</f>
        <v>1.07</v>
      </c>
      <c r="O15">
        <f t="shared" si="1"/>
        <v>0.12</v>
      </c>
      <c r="P15" t="b">
        <f t="shared" si="2"/>
        <v>1</v>
      </c>
      <c r="Q15">
        <f t="shared" si="3"/>
        <v>56.07</v>
      </c>
      <c r="R15">
        <f t="shared" si="4"/>
        <v>22.43</v>
      </c>
      <c r="S15">
        <f t="shared" si="5"/>
        <v>100</v>
      </c>
      <c r="T15">
        <f t="shared" si="6"/>
        <v>0.6</v>
      </c>
      <c r="U15">
        <f t="shared" si="7"/>
        <v>0.24</v>
      </c>
    </row>
    <row r="16" spans="1:21" x14ac:dyDescent="0.3">
      <c r="A16" s="13" t="str">
        <f>IFERROR(HYPERLINK(VLOOKUP($D16,Data!$C$2:$S$1057,12,FALSE),VLOOKUP($D16,Data!$C$2:$S$1057,10,FALSE)),"")</f>
        <v>Store Investment Information into DB</v>
      </c>
      <c r="B16" s="18">
        <f t="array" ref="B16">IFERROR(SMALL(IF(Data!$O$2:$O$1038=$A$2,ROW(Data!$O$2:$O$1038)),ROW(10:10)),"")</f>
        <v>66</v>
      </c>
      <c r="C16" s="18" t="str">
        <f>IFERROR(INDEX(Data!$C$1:$C$1038,$B16),"")</f>
        <v>DDH-236</v>
      </c>
      <c r="D16" t="str">
        <f t="array" ref="D16">IFERROR(INDEX($C$7:$C$1000, MATCH(0,COUNTIF($D$5:D15, $C$7:$C$1000), 0)),"")</f>
        <v>DDH-218</v>
      </c>
      <c r="E16">
        <f t="array" ref="E16">IFERROR(SMALL(IF(Data!$U$2:$U$1038=$D16&amp;"_"&amp;$A$2,ROW(Data!$U$2:$U$1038)),1),"")</f>
        <v>105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1</v>
      </c>
      <c r="I16">
        <f t="shared" si="0"/>
        <v>1</v>
      </c>
      <c r="J16" s="1">
        <f>IFERROR(VLOOKUP($D16,Data!$C$2:$V$1038,20,FALSE),"")</f>
        <v>44012</v>
      </c>
      <c r="K16">
        <f>IFERROR(VLOOKUP($D16,Data!$C$2:$I$1038,7,FALSE),"")</f>
        <v>1</v>
      </c>
      <c r="L16">
        <f>IFERROR(VLOOKUP($D16,Data!$C$2:$J$1038,8,FALSE),"")</f>
        <v>0.4</v>
      </c>
      <c r="M16">
        <f>IFERROR(INDEX(Data!$T$1:$T$1038,$E16),"")</f>
        <v>0.4</v>
      </c>
      <c r="N16">
        <f t="array" ref="N16">IF($D16&lt;&gt;"",SUM((Data!$S$2:$S$1038)*(Data!$O$2:$O$1038=$A$2)*(Data!$C$2:$C$1038=$D16)),"")</f>
        <v>0.4</v>
      </c>
      <c r="O16">
        <f t="shared" si="1"/>
        <v>1</v>
      </c>
      <c r="P16" t="b">
        <f t="shared" si="2"/>
        <v>1</v>
      </c>
      <c r="Q16">
        <f t="shared" si="3"/>
        <v>250</v>
      </c>
      <c r="R16">
        <f t="shared" si="4"/>
        <v>250</v>
      </c>
      <c r="S16">
        <f t="shared" si="5"/>
        <v>100</v>
      </c>
      <c r="T16">
        <f t="shared" si="6"/>
        <v>1</v>
      </c>
      <c r="U16">
        <f t="shared" si="7"/>
        <v>1</v>
      </c>
    </row>
    <row r="17" spans="1:21" ht="28.8" x14ac:dyDescent="0.3">
      <c r="A17" s="13" t="str">
        <f>IFERROR(HYPERLINK(VLOOKUP($D17,Data!$C$2:$S$1057,12,FALSE),VLOOKUP($D17,Data!$C$2:$S$1057,10,FALSE)),"")</f>
        <v>Can't delete the individual</v>
      </c>
      <c r="B17" s="18">
        <f t="array" ref="B17">IFERROR(SMALL(IF(Data!$O$2:$O$1038=$A$2,ROW(Data!$O$2:$O$1038)),ROW(11:11)),"")</f>
        <v>68</v>
      </c>
      <c r="C17" s="18" t="str">
        <f>IFERROR(INDEX(Data!$C$1:$C$1038,$B17),"")</f>
        <v>DDH-228</v>
      </c>
      <c r="D17" t="str">
        <f t="array" ref="D17">IFERROR(INDEX($C$7:$C$1000, MATCH(0,COUNTIF($D$5:D16, $C$7:$C$1000), 0)),"")</f>
        <v>DDH-252</v>
      </c>
      <c r="E17">
        <f t="array" ref="E17">IFERROR(SMALL(IF(Data!$U$2:$U$1038=$D17&amp;"_"&amp;$A$2,ROW(Data!$U$2:$U$1038)),1),"")</f>
        <v>109</v>
      </c>
      <c r="F17" t="str">
        <f>IFERROR(VLOOKUP($D17, Data!$C$2:$F$1038,2,FALSE),"")</f>
        <v>Done</v>
      </c>
      <c r="G17" t="str">
        <f>IFERROR(VLOOKUP($D17, Data!$C$2:$F$1038,3,FALSE),"")</f>
        <v>Won't Do</v>
      </c>
      <c r="H17">
        <f>IFERROR(VLOOKUP($D17,Data!$C$2:$I$1038,6,FALSE),"")</f>
        <v>1</v>
      </c>
      <c r="I17">
        <f t="shared" si="0"/>
        <v>1</v>
      </c>
      <c r="J17" s="1">
        <f>IFERROR(VLOOKUP($D17,Data!$C$2:$V$1038,20,FALSE),"")</f>
        <v>44012</v>
      </c>
      <c r="K17">
        <f>IFERROR(VLOOKUP($D17,Data!$C$2:$I$1038,7,FALSE),"")</f>
        <v>1</v>
      </c>
      <c r="L17">
        <f>IFERROR(VLOOKUP($D17,Data!$C$2:$J$1038,8,FALSE),"")</f>
        <v>0.18</v>
      </c>
      <c r="M17">
        <f>IFERROR(INDEX(Data!$T$1:$T$1038,$E17),"")</f>
        <v>0.18</v>
      </c>
      <c r="N17">
        <f t="array" ref="N17">IF($D17&lt;&gt;"",SUM((Data!$S$2:$S$1038)*(Data!$O$2:$O$1038=$A$2)*(Data!$C$2:$C$1038=$D17)),"")</f>
        <v>0.18</v>
      </c>
      <c r="O17">
        <f t="shared" si="1"/>
        <v>1</v>
      </c>
      <c r="P17" t="b">
        <f t="shared" si="2"/>
        <v>1</v>
      </c>
      <c r="Q17">
        <f t="shared" si="3"/>
        <v>555.55999999999995</v>
      </c>
      <c r="R17">
        <f t="shared" si="4"/>
        <v>555.55999999999995</v>
      </c>
      <c r="S17">
        <f t="shared" si="5"/>
        <v>100</v>
      </c>
      <c r="T17">
        <f t="shared" si="6"/>
        <v>1</v>
      </c>
      <c r="U17">
        <f t="shared" si="7"/>
        <v>1</v>
      </c>
    </row>
    <row r="18" spans="1:21" x14ac:dyDescent="0.3">
      <c r="A18" s="13" t="str">
        <f>IFERROR(HYPERLINK(VLOOKUP($D18,Data!$C$2:$S$1057,12,FALSE),VLOOKUP($D18,Data!$C$2:$S$1057,10,FALSE)),"")</f>
        <v>Can't edit individual</v>
      </c>
      <c r="B18" s="18">
        <f t="array" ref="B18">IFERROR(SMALL(IF(Data!$O$2:$O$1038=$A$2,ROW(Data!$O$2:$O$1038)),ROW(12:12)),"")</f>
        <v>91</v>
      </c>
      <c r="C18" s="18" t="str">
        <f>IFERROR(INDEX(Data!$C$1:$C$1038,$B18),"")</f>
        <v>DDH-228</v>
      </c>
      <c r="D18" t="str">
        <f t="array" ref="D18">IFERROR(INDEX($C$7:$C$1000, MATCH(0,COUNTIF($D$5:D17, $C$7:$C$1000), 0)),"")</f>
        <v>DDH-251</v>
      </c>
      <c r="E18">
        <f t="array" ref="E18">IFERROR(SMALL(IF(Data!$U$2:$U$1038=$D18&amp;"_"&amp;$A$2,ROW(Data!$U$2:$U$1038)),1),"")</f>
        <v>110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>
        <f t="shared" si="0"/>
        <v>1</v>
      </c>
      <c r="J18" s="1">
        <f>IFERROR(VLOOKUP($D18,Data!$C$2:$V$1038,20,FALSE),"")</f>
        <v>43993</v>
      </c>
      <c r="K18">
        <f>IFERROR(VLOOKUP($D18,Data!$C$2:$I$1038,7,FALSE),"")</f>
        <v>1</v>
      </c>
      <c r="L18">
        <f>IFERROR(VLOOKUP($D18,Data!$C$2:$J$1038,8,FALSE),"")</f>
        <v>1.32</v>
      </c>
      <c r="M18">
        <f>IFERROR(INDEX(Data!$T$1:$T$1038,$E18),"")</f>
        <v>1.32</v>
      </c>
      <c r="N18">
        <f t="array" ref="N18">IF($D18&lt;&gt;"",SUM((Data!$S$2:$S$1038)*(Data!$O$2:$O$1038=$A$2)*(Data!$C$2:$C$1038=$D18)),"")</f>
        <v>1.32</v>
      </c>
      <c r="O18">
        <f t="shared" si="1"/>
        <v>1</v>
      </c>
      <c r="P18" t="b">
        <f t="shared" si="2"/>
        <v>1</v>
      </c>
      <c r="Q18">
        <f t="shared" si="3"/>
        <v>75.760000000000005</v>
      </c>
      <c r="R18">
        <f t="shared" si="4"/>
        <v>75.760000000000005</v>
      </c>
      <c r="S18">
        <f t="shared" si="5"/>
        <v>100</v>
      </c>
      <c r="T18">
        <f t="shared" si="6"/>
        <v>1</v>
      </c>
      <c r="U18">
        <f t="shared" si="7"/>
        <v>1</v>
      </c>
    </row>
    <row r="19" spans="1:21" x14ac:dyDescent="0.3">
      <c r="A19" s="13" t="str">
        <f>IFERROR(HYPERLINK(VLOOKUP($D19,Data!$C$2:$S$1057,12,FALSE),VLOOKUP($D19,Data!$C$2:$S$1057,10,FALSE)),"")</f>
        <v>Store Account Information in the DB</v>
      </c>
      <c r="B19" s="18">
        <f t="array" ref="B19">IFERROR(SMALL(IF(Data!$O$2:$O$1038=$A$2,ROW(Data!$O$2:$O$1038)),ROW(13:13)),"")</f>
        <v>99</v>
      </c>
      <c r="C19" s="18" t="str">
        <f>IFERROR(INDEX(Data!$C$1:$C$1038,$B19),"")</f>
        <v>DDH-111</v>
      </c>
      <c r="D19" t="str">
        <f t="array" ref="D19">IFERROR(INDEX($C$7:$C$1000, MATCH(0,COUNTIF($D$5:D18, $C$7:$C$1000), 0)),"")</f>
        <v>DDH-217</v>
      </c>
      <c r="E19">
        <f t="array" ref="E19">IFERROR(SMALL(IF(Data!$U$2:$U$1038=$D19&amp;"_"&amp;$A$2,ROW(Data!$U$2:$U$1038)),1),"")</f>
        <v>117</v>
      </c>
      <c r="F19" t="str">
        <f>IFERROR(VLOOKUP($D19, Data!$C$2:$F$1038,2,FALSE),"")</f>
        <v>Done</v>
      </c>
      <c r="G19" t="str">
        <f>IFERROR(VLOOKUP($D19, Data!$C$2:$F$1038,3,FALSE),"")</f>
        <v>Done</v>
      </c>
      <c r="H19">
        <f>IFERROR(VLOOKUP($D19,Data!$C$2:$I$1038,6,FALSE),"")</f>
        <v>3</v>
      </c>
      <c r="I19">
        <f t="shared" si="0"/>
        <v>0.42000000000000004</v>
      </c>
      <c r="J19" s="1">
        <f>IFERROR(VLOOKUP($D19,Data!$C$2:$V$1038,20,FALSE),"")</f>
        <v>43993</v>
      </c>
      <c r="K19">
        <f>IFERROR(VLOOKUP($D19,Data!$C$2:$I$1038,7,FALSE),"")</f>
        <v>3</v>
      </c>
      <c r="L19">
        <f>IFERROR(VLOOKUP($D19,Data!$C$2:$J$1038,8,FALSE),"")</f>
        <v>2.4</v>
      </c>
      <c r="M19">
        <f>IFERROR(INDEX(Data!$T$1:$T$1038,$E19),"")</f>
        <v>0.33</v>
      </c>
      <c r="N19">
        <f t="array" ref="N19">IF($D19&lt;&gt;"",SUM((Data!$S$2:$S$1038)*(Data!$O$2:$O$1038=$A$2)*(Data!$C$2:$C$1038=$D19)),"")</f>
        <v>0.33</v>
      </c>
      <c r="O19">
        <f t="shared" si="1"/>
        <v>0.14000000000000001</v>
      </c>
      <c r="P19" t="b">
        <f t="shared" si="2"/>
        <v>1</v>
      </c>
      <c r="Q19">
        <f t="shared" si="3"/>
        <v>127.27</v>
      </c>
      <c r="R19">
        <f t="shared" si="4"/>
        <v>127.27</v>
      </c>
      <c r="S19">
        <f t="shared" si="5"/>
        <v>100</v>
      </c>
      <c r="T19">
        <f t="shared" si="6"/>
        <v>0.42000000000000004</v>
      </c>
      <c r="U19">
        <f t="shared" si="7"/>
        <v>0.42000000000000004</v>
      </c>
    </row>
    <row r="20" spans="1:21" x14ac:dyDescent="0.3">
      <c r="A20" s="13" t="str">
        <f>IFERROR(HYPERLINK(VLOOKUP($D20,Data!$C$2:$S$1057,12,FALSE),VLOOKUP($D20,Data!$C$2:$S$1057,10,FALSE)),"")</f>
        <v>Create backend DTOs for storing UI data in DB</v>
      </c>
      <c r="B20" s="18">
        <f t="array" ref="B20">IFERROR(SMALL(IF(Data!$O$2:$O$1038=$A$2,ROW(Data!$O$2:$O$1038)),ROW(14:14)),"")</f>
        <v>102</v>
      </c>
      <c r="C20" s="18" t="str">
        <f>IFERROR(INDEX(Data!$C$1:$C$1038,$B20),"")</f>
        <v>DDH-245</v>
      </c>
      <c r="D20" t="str">
        <f t="array" ref="D20">IFERROR(INDEX($C$7:$C$1000, MATCH(0,COUNTIF($D$5:D19, $C$7:$C$1000), 0)),"")</f>
        <v>DDH-246</v>
      </c>
      <c r="E20">
        <f t="array" ref="E20">IFERROR(SMALL(IF(Data!$U$2:$U$1038=$D20&amp;"_"&amp;$A$2,ROW(Data!$U$2:$U$1038)),1),"")</f>
        <v>121</v>
      </c>
      <c r="F20" t="str">
        <f>IFERROR(VLOOKUP($D20, Data!$C$2:$F$1038,2,FALSE),"")</f>
        <v>In Progress</v>
      </c>
      <c r="G20">
        <f>IFERROR(VLOOKUP($D20, Data!$C$2:$F$1038,3,FALSE),"")</f>
        <v>0</v>
      </c>
      <c r="H20">
        <f>IFERROR(VLOOKUP($D20,Data!$C$2:$I$1038,6,FALSE),"")</f>
        <v>24</v>
      </c>
      <c r="I20">
        <f t="shared" si="0"/>
        <v>0</v>
      </c>
      <c r="J20" s="1">
        <f>IFERROR(VLOOKUP($D20,Data!$C$2:$V$1038,20,FALSE),"")</f>
        <v>43991</v>
      </c>
      <c r="K20">
        <f>IFERROR(VLOOKUP($D20,Data!$C$2:$I$1038,7,FALSE),"")</f>
        <v>24</v>
      </c>
      <c r="L20">
        <f>IFERROR(VLOOKUP($D20,Data!$C$2:$J$1038,8,FALSE),"")</f>
        <v>90.05</v>
      </c>
      <c r="M20">
        <f>IFERROR(INDEX(Data!$T$1:$T$1038,$E20),"")</f>
        <v>0.33</v>
      </c>
      <c r="N20">
        <f t="array" ref="N20">IF($D20&lt;&gt;"",SUM((Data!$S$2:$S$1038)*(Data!$O$2:$O$1038=$A$2)*(Data!$C$2:$C$1038=$D20)),"")</f>
        <v>0.33</v>
      </c>
      <c r="O20">
        <f t="shared" si="1"/>
        <v>0</v>
      </c>
      <c r="P20" t="b">
        <f t="shared" si="2"/>
        <v>0</v>
      </c>
      <c r="Q20" t="str">
        <f t="shared" si="3"/>
        <v/>
      </c>
      <c r="R20" t="str">
        <f t="shared" si="4"/>
        <v/>
      </c>
      <c r="S20">
        <f t="shared" si="5"/>
        <v>100</v>
      </c>
      <c r="T20">
        <f t="shared" si="6"/>
        <v>0</v>
      </c>
      <c r="U20">
        <f t="shared" si="7"/>
        <v>0</v>
      </c>
    </row>
    <row r="21" spans="1:21" x14ac:dyDescent="0.3">
      <c r="A21" s="13" t="str">
        <f>IFERROR(HYPERLINK(VLOOKUP($D21,Data!$C$2:$S$1057,12,FALSE),VLOOKUP($D21,Data!$C$2:$S$1057,10,FALSE)),"")</f>
        <v>Reorder Individual Details sections</v>
      </c>
      <c r="B21" s="18">
        <f t="array" ref="B21">IFERROR(SMALL(IF(Data!$O$2:$O$1038=$A$2,ROW(Data!$O$2:$O$1038)),ROW(15:15)),"")</f>
        <v>103</v>
      </c>
      <c r="C21" s="18" t="str">
        <f>IFERROR(INDEX(Data!$C$1:$C$1038,$B21),"")</f>
        <v>DDH-228</v>
      </c>
      <c r="D21" t="str">
        <f t="array" ref="D21">IFERROR(INDEX($C$7:$C$1000, MATCH(0,COUNTIF($D$5:D20, $C$7:$C$1000), 0)),"")</f>
        <v>DDH-247</v>
      </c>
      <c r="E21">
        <f t="array" ref="E21">IFERROR(SMALL(IF(Data!$U$2:$U$1038=$D21&amp;"_"&amp;$A$2,ROW(Data!$U$2:$U$1038)),1),"")</f>
        <v>135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>
        <f t="shared" si="0"/>
        <v>0.1</v>
      </c>
      <c r="J21" s="1">
        <f>IFERROR(VLOOKUP($D21,Data!$C$2:$V$1038,20,FALSE),"")</f>
        <v>43994</v>
      </c>
      <c r="K21">
        <f>IFERROR(VLOOKUP($D21,Data!$C$2:$I$1038,7,FALSE),"")</f>
        <v>2</v>
      </c>
      <c r="L21">
        <f>IFERROR(VLOOKUP($D21,Data!$C$2:$J$1038,8,FALSE),"")</f>
        <v>0.95</v>
      </c>
      <c r="M21">
        <f>IFERROR(INDEX(Data!$T$1:$T$1038,$E21),"")</f>
        <v>0.05</v>
      </c>
      <c r="N21">
        <f t="array" ref="N21">IF($D21&lt;&gt;"",SUM((Data!$S$2:$S$1038)*(Data!$O$2:$O$1038=$A$2)*(Data!$C$2:$C$1038=$D21)),"")</f>
        <v>0.05</v>
      </c>
      <c r="O21">
        <f t="shared" si="1"/>
        <v>0.05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</v>
      </c>
      <c r="U21">
        <f t="shared" si="7"/>
        <v>0.1</v>
      </c>
    </row>
    <row r="22" spans="1:21" x14ac:dyDescent="0.3">
      <c r="A22" s="13" t="str">
        <f>IFERROR(HYPERLINK(VLOOKUP($D22,Data!$C$2:$S$1057,12,FALSE),VLOOKUP($D22,Data!$C$2:$S$1057,10,FALSE)),"")</f>
        <v>Store Company Details in the DB</v>
      </c>
      <c r="B22" s="18">
        <f t="array" ref="B22">IFERROR(SMALL(IF(Data!$O$2:$O$1038=$A$2,ROW(Data!$O$2:$O$1038)),ROW(16:16)),"")</f>
        <v>105</v>
      </c>
      <c r="C22" s="18" t="str">
        <f>IFERROR(INDEX(Data!$C$1:$C$1038,$B22),"")</f>
        <v>DDH-218</v>
      </c>
      <c r="D22" t="str">
        <f t="array" ref="D22">IFERROR(INDEX($C$7:$C$1000, MATCH(0,COUNTIF($D$5:D21, $C$7:$C$1000), 0)),"")</f>
        <v>DDH-216</v>
      </c>
      <c r="E22">
        <f t="array" ref="E22">IFERROR(SMALL(IF(Data!$U$2:$U$1038=$D22&amp;"_"&amp;$A$2,ROW(Data!$U$2:$U$1038)),1),"")</f>
        <v>143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8</v>
      </c>
      <c r="I22">
        <f t="shared" si="0"/>
        <v>0.16</v>
      </c>
      <c r="J22" s="1">
        <f>IFERROR(VLOOKUP($D22,Data!$C$2:$V$1038,20,FALSE),"")</f>
        <v>43985</v>
      </c>
      <c r="K22">
        <f>IFERROR(VLOOKUP($D22,Data!$C$2:$I$1038,7,FALSE),"")</f>
        <v>8</v>
      </c>
      <c r="L22">
        <f>IFERROR(VLOOKUP($D22,Data!$C$2:$J$1038,8,FALSE),"")</f>
        <v>13.5</v>
      </c>
      <c r="M22">
        <f>IFERROR(INDEX(Data!$T$1:$T$1038,$E22),"")</f>
        <v>0.22</v>
      </c>
      <c r="N22">
        <f t="array" ref="N22">IF($D22&lt;&gt;"",SUM((Data!$S$2:$S$1038)*(Data!$O$2:$O$1038=$A$2)*(Data!$C$2:$C$1038=$D22)),"")</f>
        <v>0.22</v>
      </c>
      <c r="O22">
        <f t="shared" si="1"/>
        <v>0.02</v>
      </c>
      <c r="P22" t="b">
        <f t="shared" si="2"/>
        <v>0</v>
      </c>
      <c r="Q22" t="str">
        <f t="shared" si="3"/>
        <v/>
      </c>
      <c r="R22" t="str">
        <f t="shared" si="4"/>
        <v/>
      </c>
      <c r="S22">
        <f t="shared" si="5"/>
        <v>100</v>
      </c>
      <c r="T22">
        <f t="shared" si="6"/>
        <v>0.16</v>
      </c>
      <c r="U22">
        <f t="shared" si="7"/>
        <v>0.16</v>
      </c>
    </row>
    <row r="23" spans="1:21" x14ac:dyDescent="0.3">
      <c r="A23" s="13" t="str">
        <f>IFERROR(HYPERLINK(VLOOKUP($D23,Data!$C$2:$S$1057,12,FALSE),VLOOKUP($D23,Data!$C$2:$S$1057,10,FALSE)),"")</f>
        <v>TFN Shouldn't be displayed for trustee company</v>
      </c>
      <c r="B23" s="18">
        <f t="array" ref="B23">IFERROR(SMALL(IF(Data!$O$2:$O$1038=$A$2,ROW(Data!$O$2:$O$1038)),ROW(17:17)),"")</f>
        <v>109</v>
      </c>
      <c r="C23" s="18" t="str">
        <f>IFERROR(INDEX(Data!$C$1:$C$1038,$B23),"")</f>
        <v>DDH-252</v>
      </c>
      <c r="D23" t="str">
        <f t="array" ref="D23">IFERROR(INDEX($C$7:$C$1000, MATCH(0,COUNTIF($D$5:D22, $C$7:$C$1000), 0)),"")</f>
        <v>DDH-204</v>
      </c>
      <c r="E23">
        <f t="array" ref="E23">IFERROR(SMALL(IF(Data!$U$2:$U$1038=$D23&amp;"_"&amp;$A$2,ROW(Data!$U$2:$U$1038)),1),"")</f>
        <v>145</v>
      </c>
      <c r="F23" t="str">
        <f>IFERROR(VLOOKUP($D23, Data!$C$2:$F$1038,2,FALSE),"")</f>
        <v>Done</v>
      </c>
      <c r="G23" t="str">
        <f>IFERROR(VLOOKUP($D23, Data!$C$2:$F$1038,3,FALSE),"")</f>
        <v>Done</v>
      </c>
      <c r="H23">
        <f>IFERROR(VLOOKUP($D23,Data!$C$2:$I$1038,6,FALSE),"")</f>
        <v>2</v>
      </c>
      <c r="I23">
        <f t="shared" si="0"/>
        <v>0.06</v>
      </c>
      <c r="J23" s="1">
        <f>IFERROR(VLOOKUP($D23,Data!$C$2:$V$1038,20,FALSE),"")</f>
        <v>43982</v>
      </c>
      <c r="K23">
        <f>IFERROR(VLOOKUP($D23,Data!$C$2:$I$1038,7,FALSE),"")</f>
        <v>2.5</v>
      </c>
      <c r="L23">
        <f>IFERROR(VLOOKUP($D23,Data!$C$2:$J$1038,8,FALSE),"")</f>
        <v>4.12</v>
      </c>
      <c r="M23">
        <f>IFERROR(INDEX(Data!$T$1:$T$1038,$E23),"")</f>
        <v>0.12</v>
      </c>
      <c r="N23">
        <f t="array" ref="N23">IF($D23&lt;&gt;"",SUM((Data!$S$2:$S$1038)*(Data!$O$2:$O$1038=$A$2)*(Data!$C$2:$C$1038=$D23)),"")</f>
        <v>0.12</v>
      </c>
      <c r="O23">
        <f t="shared" si="1"/>
        <v>0.03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7.4999999999999997E-2</v>
      </c>
      <c r="U23">
        <f t="shared" si="7"/>
        <v>0.06</v>
      </c>
    </row>
    <row r="24" spans="1:21" ht="28.8" x14ac:dyDescent="0.3">
      <c r="A24" s="13" t="str">
        <f>IFERROR(HYPERLINK(VLOOKUP($D24,Data!$C$2:$S$1057,12,FALSE),VLOOKUP($D24,Data!$C$2:$S$1057,10,FALSE)),"")</f>
        <v>All created individuals should be available for selection</v>
      </c>
      <c r="B24" s="18">
        <f t="array" ref="B24">IFERROR(SMALL(IF(Data!$O$2:$O$1038=$A$2,ROW(Data!$O$2:$O$1038)),ROW(18:18)),"")</f>
        <v>110</v>
      </c>
      <c r="C24" s="18" t="str">
        <f>IFERROR(INDEX(Data!$C$1:$C$1038,$B24),"")</f>
        <v>DDH-251</v>
      </c>
      <c r="D24" t="str">
        <f t="array" ref="D24">IFERROR(INDEX($C$7:$C$1000, MATCH(0,COUNTIF($D$5:D23, $C$7:$C$1000), 0)),"")</f>
        <v>DDH-254</v>
      </c>
      <c r="E24">
        <f t="array" ref="E24">IFERROR(SMALL(IF(Data!$U$2:$U$1038=$D24&amp;"_"&amp;$A$2,ROW(Data!$U$2:$U$1038)),1),"")</f>
        <v>176</v>
      </c>
      <c r="F24" t="str">
        <f>IFERROR(VLOOKUP($D24, Data!$C$2:$F$1038,2,FALSE),"")</f>
        <v>Open</v>
      </c>
      <c r="G24">
        <f>IFERROR(VLOOKUP($D24, Data!$C$2:$F$1038,3,FALSE),"")</f>
        <v>0</v>
      </c>
      <c r="H24">
        <f>IFERROR(VLOOKUP($D24,Data!$C$2:$I$1038,6,FALSE),"")</f>
        <v>2.5</v>
      </c>
      <c r="I24">
        <f t="shared" si="0"/>
        <v>2.5000000000000001E-2</v>
      </c>
      <c r="J24" s="1">
        <f>IFERROR(VLOOKUP($D24,Data!$C$2:$V$1038,20,FALSE),"")</f>
        <v>43998</v>
      </c>
      <c r="K24">
        <f>IFERROR(VLOOKUP($D24,Data!$C$2:$I$1038,7,FALSE),"")</f>
        <v>11</v>
      </c>
      <c r="L24">
        <f>IFERROR(VLOOKUP($D24,Data!$C$2:$J$1038,8,FALSE),"")</f>
        <v>14.5</v>
      </c>
      <c r="M24">
        <f>IFERROR(INDEX(Data!$T$1:$T$1038,$E24),"")</f>
        <v>0.12</v>
      </c>
      <c r="N24">
        <f t="array" ref="N24">IF($D24&lt;&gt;"",SUM((Data!$S$2:$S$1038)*(Data!$O$2:$O$1038=$A$2)*(Data!$C$2:$C$1038=$D24)),"")</f>
        <v>0.12</v>
      </c>
      <c r="O24">
        <f t="shared" si="1"/>
        <v>0.01</v>
      </c>
      <c r="P24" t="b">
        <f t="shared" si="2"/>
        <v>0</v>
      </c>
      <c r="Q24" t="str">
        <f t="shared" si="3"/>
        <v/>
      </c>
      <c r="R24" t="str">
        <f t="shared" si="4"/>
        <v/>
      </c>
      <c r="S24">
        <f t="shared" si="5"/>
        <v>100</v>
      </c>
      <c r="T24">
        <f t="shared" si="6"/>
        <v>0.11</v>
      </c>
      <c r="U24">
        <f t="shared" si="7"/>
        <v>2.5000000000000001E-2</v>
      </c>
    </row>
    <row r="25" spans="1:21" x14ac:dyDescent="0.3">
      <c r="A25" s="13" t="str">
        <f>IFERROR(HYPERLINK(VLOOKUP($D25,Data!$C$2:$S$1057,12,FALSE),VLOOKUP($D25,Data!$C$2:$S$1057,10,FALSE)),"")</f>
        <v>Create Stored procedure for saving sql view to CSV file</v>
      </c>
      <c r="B25" s="18">
        <f t="array" ref="B25">IFERROR(SMALL(IF(Data!$O$2:$O$1038=$A$2,ROW(Data!$O$2:$O$1038)),ROW(19:19)),"")</f>
        <v>115</v>
      </c>
      <c r="C25" s="18" t="str">
        <f>IFERROR(INDEX(Data!$C$1:$C$1038,$B25),"")</f>
        <v>DDH-228</v>
      </c>
      <c r="D25" t="str">
        <f t="array" ref="D25">IFERROR(INDEX($C$7:$C$1000, MATCH(0,COUNTIF($D$5:D24, $C$7:$C$1000), 0)),"")</f>
        <v>DDH-264</v>
      </c>
      <c r="E25">
        <f t="array" ref="E25">IFERROR(SMALL(IF(Data!$U$2:$U$1038=$D25&amp;"_"&amp;$A$2,ROW(Data!$U$2:$U$1038)),1),"")</f>
        <v>194</v>
      </c>
      <c r="F25" t="str">
        <f>IFERROR(VLOOKUP($D25, Data!$C$2:$F$1038,2,FALSE),"")</f>
        <v>Ready for QA</v>
      </c>
      <c r="G25">
        <f>IFERROR(VLOOKUP($D25, Data!$C$2:$F$1038,3,FALSE),"")</f>
        <v>0</v>
      </c>
      <c r="H25">
        <f>IFERROR(VLOOKUP($D25,Data!$C$2:$I$1038,6,FALSE),"")</f>
        <v>6</v>
      </c>
      <c r="I25">
        <f t="shared" si="0"/>
        <v>0.72</v>
      </c>
      <c r="J25" s="1">
        <f>IFERROR(VLOOKUP($D25,Data!$C$2:$V$1038,20,FALSE),"")</f>
        <v>44004</v>
      </c>
      <c r="K25">
        <f>IFERROR(VLOOKUP($D25,Data!$C$2:$I$1038,7,FALSE),"")</f>
        <v>17</v>
      </c>
      <c r="L25">
        <f>IFERROR(VLOOKUP($D25,Data!$C$2:$J$1038,8,FALSE),"")</f>
        <v>15.75</v>
      </c>
      <c r="M25">
        <f>IFERROR(INDEX(Data!$T$1:$T$1038,$E25),"")</f>
        <v>1.83</v>
      </c>
      <c r="N25">
        <f t="array" ref="N25">IF($D25&lt;&gt;"",SUM((Data!$S$2:$S$1038)*(Data!$O$2:$O$1038=$A$2)*(Data!$C$2:$C$1038=$D25)),"")</f>
        <v>1.8399999999999999</v>
      </c>
      <c r="O25">
        <f t="shared" si="1"/>
        <v>0.12</v>
      </c>
      <c r="P25" t="b">
        <f t="shared" si="2"/>
        <v>0</v>
      </c>
      <c r="Q25" t="str">
        <f t="shared" si="3"/>
        <v/>
      </c>
      <c r="R25" t="str">
        <f t="shared" si="4"/>
        <v/>
      </c>
      <c r="S25">
        <f t="shared" si="5"/>
        <v>100.55</v>
      </c>
      <c r="T25">
        <f t="shared" si="6"/>
        <v>2.04</v>
      </c>
      <c r="U25">
        <f t="shared" si="7"/>
        <v>0.72</v>
      </c>
    </row>
    <row r="26" spans="1:21" x14ac:dyDescent="0.3">
      <c r="A26" s="13" t="str">
        <f>IFERROR(HYPERLINK(VLOOKUP($D26,Data!$C$2:$S$1057,12,FALSE),VLOOKUP($D26,Data!$C$2:$S$1057,10,FALSE)),"")</f>
        <v>Export DB to CSV</v>
      </c>
      <c r="B26" s="18">
        <f t="array" ref="B26">IFERROR(SMALL(IF(Data!$O$2:$O$1038=$A$2,ROW(Data!$O$2:$O$1038)),ROW(20:20)),"")</f>
        <v>117</v>
      </c>
      <c r="C26" s="18" t="str">
        <f>IFERROR(INDEX(Data!$C$1:$C$1038,$B26),"")</f>
        <v>DDH-217</v>
      </c>
      <c r="D26" t="str">
        <f t="array" ref="D26">IFERROR(INDEX($C$7:$C$1000, MATCH(0,COUNTIF($D$5:D25, $C$7:$C$1000), 0)),"")</f>
        <v>DDH-222</v>
      </c>
      <c r="E26">
        <f t="array" ref="E26">IFERROR(SMALL(IF(Data!$U$2:$U$1038=$D26&amp;"_"&amp;$A$2,ROW(Data!$U$2:$U$1038)),1),"")</f>
        <v>218</v>
      </c>
      <c r="F26" t="str">
        <f>IFERROR(VLOOKUP($D26, Data!$C$2:$F$1038,2,FALSE),"")</f>
        <v>In Progress</v>
      </c>
      <c r="G26">
        <f>IFERROR(VLOOKUP($D26, Data!$C$2:$F$1038,3,FALSE),"")</f>
        <v>0</v>
      </c>
      <c r="H26">
        <f>IFERROR(VLOOKUP($D26,Data!$C$2:$I$1038,6,FALSE),"")</f>
        <v>12</v>
      </c>
      <c r="I26">
        <f t="shared" si="0"/>
        <v>0.36</v>
      </c>
      <c r="J26" s="1">
        <f>IFERROR(VLOOKUP($D26,Data!$C$2:$V$1038,20,FALSE),"")</f>
        <v>43986</v>
      </c>
      <c r="K26">
        <f>IFERROR(VLOOKUP($D26,Data!$C$2:$I$1038,7,FALSE),"")</f>
        <v>85</v>
      </c>
      <c r="L26">
        <f>IFERROR(VLOOKUP($D26,Data!$C$2:$J$1038,8,FALSE),"")</f>
        <v>84.42</v>
      </c>
      <c r="M26">
        <f>IFERROR(INDEX(Data!$T$1:$T$1038,$E26),"")</f>
        <v>2.13</v>
      </c>
      <c r="N26">
        <f t="array" ref="N26">IF($D26&lt;&gt;"",SUM((Data!$S$2:$S$1038)*(Data!$O$2:$O$1038=$A$2)*(Data!$C$2:$C$1038=$D26)),"")</f>
        <v>2.13</v>
      </c>
      <c r="O26">
        <f t="shared" si="1"/>
        <v>0.03</v>
      </c>
      <c r="P26" t="b">
        <f t="shared" si="2"/>
        <v>0</v>
      </c>
      <c r="Q26" t="str">
        <f t="shared" si="3"/>
        <v/>
      </c>
      <c r="R26" t="str">
        <f t="shared" si="4"/>
        <v/>
      </c>
      <c r="S26">
        <f t="shared" si="5"/>
        <v>100</v>
      </c>
      <c r="T26">
        <f t="shared" si="6"/>
        <v>2.5499999999999998</v>
      </c>
      <c r="U26">
        <f t="shared" si="7"/>
        <v>0.36</v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121</v>
      </c>
      <c r="C27" s="18" t="str">
        <f>IFERROR(INDEX(Data!$C$1:$C$1038,$B27),"")</f>
        <v>DDH-246</v>
      </c>
      <c r="D27">
        <f t="array" ref="D27">IFERROR(INDEX($C$7:$C$1000, MATCH(0,COUNTIF($D$5:D26, $C$7:$C$1000), 0)),"")</f>
        <v>0</v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>
        <f t="array" ref="N27">IF($D27&lt;&gt;"",SUM((Data!$S$2:$S$1038)*(Data!$O$2:$O$1038=$A$2)*(Data!$C$2:$C$1038=$D27)),"")</f>
        <v>0</v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135</v>
      </c>
      <c r="C28" s="18" t="str">
        <f>IFERROR(INDEX(Data!$C$1:$C$1038,$B28),"")</f>
        <v>DDH-247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143</v>
      </c>
      <c r="C29" s="18" t="str">
        <f>IFERROR(INDEX(Data!$C$1:$C$1038,$B29),"")</f>
        <v>DDH-216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145</v>
      </c>
      <c r="C30" s="18" t="str">
        <f>IFERROR(INDEX(Data!$C$1:$C$1038,$B30),"")</f>
        <v>DDH-204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170</v>
      </c>
      <c r="C31" s="18" t="str">
        <f>IFERROR(INDEX(Data!$C$1:$C$1038,$B31),"")</f>
        <v>DDH-216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176</v>
      </c>
      <c r="C32" s="18" t="str">
        <f>IFERROR(INDEX(Data!$C$1:$C$1038,$B32),"")</f>
        <v>DDH-254</v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194</v>
      </c>
      <c r="C33" s="18" t="str">
        <f>IFERROR(INDEX(Data!$C$1:$C$1038,$B33),"")</f>
        <v>DDH-264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215</v>
      </c>
      <c r="C34" s="18" t="str">
        <f>IFERROR(INDEX(Data!$C$1:$C$1038,$B34),"")</f>
        <v>DDH-264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218</v>
      </c>
      <c r="C35" s="18" t="str">
        <f>IFERROR(INDEX(Data!$C$1:$C$1038,$B35),"")</f>
        <v>DDH-222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219</v>
      </c>
      <c r="C36" s="18" t="str">
        <f>IFERROR(INDEX(Data!$C$1:$C$1038,$B36),"")</f>
        <v>DDH-264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222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25" priority="15" operator="between">
      <formula>0</formula>
      <formula>50</formula>
    </cfRule>
    <cfRule type="cellIs" dxfId="124" priority="16" operator="between">
      <formula>50.01</formula>
      <formula>70</formula>
    </cfRule>
    <cfRule type="cellIs" dxfId="123" priority="17" operator="between">
      <formula>70.1</formula>
      <formula>80</formula>
    </cfRule>
    <cfRule type="cellIs" dxfId="122" priority="18" operator="between">
      <formula>80.1</formula>
      <formula>100</formula>
    </cfRule>
    <cfRule type="cellIs" dxfId="121" priority="19" operator="between">
      <formula>100.01</formula>
      <formula>120</formula>
    </cfRule>
    <cfRule type="cellIs" dxfId="120" priority="20" operator="between">
      <formula>120.01</formula>
      <formula>150</formula>
    </cfRule>
    <cfRule type="cellIs" dxfId="119" priority="21" operator="between">
      <formula>150.01</formula>
      <formula>100000000</formula>
    </cfRule>
  </conditionalFormatting>
  <conditionalFormatting sqref="K2">
    <cfRule type="cellIs" dxfId="118" priority="8" operator="between">
      <formula>0</formula>
      <formula>50</formula>
    </cfRule>
    <cfRule type="cellIs" dxfId="117" priority="9" operator="between">
      <formula>50.01</formula>
      <formula>70</formula>
    </cfRule>
    <cfRule type="cellIs" dxfId="116" priority="10" operator="between">
      <formula>70.1</formula>
      <formula>80</formula>
    </cfRule>
    <cfRule type="cellIs" dxfId="115" priority="11" operator="between">
      <formula>80.1</formula>
      <formula>100</formula>
    </cfRule>
    <cfRule type="cellIs" dxfId="114" priority="12" operator="between">
      <formula>100.01</formula>
      <formula>120</formula>
    </cfRule>
    <cfRule type="cellIs" dxfId="113" priority="13" operator="between">
      <formula>120.01</formula>
      <formula>150</formula>
    </cfRule>
    <cfRule type="cellIs" dxfId="112" priority="14" operator="between">
      <formula>150.01</formula>
      <formula>100000000</formula>
    </cfRule>
  </conditionalFormatting>
  <conditionalFormatting sqref="J2 L2">
    <cfRule type="cellIs" dxfId="111" priority="1" operator="between">
      <formula>0</formula>
      <formula>50</formula>
    </cfRule>
    <cfRule type="cellIs" dxfId="110" priority="2" operator="between">
      <formula>50.01</formula>
      <formula>70</formula>
    </cfRule>
    <cfRule type="cellIs" dxfId="109" priority="3" operator="between">
      <formula>70.1</formula>
      <formula>80</formula>
    </cfRule>
    <cfRule type="cellIs" dxfId="108" priority="4" operator="between">
      <formula>80.1</formula>
      <formula>100</formula>
    </cfRule>
    <cfRule type="cellIs" dxfId="107" priority="5" operator="between">
      <formula>100.01</formula>
      <formula>120</formula>
    </cfRule>
    <cfRule type="cellIs" dxfId="106" priority="6" operator="between">
      <formula>120.01</formula>
      <formula>150</formula>
    </cfRule>
    <cfRule type="cellIs" dxfId="105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60</v>
      </c>
      <c r="D2">
        <f>SUMIFS(U7:U100,$P7:$P100,TRUE)</f>
        <v>17.920000000000002</v>
      </c>
      <c r="F2">
        <f>SUMIFS(T7:T100,$P7:$P100,TRUE)</f>
        <v>20.245000000000001</v>
      </c>
      <c r="G2">
        <f>ROUND(SUMIFS($M7:$M100,$P7:$P100,TRUE),2)</f>
        <v>40.49</v>
      </c>
      <c r="J2">
        <f>IFERROR(ROUND($D2/$G2*100,2),0)</f>
        <v>44.26</v>
      </c>
      <c r="K2">
        <f>IFERROR(ROUND($F2/$G2*100,2),0)</f>
        <v>50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Mark non-completed tab by error sign</v>
      </c>
      <c r="B7" s="18">
        <f t="array" ref="B7">IFERROR(SMALL(IF(Data!$O$2:$O$1038=$A$2,ROW(Data!$O$2:$O$1038)),ROW(1:1)),"")</f>
        <v>5</v>
      </c>
      <c r="C7" s="18" t="str">
        <f>IFERROR(INDEX(Data!$C$1:$C$1038,$B7),"")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IFERROR(SMALL(IF(Data!$U$2:$U$1038=$D7&amp;"_"&amp;$A$2,ROW(Data!$U$2:$U$1038)),1),"")</f>
        <v>5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>
        <f>IFERROR(H7*O7,"")</f>
        <v>2</v>
      </c>
      <c r="J7" s="1">
        <f>IFERROR(VLOOKUP($D7,Data!$C$2:$V$1038,20,FALSE),"")</f>
        <v>43983</v>
      </c>
      <c r="K7">
        <f>IFERROR(VLOOKUP($D7,Data!$C$2:$I$1038,7,FALSE),"")</f>
        <v>2</v>
      </c>
      <c r="L7">
        <f>IFERROR(VLOOKUP($D7,Data!$C$2:$J$1038,8,FALSE),"")</f>
        <v>5.37</v>
      </c>
      <c r="M7">
        <f>IFERROR(INDEX(Data!$T$1:$T$1038,$E7),"")</f>
        <v>5.37</v>
      </c>
      <c r="N7">
        <f t="array" ref="N7">IF($D7&lt;&gt;"",SUM((Data!$S$2:$S$1038)*(Data!$O$2:$O$1038=$A$2)*(Data!$C$2:$C$1038=$D7)),"")</f>
        <v>5.36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37.24</v>
      </c>
      <c r="R7">
        <f>IFERROR(IF($P7,ROUND(O7*H7/$M7*100,2),""),"")</f>
        <v>37.24</v>
      </c>
      <c r="S7">
        <f>IFERROR(ROUND(N7/$M7*100,2),"")</f>
        <v>99.81</v>
      </c>
      <c r="T7">
        <f>IFERROR(K7*O7,"")</f>
        <v>2</v>
      </c>
      <c r="U7">
        <f>IFERROR(H7*O7,"")</f>
        <v>2</v>
      </c>
    </row>
    <row r="8" spans="1:21" x14ac:dyDescent="0.3">
      <c r="A8" s="13" t="str">
        <f>IFERROR(HYPERLINK(VLOOKUP($D8,Data!$C$2:$S$1057,12,FALSE),VLOOKUP($D8,Data!$C$2:$S$1057,10,FALSE)),"")</f>
        <v>Email validation</v>
      </c>
      <c r="B8" s="18">
        <f t="array" ref="B8">IFERROR(SMALL(IF(Data!$O$2:$O$1038=$A$2,ROW(Data!$O$2:$O$1038)),ROW(2:2)),"")</f>
        <v>6</v>
      </c>
      <c r="C8" s="18" t="str">
        <f>IFERROR(INDEX(Data!$C$1:$C$1038,$B8),"")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IFERROR(SMALL(IF(Data!$U$2:$U$1038=$D8&amp;"_"&amp;$A$2,ROW(Data!$U$2:$U$1038)),1),"")</f>
        <v>6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>
        <f t="shared" ref="I8:I71" si="0">IFERROR(H8*O8,"")</f>
        <v>1</v>
      </c>
      <c r="J8" s="1">
        <f>IFERROR(VLOOKUP($D8,Data!$C$2:$V$1038,20,FALSE),"")</f>
        <v>43982</v>
      </c>
      <c r="K8">
        <f>IFERROR(VLOOKUP($D8,Data!$C$2:$I$1038,7,FALSE),"")</f>
        <v>1</v>
      </c>
      <c r="L8">
        <f>IFERROR(VLOOKUP($D8,Data!$C$2:$J$1038,8,FALSE),"")</f>
        <v>1.68</v>
      </c>
      <c r="M8">
        <f>IFERROR(INDEX(Data!$T$1:$T$1038,$E8),"")</f>
        <v>1.68</v>
      </c>
      <c r="N8">
        <f t="array" ref="N8">IF($D8&lt;&gt;"",SUM((Data!$S$2:$S$1038)*(Data!$O$2:$O$1038=$A$2)*(Data!$C$2:$C$1038=$D8)),"")</f>
        <v>1.22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59.52</v>
      </c>
      <c r="R8">
        <f t="shared" ref="R8:R71" si="4">IFERROR(IF($P8,ROUND(O8*H8/$M8*100,2),""),"")</f>
        <v>59.52</v>
      </c>
      <c r="S8">
        <f t="shared" ref="S8:S71" si="5">IFERROR(ROUND(N8/$M8*100,2),"")</f>
        <v>72.62</v>
      </c>
      <c r="T8">
        <f t="shared" ref="T8:T71" si="6">IFERROR(K8*O8,"")</f>
        <v>1</v>
      </c>
      <c r="U8">
        <f t="shared" ref="U8:U71" si="7">IFERROR(H8*O8,"")</f>
        <v>1</v>
      </c>
    </row>
    <row r="9" spans="1:21" x14ac:dyDescent="0.3">
      <c r="A9" s="13" t="str">
        <f>IFERROR(HYPERLINK(VLOOKUP($D9,Data!$C$2:$S$1057,12,FALSE),VLOOKUP($D9,Data!$C$2:$S$1057,10,FALSE)),"")</f>
        <v>UI Refactoring</v>
      </c>
      <c r="B9" s="18">
        <f t="array" ref="B9">IFERROR(SMALL(IF(Data!$O$2:$O$1038=$A$2,ROW(Data!$O$2:$O$1038)),ROW(3:3)),"")</f>
        <v>8</v>
      </c>
      <c r="C9" s="18" t="str">
        <f>IFERROR(INDEX(Data!$C$1:$C$1038,$B9),"")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IFERROR(SMALL(IF(Data!$U$2:$U$1038=$D9&amp;"_"&amp;$A$2,ROW(Data!$U$2:$U$1038)),1),"")</f>
        <v>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16</v>
      </c>
      <c r="I9">
        <f t="shared" si="0"/>
        <v>0.48</v>
      </c>
      <c r="J9" s="1">
        <f>IFERROR(VLOOKUP($D9,Data!$C$2:$V$1038,20,FALSE),"")</f>
        <v>43980</v>
      </c>
      <c r="K9">
        <f>IFERROR(VLOOKUP($D9,Data!$C$2:$I$1038,7,FALSE),"")</f>
        <v>32</v>
      </c>
      <c r="L9">
        <f>IFERROR(VLOOKUP($D9,Data!$C$2:$J$1038,8,FALSE),"")</f>
        <v>30.97</v>
      </c>
      <c r="M9">
        <f>IFERROR(INDEX(Data!$T$1:$T$1038,$E9),"")</f>
        <v>0.87</v>
      </c>
      <c r="N9">
        <f t="array" ref="N9">IF($D9&lt;&gt;"",SUM((Data!$S$2:$S$1038)*(Data!$O$2:$O$1038=$A$2)*(Data!$C$2:$C$1038=$D9)),"")</f>
        <v>0.87</v>
      </c>
      <c r="O9">
        <f t="shared" si="1"/>
        <v>0.03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0.96</v>
      </c>
      <c r="U9">
        <f t="shared" si="7"/>
        <v>0.48</v>
      </c>
    </row>
    <row r="10" spans="1:21" x14ac:dyDescent="0.3">
      <c r="A10" s="13" t="str">
        <f>IFERROR(HYPERLINK(VLOOKUP($D10,Data!$C$2:$S$1057,12,FALSE),VLOOKUP($D10,Data!$C$2:$S$1057,10,FALSE)),"")</f>
        <v>At least one phone number should be required</v>
      </c>
      <c r="B10" s="18">
        <f t="array" ref="B10">IFERROR(SMALL(IF(Data!$O$2:$O$1038=$A$2,ROW(Data!$O$2:$O$1038)),ROW(4:4)),"")</f>
        <v>10</v>
      </c>
      <c r="C10" s="18" t="str">
        <f>IFERROR(INDEX(Data!$C$1:$C$1038,$B10),"")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IFERROR(SMALL(IF(Data!$U$2:$U$1038=$D10&amp;"_"&amp;$A$2,ROW(Data!$U$2:$U$1038)),1),"")</f>
        <v>10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1</v>
      </c>
      <c r="I10">
        <f t="shared" si="0"/>
        <v>0.97</v>
      </c>
      <c r="J10" s="1">
        <f>IFERROR(VLOOKUP($D10,Data!$C$2:$V$1038,20,FALSE),"")</f>
        <v>43979</v>
      </c>
      <c r="K10">
        <f>IFERROR(VLOOKUP($D10,Data!$C$2:$I$1038,7,FALSE),"")</f>
        <v>2</v>
      </c>
      <c r="L10">
        <f>IFERROR(VLOOKUP($D10,Data!$C$2:$J$1038,8,FALSE),"")</f>
        <v>7.88</v>
      </c>
      <c r="M10">
        <f>IFERROR(INDEX(Data!$T$1:$T$1038,$E10),"")</f>
        <v>7.67</v>
      </c>
      <c r="N10">
        <f t="array" ref="N10">IF($D10&lt;&gt;"",SUM((Data!$S$2:$S$1038)*(Data!$O$2:$O$1038=$A$2)*(Data!$C$2:$C$1038=$D10)),"")</f>
        <v>0.3</v>
      </c>
      <c r="O10">
        <f t="shared" si="1"/>
        <v>0.97</v>
      </c>
      <c r="P10" t="b">
        <f t="shared" si="2"/>
        <v>1</v>
      </c>
      <c r="Q10">
        <f t="shared" si="3"/>
        <v>25.29</v>
      </c>
      <c r="R10">
        <f t="shared" si="4"/>
        <v>12.65</v>
      </c>
      <c r="S10">
        <f t="shared" si="5"/>
        <v>3.91</v>
      </c>
      <c r="T10">
        <f t="shared" si="6"/>
        <v>1.94</v>
      </c>
      <c r="U10">
        <f t="shared" si="7"/>
        <v>0.97</v>
      </c>
    </row>
    <row r="11" spans="1:21" x14ac:dyDescent="0.3">
      <c r="A11" s="13" t="str">
        <f>IFERROR(HYPERLINK(VLOOKUP($D11,Data!$C$2:$S$1057,12,FALSE),VLOOKUP($D11,Data!$C$2:$S$1057,10,FALSE)),"")</f>
        <v>TFN is available for non-trustee Company</v>
      </c>
      <c r="B11" s="18">
        <f t="array" ref="B11">IFERROR(SMALL(IF(Data!$O$2:$O$1038=$A$2,ROW(Data!$O$2:$O$1038)),ROW(5:5)),"")</f>
        <v>14</v>
      </c>
      <c r="C11" s="18" t="str">
        <f>IFERROR(INDEX(Data!$C$1:$C$1038,$B11),"")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IFERROR(SMALL(IF(Data!$U$2:$U$1038=$D11&amp;"_"&amp;$A$2,ROW(Data!$U$2:$U$1038)),1),"")</f>
        <v>14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>
        <f t="shared" si="0"/>
        <v>1.78</v>
      </c>
      <c r="J11" s="1">
        <f>IFERROR(VLOOKUP($D11,Data!$C$2:$V$1038,20,FALSE),"")</f>
        <v>43981</v>
      </c>
      <c r="K11">
        <f>IFERROR(VLOOKUP($D11,Data!$C$2:$I$1038,7,FALSE),"")</f>
        <v>3</v>
      </c>
      <c r="L11">
        <f>IFERROR(VLOOKUP($D11,Data!$C$2:$J$1038,8,FALSE),"")</f>
        <v>3.08</v>
      </c>
      <c r="M11">
        <f>IFERROR(INDEX(Data!$T$1:$T$1038,$E11),"")</f>
        <v>2.73</v>
      </c>
      <c r="N11">
        <f t="array" ref="N11">IF($D11&lt;&gt;"",SUM((Data!$S$2:$S$1038)*(Data!$O$2:$O$1038=$A$2)*(Data!$C$2:$C$1038=$D11)),"")</f>
        <v>1</v>
      </c>
      <c r="O11">
        <f t="shared" si="1"/>
        <v>0.89</v>
      </c>
      <c r="P11" t="b">
        <f t="shared" si="2"/>
        <v>1</v>
      </c>
      <c r="Q11">
        <f t="shared" si="3"/>
        <v>97.8</v>
      </c>
      <c r="R11">
        <f t="shared" si="4"/>
        <v>65.2</v>
      </c>
      <c r="S11">
        <f t="shared" si="5"/>
        <v>36.630000000000003</v>
      </c>
      <c r="T11">
        <f t="shared" si="6"/>
        <v>2.67</v>
      </c>
      <c r="U11">
        <f t="shared" si="7"/>
        <v>1.78</v>
      </c>
    </row>
    <row r="12" spans="1:21" x14ac:dyDescent="0.3">
      <c r="A12" s="13" t="str">
        <f>IFERROR(HYPERLINK(VLOOKUP($D12,Data!$C$2:$S$1057,12,FALSE),VLOOKUP($D12,Data!$C$2:$S$1057,10,FALSE)),"")</f>
        <v>Remove Edit" button from person"</v>
      </c>
      <c r="B12" s="18">
        <f t="array" ref="B12">IFERROR(SMALL(IF(Data!$O$2:$O$1038=$A$2,ROW(Data!$O$2:$O$1038)),ROW(6:6)),"")</f>
        <v>18</v>
      </c>
      <c r="C12" s="18" t="str">
        <f>IFERROR(INDEX(Data!$C$1:$C$1038,$B12),"")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IFERROR(SMALL(IF(Data!$U$2:$U$1038=$D12&amp;"_"&amp;$A$2,ROW(Data!$U$2:$U$1038)),1),"")</f>
        <v>18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>
        <f t="shared" si="0"/>
        <v>1.98</v>
      </c>
      <c r="J12" s="1">
        <f>IFERROR(VLOOKUP($D12,Data!$C$2:$V$1038,20,FALSE),"")</f>
        <v>43981</v>
      </c>
      <c r="K12">
        <f>IFERROR(VLOOKUP($D12,Data!$C$2:$I$1038,7,FALSE),"")</f>
        <v>1</v>
      </c>
      <c r="L12">
        <f>IFERROR(VLOOKUP($D12,Data!$C$2:$J$1038,8,FALSE),"")</f>
        <v>4.95</v>
      </c>
      <c r="M12">
        <f>IFERROR(INDEX(Data!$T$1:$T$1038,$E12),"")</f>
        <v>4.92</v>
      </c>
      <c r="N12">
        <f t="array" ref="N12">IF($D12&lt;&gt;"",SUM((Data!$S$2:$S$1038)*(Data!$O$2:$O$1038=$A$2)*(Data!$C$2:$C$1038=$D12)),"")</f>
        <v>2.4</v>
      </c>
      <c r="O12">
        <f t="shared" si="1"/>
        <v>0.99</v>
      </c>
      <c r="P12" t="b">
        <f t="shared" si="2"/>
        <v>1</v>
      </c>
      <c r="Q12">
        <f t="shared" si="3"/>
        <v>20.12</v>
      </c>
      <c r="R12">
        <f t="shared" si="4"/>
        <v>40.24</v>
      </c>
      <c r="S12">
        <f t="shared" si="5"/>
        <v>48.78</v>
      </c>
      <c r="T12">
        <f t="shared" si="6"/>
        <v>0.99</v>
      </c>
      <c r="U12">
        <f t="shared" si="7"/>
        <v>1.98</v>
      </c>
    </row>
    <row r="13" spans="1:21" x14ac:dyDescent="0.3">
      <c r="A13" s="13" t="str">
        <f>IFERROR(HYPERLINK(VLOOKUP($D13,Data!$C$2:$S$1057,12,FALSE),VLOOKUP($D13,Data!$C$2:$S$1057,10,FALSE)),"")</f>
        <v>Minor improvements</v>
      </c>
      <c r="B13" s="18">
        <f t="array" ref="B13">IFERROR(SMALL(IF(Data!$O$2:$O$1038=$A$2,ROW(Data!$O$2:$O$1038)),ROW(7:7)),"")</f>
        <v>24</v>
      </c>
      <c r="C13" s="18" t="str">
        <f>IFERROR(INDEX(Data!$C$1:$C$1038,$B13),"")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IFERROR(SMALL(IF(Data!$U$2:$U$1038=$D13&amp;"_"&amp;$A$2,ROW(Data!$U$2:$U$1038)),1),"")</f>
        <v>24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1</v>
      </c>
      <c r="I13">
        <f t="shared" si="0"/>
        <v>0.84</v>
      </c>
      <c r="J13" s="1">
        <f>IFERROR(VLOOKUP($D13,Data!$C$2:$V$1038,20,FALSE),"")</f>
        <v>43982</v>
      </c>
      <c r="K13">
        <f>IFERROR(VLOOKUP($D13,Data!$C$2:$I$1038,7,FALSE),"")</f>
        <v>1</v>
      </c>
      <c r="L13">
        <f>IFERROR(VLOOKUP($D13,Data!$C$2:$J$1038,8,FALSE),"")</f>
        <v>4.13</v>
      </c>
      <c r="M13">
        <f>IFERROR(INDEX(Data!$T$1:$T$1038,$E13),"")</f>
        <v>3.45</v>
      </c>
      <c r="N13">
        <f t="array" ref="N13">IF($D13&lt;&gt;"",SUM((Data!$S$2:$S$1038)*(Data!$O$2:$O$1038=$A$2)*(Data!$C$2:$C$1038=$D13)),"")</f>
        <v>0.28000000000000003</v>
      </c>
      <c r="O13">
        <f t="shared" si="1"/>
        <v>0.84</v>
      </c>
      <c r="P13" t="b">
        <f t="shared" si="2"/>
        <v>1</v>
      </c>
      <c r="Q13">
        <f t="shared" si="3"/>
        <v>24.35</v>
      </c>
      <c r="R13">
        <f t="shared" si="4"/>
        <v>24.35</v>
      </c>
      <c r="S13">
        <f t="shared" si="5"/>
        <v>8.1199999999999992</v>
      </c>
      <c r="T13">
        <f t="shared" si="6"/>
        <v>0.84</v>
      </c>
      <c r="U13">
        <f t="shared" si="7"/>
        <v>0.84</v>
      </c>
    </row>
    <row r="14" spans="1:21" x14ac:dyDescent="0.3">
      <c r="A14" s="13" t="str">
        <f>IFERROR(HYPERLINK(VLOOKUP($D14,Data!$C$2:$S$1057,12,FALSE),VLOOKUP($D14,Data!$C$2:$S$1057,10,FALSE)),"")</f>
        <v>Remove asterisk from TFN</v>
      </c>
      <c r="B14" s="18">
        <f t="array" ref="B14">IFERROR(SMALL(IF(Data!$O$2:$O$1038=$A$2,ROW(Data!$O$2:$O$1038)),ROW(8:8)),"")</f>
        <v>25</v>
      </c>
      <c r="C14" s="18" t="str">
        <f>IFERROR(INDEX(Data!$C$1:$C$1038,$B14),"")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IFERROR(SMALL(IF(Data!$U$2:$U$1038=$D14&amp;"_"&amp;$A$2,ROW(Data!$U$2:$U$1038)),1),"")</f>
        <v>26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0.5</v>
      </c>
      <c r="I14">
        <f t="shared" si="0"/>
        <v>0.5</v>
      </c>
      <c r="J14" s="1">
        <f>IFERROR(VLOOKUP($D14,Data!$C$2:$V$1038,20,FALSE),"")</f>
        <v>43984</v>
      </c>
      <c r="K14">
        <f>IFERROR(VLOOKUP($D14,Data!$C$2:$I$1038,7,FALSE),"")</f>
        <v>0.5</v>
      </c>
      <c r="L14">
        <f>IFERROR(VLOOKUP($D14,Data!$C$2:$J$1038,8,FALSE),"")</f>
        <v>0.72</v>
      </c>
      <c r="M14">
        <f>IFERROR(INDEX(Data!$T$1:$T$1038,$E14),"")</f>
        <v>0.72</v>
      </c>
      <c r="N14">
        <f t="array" ref="N14">IF($D14&lt;&gt;"",SUM((Data!$S$2:$S$1038)*(Data!$O$2:$O$1038=$A$2)*(Data!$C$2:$C$1038=$D14)),"")</f>
        <v>0.72</v>
      </c>
      <c r="O14">
        <f t="shared" si="1"/>
        <v>1</v>
      </c>
      <c r="P14" t="b">
        <f t="shared" si="2"/>
        <v>1</v>
      </c>
      <c r="Q14">
        <f t="shared" si="3"/>
        <v>69.44</v>
      </c>
      <c r="R14">
        <f t="shared" si="4"/>
        <v>69.44</v>
      </c>
      <c r="S14">
        <f t="shared" si="5"/>
        <v>100</v>
      </c>
      <c r="T14">
        <f t="shared" si="6"/>
        <v>0.5</v>
      </c>
      <c r="U14">
        <f t="shared" si="7"/>
        <v>0.5</v>
      </c>
    </row>
    <row r="15" spans="1:21" x14ac:dyDescent="0.3">
      <c r="A15" s="13" t="str">
        <f>IFERROR(HYPERLINK(VLOOKUP($D15,Data!$C$2:$S$1057,12,FALSE),VLOOKUP($D15,Data!$C$2:$S$1057,10,FALSE)),"")</f>
        <v>TFN Shouldn't be displayed for trustee company</v>
      </c>
      <c r="B15" s="18">
        <f t="array" ref="B15">IFERROR(SMALL(IF(Data!$O$2:$O$1038=$A$2,ROW(Data!$O$2:$O$1038)),ROW(9:9)),"")</f>
        <v>26</v>
      </c>
      <c r="C15" s="18" t="str">
        <f>IFERROR(INDEX(Data!$C$1:$C$1038,$B15),"")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IFERROR(SMALL(IF(Data!$U$2:$U$1038=$D15&amp;"_"&amp;$A$2,ROW(Data!$U$2:$U$1038)),1),"")</f>
        <v>37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>
        <f t="shared" si="0"/>
        <v>1.94</v>
      </c>
      <c r="J15" s="1">
        <f>IFERROR(VLOOKUP($D15,Data!$C$2:$V$1038,20,FALSE),"")</f>
        <v>43982</v>
      </c>
      <c r="K15">
        <f>IFERROR(VLOOKUP($D15,Data!$C$2:$I$1038,7,FALSE),"")</f>
        <v>2.5</v>
      </c>
      <c r="L15">
        <f>IFERROR(VLOOKUP($D15,Data!$C$2:$J$1038,8,FALSE),"")</f>
        <v>4.12</v>
      </c>
      <c r="M15">
        <f>IFERROR(INDEX(Data!$T$1:$T$1038,$E15),"")</f>
        <v>4</v>
      </c>
      <c r="N15">
        <f t="array" ref="N15">IF($D15&lt;&gt;"",SUM((Data!$S$2:$S$1038)*(Data!$O$2:$O$1038=$A$2)*(Data!$C$2:$C$1038=$D15)),"")</f>
        <v>2.75</v>
      </c>
      <c r="O15">
        <f t="shared" si="1"/>
        <v>0.97</v>
      </c>
      <c r="P15" t="b">
        <f t="shared" si="2"/>
        <v>1</v>
      </c>
      <c r="Q15">
        <f t="shared" si="3"/>
        <v>60.63</v>
      </c>
      <c r="R15">
        <f t="shared" si="4"/>
        <v>48.5</v>
      </c>
      <c r="S15">
        <f t="shared" si="5"/>
        <v>68.75</v>
      </c>
      <c r="T15">
        <f t="shared" si="6"/>
        <v>2.4249999999999998</v>
      </c>
      <c r="U15">
        <f t="shared" si="7"/>
        <v>1.94</v>
      </c>
    </row>
    <row r="16" spans="1:21" x14ac:dyDescent="0.3">
      <c r="A16" s="13" t="str">
        <f>IFERROR(HYPERLINK(VLOOKUP($D16,Data!$C$2:$S$1057,12,FALSE),VLOOKUP($D16,Data!$C$2:$S$1057,10,FALSE)),"")</f>
        <v>No individual found</v>
      </c>
      <c r="B16" s="18">
        <f t="array" ref="B16">IFERROR(SMALL(IF(Data!$O$2:$O$1038=$A$2,ROW(Data!$O$2:$O$1038)),ROW(10:10)),"")</f>
        <v>34</v>
      </c>
      <c r="C16" s="18" t="str">
        <f>IFERROR(INDEX(Data!$C$1:$C$1038,$B16),"")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IFERROR(SMALL(IF(Data!$U$2:$U$1038=$D16&amp;"_"&amp;$A$2,ROW(Data!$U$2:$U$1038)),1),"")</f>
        <v>39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2</v>
      </c>
      <c r="I16">
        <f t="shared" si="0"/>
        <v>1.98</v>
      </c>
      <c r="J16" s="1">
        <f>IFERROR(VLOOKUP($D16,Data!$C$2:$V$1038,20,FALSE),"")</f>
        <v>43985</v>
      </c>
      <c r="K16">
        <f>IFERROR(VLOOKUP($D16,Data!$C$2:$I$1038,7,FALSE),"")</f>
        <v>2</v>
      </c>
      <c r="L16">
        <f>IFERROR(VLOOKUP($D16,Data!$C$2:$J$1038,8,FALSE),"")</f>
        <v>2.27</v>
      </c>
      <c r="M16">
        <f>IFERROR(INDEX(Data!$T$1:$T$1038,$E16),"")</f>
        <v>2.25</v>
      </c>
      <c r="N16">
        <f t="array" ref="N16">IF($D16&lt;&gt;"",SUM((Data!$S$2:$S$1038)*(Data!$O$2:$O$1038=$A$2)*(Data!$C$2:$C$1038=$D16)),"")</f>
        <v>2.25</v>
      </c>
      <c r="O16">
        <f t="shared" si="1"/>
        <v>0.99</v>
      </c>
      <c r="P16" t="b">
        <f t="shared" si="2"/>
        <v>1</v>
      </c>
      <c r="Q16">
        <f t="shared" si="3"/>
        <v>88</v>
      </c>
      <c r="R16">
        <f t="shared" si="4"/>
        <v>88</v>
      </c>
      <c r="S16">
        <f t="shared" si="5"/>
        <v>100</v>
      </c>
      <c r="T16">
        <f t="shared" si="6"/>
        <v>1.98</v>
      </c>
      <c r="U16">
        <f t="shared" si="7"/>
        <v>1.98</v>
      </c>
    </row>
    <row r="17" spans="1:21" ht="28.8" x14ac:dyDescent="0.3">
      <c r="A17" s="13" t="str">
        <f>IFERROR(HYPERLINK(VLOOKUP($D17,Data!$C$2:$S$1057,12,FALSE),VLOOKUP($D17,Data!$C$2:$S$1057,10,FALSE)),"")</f>
        <v>Issuing state should be added when AU driver License" is selected "</v>
      </c>
      <c r="B17" s="18">
        <f t="array" ref="B17">IFERROR(SMALL(IF(Data!$O$2:$O$1038=$A$2,ROW(Data!$O$2:$O$1038)),ROW(11:11)),"")</f>
        <v>35</v>
      </c>
      <c r="C17" s="18" t="str">
        <f>IFERROR(INDEX(Data!$C$1:$C$1038,$B17),"")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IFERROR(SMALL(IF(Data!$U$2:$U$1038=$D17&amp;"_"&amp;$A$2,ROW(Data!$U$2:$U$1038)),1),"")</f>
        <v>50</v>
      </c>
      <c r="F17" t="str">
        <f>IFERROR(VLOOKUP($D17, Data!$C$2:$F$1038,2,FALSE),"")</f>
        <v>Done</v>
      </c>
      <c r="G17" t="str">
        <f>IFERROR(VLOOKUP($D17, Data!$C$2:$F$1038,3,FALSE),"")</f>
        <v>Done</v>
      </c>
      <c r="H17">
        <f>IFERROR(VLOOKUP($D17,Data!$C$2:$I$1038,6,FALSE),"")</f>
        <v>2</v>
      </c>
      <c r="I17">
        <f t="shared" si="0"/>
        <v>0.04</v>
      </c>
      <c r="J17" s="1">
        <f>IFERROR(VLOOKUP($D17,Data!$C$2:$V$1038,20,FALSE),"")</f>
        <v>43984</v>
      </c>
      <c r="K17">
        <f>IFERROR(VLOOKUP($D17,Data!$C$2:$I$1038,7,FALSE),"")</f>
        <v>2</v>
      </c>
      <c r="L17">
        <f>IFERROR(VLOOKUP($D17,Data!$C$2:$J$1038,8,FALSE),"")</f>
        <v>12.67</v>
      </c>
      <c r="M17">
        <f>IFERROR(INDEX(Data!$T$1:$T$1038,$E17),"")</f>
        <v>0.27</v>
      </c>
      <c r="N17">
        <f t="array" ref="N17">IF($D17&lt;&gt;"",SUM((Data!$S$2:$S$1038)*(Data!$O$2:$O$1038=$A$2)*(Data!$C$2:$C$1038=$D17)),"")</f>
        <v>0.27</v>
      </c>
      <c r="O17">
        <f t="shared" si="1"/>
        <v>0.02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0.04</v>
      </c>
      <c r="U17">
        <f t="shared" si="7"/>
        <v>0.04</v>
      </c>
    </row>
    <row r="18" spans="1:21" x14ac:dyDescent="0.3">
      <c r="A18" s="13" t="str">
        <f>IFERROR(HYPERLINK(VLOOKUP($D18,Data!$C$2:$S$1057,12,FALSE),VLOOKUP($D18,Data!$C$2:$S$1057,10,FALSE)),"")</f>
        <v>Hint for ABN</v>
      </c>
      <c r="B18" s="18">
        <f t="array" ref="B18">IFERROR(SMALL(IF(Data!$O$2:$O$1038=$A$2,ROW(Data!$O$2:$O$1038)),ROW(12:12)),"")</f>
        <v>37</v>
      </c>
      <c r="C18" s="18" t="str">
        <f>IFERROR(INDEX(Data!$C$1:$C$1038,$B18),"")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IFERROR(SMALL(IF(Data!$U$2:$U$1038=$D18&amp;"_"&amp;$A$2,ROW(Data!$U$2:$U$1038)),1),"")</f>
        <v>52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>
        <f t="shared" si="0"/>
        <v>0.96</v>
      </c>
      <c r="J18" s="1">
        <f>IFERROR(VLOOKUP($D18,Data!$C$2:$V$1038,20,FALSE),"")</f>
        <v>43986</v>
      </c>
      <c r="K18">
        <f>IFERROR(VLOOKUP($D18,Data!$C$2:$I$1038,7,FALSE),"")</f>
        <v>1</v>
      </c>
      <c r="L18">
        <f>IFERROR(VLOOKUP($D18,Data!$C$2:$J$1038,8,FALSE),"")</f>
        <v>1.1200000000000001</v>
      </c>
      <c r="M18">
        <f>IFERROR(INDEX(Data!$T$1:$T$1038,$E18),"")</f>
        <v>1.07</v>
      </c>
      <c r="N18">
        <f t="array" ref="N18">IF($D18&lt;&gt;"",SUM((Data!$S$2:$S$1038)*(Data!$O$2:$O$1038=$A$2)*(Data!$C$2:$C$1038=$D18)),"")</f>
        <v>1.06</v>
      </c>
      <c r="O18">
        <f t="shared" si="1"/>
        <v>0.96</v>
      </c>
      <c r="P18" t="b">
        <f t="shared" si="2"/>
        <v>1</v>
      </c>
      <c r="Q18">
        <f t="shared" si="3"/>
        <v>89.72</v>
      </c>
      <c r="R18">
        <f t="shared" si="4"/>
        <v>89.72</v>
      </c>
      <c r="S18">
        <f t="shared" si="5"/>
        <v>99.07</v>
      </c>
      <c r="T18">
        <f t="shared" si="6"/>
        <v>0.96</v>
      </c>
      <c r="U18">
        <f t="shared" si="7"/>
        <v>0.96</v>
      </c>
    </row>
    <row r="19" spans="1:21" x14ac:dyDescent="0.3">
      <c r="A19" s="13" t="str">
        <f>IFERROR(HYPERLINK(VLOOKUP($D19,Data!$C$2:$S$1057,12,FALSE),VLOOKUP($D19,Data!$C$2:$S$1057,10,FALSE)),"")</f>
        <v>Export DB to CSV</v>
      </c>
      <c r="B19" s="18">
        <f t="array" ref="B19">IFERROR(SMALL(IF(Data!$O$2:$O$1038=$A$2,ROW(Data!$O$2:$O$1038)),ROW(13:13)),"")</f>
        <v>39</v>
      </c>
      <c r="C19" s="18" t="str">
        <f>IFERROR(INDEX(Data!$C$1:$C$1038,$B19),"")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IFERROR(SMALL(IF(Data!$U$2:$U$1038=$D19&amp;"_"&amp;$A$2,ROW(Data!$U$2:$U$1038)),1),"")</f>
        <v>57</v>
      </c>
      <c r="F19" t="str">
        <f>IFERROR(VLOOKUP($D19, Data!$C$2:$F$1038,2,FALSE),"")</f>
        <v>In Progress</v>
      </c>
      <c r="G19">
        <f>IFERROR(VLOOKUP($D19, Data!$C$2:$F$1038,3,FALSE),"")</f>
        <v>0</v>
      </c>
      <c r="H19">
        <f>IFERROR(VLOOKUP($D19,Data!$C$2:$I$1038,6,FALSE),"")</f>
        <v>12</v>
      </c>
      <c r="I19">
        <f t="shared" si="0"/>
        <v>11.64</v>
      </c>
      <c r="J19" s="1">
        <f>IFERROR(VLOOKUP($D19,Data!$C$2:$V$1038,20,FALSE),"")</f>
        <v>43986</v>
      </c>
      <c r="K19">
        <f>IFERROR(VLOOKUP($D19,Data!$C$2:$I$1038,7,FALSE),"")</f>
        <v>85</v>
      </c>
      <c r="L19">
        <f>IFERROR(VLOOKUP($D19,Data!$C$2:$J$1038,8,FALSE),"")</f>
        <v>84.42</v>
      </c>
      <c r="M19">
        <f>IFERROR(INDEX(Data!$T$1:$T$1038,$E19),"")</f>
        <v>81.98</v>
      </c>
      <c r="N19">
        <f t="array" ref="N19">IF($D19&lt;&gt;"",SUM((Data!$S$2:$S$1038)*(Data!$O$2:$O$1038=$A$2)*(Data!$C$2:$C$1038=$D19)),"")</f>
        <v>81.97</v>
      </c>
      <c r="O19">
        <f t="shared" si="1"/>
        <v>0.97</v>
      </c>
      <c r="P19" t="b">
        <f t="shared" si="2"/>
        <v>0</v>
      </c>
      <c r="Q19" t="str">
        <f t="shared" si="3"/>
        <v/>
      </c>
      <c r="R19" t="str">
        <f t="shared" si="4"/>
        <v/>
      </c>
      <c r="S19">
        <f t="shared" si="5"/>
        <v>99.99</v>
      </c>
      <c r="T19">
        <f t="shared" si="6"/>
        <v>82.45</v>
      </c>
      <c r="U19">
        <f t="shared" si="7"/>
        <v>11.64</v>
      </c>
    </row>
    <row r="20" spans="1:21" x14ac:dyDescent="0.3">
      <c r="A20" s="13" t="str">
        <f>IFERROR(HYPERLINK(VLOOKUP($D20,Data!$C$2:$S$1057,12,FALSE),VLOOKUP($D20,Data!$C$2:$S$1057,10,FALSE)),"")</f>
        <v>Store Company Details in the DB</v>
      </c>
      <c r="B20" s="18">
        <f t="array" ref="B20">IFERROR(SMALL(IF(Data!$O$2:$O$1038=$A$2,ROW(Data!$O$2:$O$1038)),ROW(14:14)),"")</f>
        <v>42</v>
      </c>
      <c r="C20" s="18" t="str">
        <f>IFERROR(INDEX(Data!$C$1:$C$1038,$B20),"")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IFERROR(SMALL(IF(Data!$U$2:$U$1038=$D20&amp;"_"&amp;$A$2,ROW(Data!$U$2:$U$1038)),1),"")</f>
        <v>59</v>
      </c>
      <c r="F20" t="str">
        <f>IFERROR(VLOOKUP($D20, Data!$C$2:$F$1038,2,FALSE),"")</f>
        <v>Done</v>
      </c>
      <c r="G20" t="str">
        <f>IFERROR(VLOOKUP($D20, Data!$C$2:$F$1038,3,FALSE),"")</f>
        <v>Done</v>
      </c>
      <c r="H20">
        <f>IFERROR(VLOOKUP($D20,Data!$C$2:$I$1038,6,FALSE),"")</f>
        <v>8</v>
      </c>
      <c r="I20">
        <f t="shared" si="0"/>
        <v>0.64</v>
      </c>
      <c r="J20" s="1">
        <f>IFERROR(VLOOKUP($D20,Data!$C$2:$V$1038,20,FALSE),"")</f>
        <v>43985</v>
      </c>
      <c r="K20">
        <f>IFERROR(VLOOKUP($D20,Data!$C$2:$I$1038,7,FALSE),"")</f>
        <v>8</v>
      </c>
      <c r="L20">
        <f>IFERROR(VLOOKUP($D20,Data!$C$2:$J$1038,8,FALSE),"")</f>
        <v>13.5</v>
      </c>
      <c r="M20">
        <f>IFERROR(INDEX(Data!$T$1:$T$1038,$E20),"")</f>
        <v>1.03</v>
      </c>
      <c r="N20">
        <f t="array" ref="N20">IF($D20&lt;&gt;"",SUM((Data!$S$2:$S$1038)*(Data!$O$2:$O$1038=$A$2)*(Data!$C$2:$C$1038=$D20)),"")</f>
        <v>1.04</v>
      </c>
      <c r="O20">
        <f t="shared" si="1"/>
        <v>0.08</v>
      </c>
      <c r="P20" t="b">
        <f t="shared" si="2"/>
        <v>0</v>
      </c>
      <c r="Q20" t="str">
        <f t="shared" si="3"/>
        <v/>
      </c>
      <c r="R20" t="str">
        <f t="shared" si="4"/>
        <v/>
      </c>
      <c r="S20">
        <f t="shared" si="5"/>
        <v>100.97</v>
      </c>
      <c r="T20">
        <f t="shared" si="6"/>
        <v>0.64</v>
      </c>
      <c r="U20">
        <f t="shared" si="7"/>
        <v>0.64</v>
      </c>
    </row>
    <row r="21" spans="1:21" x14ac:dyDescent="0.3">
      <c r="A21" s="13" t="str">
        <f>IFERROR(HYPERLINK(VLOOKUP($D21,Data!$C$2:$S$1057,12,FALSE),VLOOKUP($D21,Data!$C$2:$S$1057,10,FALSE)),"")</f>
        <v>Individual details data format refactoring.</v>
      </c>
      <c r="B21" s="18">
        <f t="array" ref="B21">IFERROR(SMALL(IF(Data!$O$2:$O$1038=$A$2,ROW(Data!$O$2:$O$1038)),ROW(15:15)),"")</f>
        <v>43</v>
      </c>
      <c r="C21" s="18" t="str">
        <f>IFERROR(INDEX(Data!$C$1:$C$1038,$B21),"")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IFERROR(SMALL(IF(Data!$U$2:$U$1038=$D21&amp;"_"&amp;$A$2,ROW(Data!$U$2:$U$1038)),1),"")</f>
        <v>67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>
        <f t="shared" si="0"/>
        <v>0.08</v>
      </c>
      <c r="J21" s="1">
        <f>IFERROR(VLOOKUP($D21,Data!$C$2:$V$1038,20,FALSE),"")</f>
        <v>43980</v>
      </c>
      <c r="K21">
        <f>IFERROR(VLOOKUP($D21,Data!$C$2:$I$1038,7,FALSE),"")</f>
        <v>4</v>
      </c>
      <c r="L21">
        <f>IFERROR(VLOOKUP($D21,Data!$C$2:$J$1038,8,FALSE),"")</f>
        <v>13.63</v>
      </c>
      <c r="M21">
        <f>IFERROR(INDEX(Data!$T$1:$T$1038,$E21),"")</f>
        <v>0.48</v>
      </c>
      <c r="N21">
        <f t="array" ref="N21">IF($D21&lt;&gt;"",SUM((Data!$S$2:$S$1038)*(Data!$O$2:$O$1038=$A$2)*(Data!$C$2:$C$1038=$D21)),"")</f>
        <v>0.48</v>
      </c>
      <c r="O21">
        <f t="shared" si="1"/>
        <v>0.04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0.16</v>
      </c>
      <c r="U21">
        <f t="shared" si="7"/>
        <v>0.08</v>
      </c>
    </row>
    <row r="22" spans="1:21" x14ac:dyDescent="0.3">
      <c r="A22" s="13" t="str">
        <f>IFERROR(HYPERLINK(VLOOKUP($D22,Data!$C$2:$S$1057,12,FALSE),VLOOKUP($D22,Data!$C$2:$S$1057,10,FALSE)),"")</f>
        <v xml:space="preserve">Exceeded select popup </v>
      </c>
      <c r="B22" s="18">
        <f t="array" ref="B22">IFERROR(SMALL(IF(Data!$O$2:$O$1038=$A$2,ROW(Data!$O$2:$O$1038)),ROW(16:16)),"")</f>
        <v>47</v>
      </c>
      <c r="C22" s="18" t="str">
        <f>IFERROR(INDEX(Data!$C$1:$C$1038,$B22),"")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IFERROR(SMALL(IF(Data!$U$2:$U$1038=$D22&amp;"_"&amp;$A$2,ROW(Data!$U$2:$U$1038)),1),"")</f>
        <v>74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1</v>
      </c>
      <c r="I22">
        <f t="shared" si="0"/>
        <v>0.97</v>
      </c>
      <c r="J22" s="1">
        <f>IFERROR(VLOOKUP($D22,Data!$C$2:$V$1038,20,FALSE),"")</f>
        <v>43988</v>
      </c>
      <c r="K22">
        <f>IFERROR(VLOOKUP($D22,Data!$C$2:$I$1038,7,FALSE),"")</f>
        <v>2</v>
      </c>
      <c r="L22">
        <f>IFERROR(VLOOKUP($D22,Data!$C$2:$J$1038,8,FALSE),"")</f>
        <v>4.43</v>
      </c>
      <c r="M22">
        <f>IFERROR(INDEX(Data!$T$1:$T$1038,$E22),"")</f>
        <v>4.3</v>
      </c>
      <c r="N22">
        <f t="array" ref="N22">IF($D22&lt;&gt;"",SUM((Data!$S$2:$S$1038)*(Data!$O$2:$O$1038=$A$2)*(Data!$C$2:$C$1038=$D22)),"")</f>
        <v>4.3000000000000007</v>
      </c>
      <c r="O22">
        <f t="shared" si="1"/>
        <v>0.97</v>
      </c>
      <c r="P22" t="b">
        <f t="shared" si="2"/>
        <v>1</v>
      </c>
      <c r="Q22">
        <f t="shared" si="3"/>
        <v>45.12</v>
      </c>
      <c r="R22">
        <f t="shared" si="4"/>
        <v>22.56</v>
      </c>
      <c r="S22">
        <f t="shared" si="5"/>
        <v>100</v>
      </c>
      <c r="T22">
        <f t="shared" si="6"/>
        <v>1.94</v>
      </c>
      <c r="U22">
        <f t="shared" si="7"/>
        <v>0.97</v>
      </c>
    </row>
    <row r="23" spans="1:21" x14ac:dyDescent="0.3">
      <c r="A23" s="13" t="str">
        <f>IFERROR(HYPERLINK(VLOOKUP($D23,Data!$C$2:$S$1057,12,FALSE),VLOOKUP($D23,Data!$C$2:$S$1057,10,FALSE)),"")</f>
        <v>Individual form: button renaming</v>
      </c>
      <c r="B23" s="18">
        <f t="array" ref="B23">IFERROR(SMALL(IF(Data!$O$2:$O$1038=$A$2,ROW(Data!$O$2:$O$1038)),ROW(17:17)),"")</f>
        <v>50</v>
      </c>
      <c r="C23" s="18" t="str">
        <f>IFERROR(INDEX(Data!$C$1:$C$1038,$B23),"")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IFERROR(SMALL(IF(Data!$U$2:$U$1038=$D23&amp;"_"&amp;$A$2,ROW(Data!$U$2:$U$1038)),1),"")</f>
        <v>131</v>
      </c>
      <c r="F23" t="str">
        <f>IFERROR(VLOOKUP($D23, Data!$C$2:$F$1038,2,FALSE),"")</f>
        <v>Open</v>
      </c>
      <c r="G23">
        <f>IFERROR(VLOOKUP($D23, Data!$C$2:$F$1038,3,FALSE),"")</f>
        <v>0</v>
      </c>
      <c r="H23">
        <f>IFERROR(VLOOKUP($D23,Data!$C$2:$I$1038,6,FALSE),"")</f>
        <v>0.5</v>
      </c>
      <c r="I23">
        <f t="shared" si="0"/>
        <v>0.495</v>
      </c>
      <c r="J23" s="1">
        <f>IFERROR(VLOOKUP($D23,Data!$C$2:$V$1038,20,FALSE),"")</f>
        <v>43997</v>
      </c>
      <c r="K23">
        <f>IFERROR(VLOOKUP($D23,Data!$C$2:$I$1038,7,FALSE),"")</f>
        <v>2.5</v>
      </c>
      <c r="L23">
        <f>IFERROR(VLOOKUP($D23,Data!$C$2:$J$1038,8,FALSE),"")</f>
        <v>3.17</v>
      </c>
      <c r="M23">
        <f>IFERROR(INDEX(Data!$T$1:$T$1038,$E23),"")</f>
        <v>3.13</v>
      </c>
      <c r="N23">
        <f t="array" ref="N23">IF($D23&lt;&gt;"",SUM((Data!$S$2:$S$1038)*(Data!$O$2:$O$1038=$A$2)*(Data!$C$2:$C$1038=$D23)),"")</f>
        <v>3.13</v>
      </c>
      <c r="O23">
        <f t="shared" si="1"/>
        <v>0.99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2.4750000000000001</v>
      </c>
      <c r="U23">
        <f t="shared" si="7"/>
        <v>0.495</v>
      </c>
    </row>
    <row r="24" spans="1:21" ht="28.8" x14ac:dyDescent="0.3">
      <c r="A24" s="13" t="str">
        <f>IFERROR(HYPERLINK(VLOOKUP($D24,Data!$C$2:$S$1057,12,FALSE),VLOOKUP($D24,Data!$C$2:$S$1057,10,FALSE)),"")</f>
        <v>Account Information can be completed when no Primary contact is selected</v>
      </c>
      <c r="B24" s="18">
        <f t="array" ref="B24">IFERROR(SMALL(IF(Data!$O$2:$O$1038=$A$2,ROW(Data!$O$2:$O$1038)),ROW(18:18)),"")</f>
        <v>51</v>
      </c>
      <c r="C24" s="18" t="str">
        <f>IFERROR(INDEX(Data!$C$1:$C$1038,$B24),"")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IFERROR(SMALL(IF(Data!$U$2:$U$1038=$D24&amp;"_"&amp;$A$2,ROW(Data!$U$2:$U$1038)),1),"")</f>
        <v>132</v>
      </c>
      <c r="F24" t="str">
        <f>IFERROR(VLOOKUP($D24, Data!$C$2:$F$1038,2,FALSE),"")</f>
        <v>Done</v>
      </c>
      <c r="G24" t="str">
        <f>IFERROR(VLOOKUP($D24, Data!$C$2:$F$1038,3,FALSE),"")</f>
        <v>Done</v>
      </c>
      <c r="H24">
        <f>IFERROR(VLOOKUP($D24,Data!$C$2:$I$1038,6,FALSE),"")</f>
        <v>1.5</v>
      </c>
      <c r="I24">
        <f t="shared" si="0"/>
        <v>1.5</v>
      </c>
      <c r="J24" s="1">
        <f>IFERROR(VLOOKUP($D24,Data!$C$2:$V$1038,20,FALSE),"")</f>
        <v>43997</v>
      </c>
      <c r="K24">
        <f>IFERROR(VLOOKUP($D24,Data!$C$2:$I$1038,7,FALSE),"")</f>
        <v>1.5</v>
      </c>
      <c r="L24">
        <f>IFERROR(VLOOKUP($D24,Data!$C$2:$J$1038,8,FALSE),"")</f>
        <v>0.8</v>
      </c>
      <c r="M24">
        <f>IFERROR(INDEX(Data!$T$1:$T$1038,$E24),"")</f>
        <v>0.8</v>
      </c>
      <c r="N24">
        <f t="array" ref="N24">IF($D24&lt;&gt;"",SUM((Data!$S$2:$S$1038)*(Data!$O$2:$O$1038=$A$2)*(Data!$C$2:$C$1038=$D24)),"")</f>
        <v>0.8</v>
      </c>
      <c r="O24">
        <f t="shared" si="1"/>
        <v>1</v>
      </c>
      <c r="P24" t="b">
        <f t="shared" si="2"/>
        <v>1</v>
      </c>
      <c r="Q24">
        <f t="shared" si="3"/>
        <v>187.5</v>
      </c>
      <c r="R24">
        <f t="shared" si="4"/>
        <v>187.5</v>
      </c>
      <c r="S24">
        <f t="shared" si="5"/>
        <v>100</v>
      </c>
      <c r="T24">
        <f t="shared" si="6"/>
        <v>1.5</v>
      </c>
      <c r="U24">
        <f t="shared" si="7"/>
        <v>1.5</v>
      </c>
    </row>
    <row r="25" spans="1:21" x14ac:dyDescent="0.3">
      <c r="A25" s="13" t="str">
        <f>IFERROR(HYPERLINK(VLOOKUP($D25,Data!$C$2:$S$1057,12,FALSE),VLOOKUP($D25,Data!$C$2:$S$1057,10,FALSE)),"")</f>
        <v>Mark fields as required</v>
      </c>
      <c r="B25" s="18">
        <f t="array" ref="B25">IFERROR(SMALL(IF(Data!$O$2:$O$1038=$A$2,ROW(Data!$O$2:$O$1038)),ROW(19:19)),"")</f>
        <v>52</v>
      </c>
      <c r="C25" s="18" t="str">
        <f>IFERROR(INDEX(Data!$C$1:$C$1038,$B25),"")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IFERROR(SMALL(IF(Data!$U$2:$U$1038=$D25&amp;"_"&amp;$A$2,ROW(Data!$U$2:$U$1038)),1),"")</f>
        <v>133</v>
      </c>
      <c r="F25" t="str">
        <f>IFERROR(VLOOKUP($D25, Data!$C$2:$F$1038,2,FALSE),"")</f>
        <v>Done</v>
      </c>
      <c r="G25" t="str">
        <f>IFERROR(VLOOKUP($D25, Data!$C$2:$F$1038,3,FALSE),"")</f>
        <v>Done</v>
      </c>
      <c r="H25">
        <f>IFERROR(VLOOKUP($D25,Data!$C$2:$I$1038,6,FALSE),"")</f>
        <v>0.5</v>
      </c>
      <c r="I25">
        <f t="shared" si="0"/>
        <v>0.5</v>
      </c>
      <c r="J25" s="1">
        <f>IFERROR(VLOOKUP($D25,Data!$C$2:$V$1038,20,FALSE),"")</f>
        <v>43997</v>
      </c>
      <c r="K25">
        <f>IFERROR(VLOOKUP($D25,Data!$C$2:$I$1038,7,FALSE),"")</f>
        <v>0.5</v>
      </c>
      <c r="L25">
        <f>IFERROR(VLOOKUP($D25,Data!$C$2:$J$1038,8,FALSE),"")</f>
        <v>0.62</v>
      </c>
      <c r="M25">
        <f>IFERROR(INDEX(Data!$T$1:$T$1038,$E25),"")</f>
        <v>0.62</v>
      </c>
      <c r="N25">
        <f t="array" ref="N25">IF($D25&lt;&gt;"",SUM((Data!$S$2:$S$1038)*(Data!$O$2:$O$1038=$A$2)*(Data!$C$2:$C$1038=$D25)),"")</f>
        <v>0.62</v>
      </c>
      <c r="O25">
        <f t="shared" si="1"/>
        <v>1</v>
      </c>
      <c r="P25" t="b">
        <f t="shared" si="2"/>
        <v>1</v>
      </c>
      <c r="Q25">
        <f t="shared" si="3"/>
        <v>80.650000000000006</v>
      </c>
      <c r="R25">
        <f t="shared" si="4"/>
        <v>80.650000000000006</v>
      </c>
      <c r="S25">
        <f t="shared" si="5"/>
        <v>100</v>
      </c>
      <c r="T25">
        <f t="shared" si="6"/>
        <v>0.5</v>
      </c>
      <c r="U25">
        <f t="shared" si="7"/>
        <v>0.5</v>
      </c>
    </row>
    <row r="26" spans="1:21" x14ac:dyDescent="0.3">
      <c r="A26" s="13" t="str">
        <f>IFERROR(HYPERLINK(VLOOKUP($D26,Data!$C$2:$S$1057,12,FALSE),VLOOKUP($D26,Data!$C$2:$S$1057,10,FALSE)),"")</f>
        <v>Increase width of Occupation" dropdown"</v>
      </c>
      <c r="B26" s="18">
        <f t="array" ref="B26">IFERROR(SMALL(IF(Data!$O$2:$O$1038=$A$2,ROW(Data!$O$2:$O$1038)),ROW(20:20)),"")</f>
        <v>54</v>
      </c>
      <c r="C26" s="18" t="str">
        <f>IFERROR(INDEX(Data!$C$1:$C$1038,$B26),"")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IFERROR(SMALL(IF(Data!$U$2:$U$1038=$D26&amp;"_"&amp;$A$2,ROW(Data!$U$2:$U$1038)),1),"")</f>
        <v>134</v>
      </c>
      <c r="F26" t="str">
        <f>IFERROR(VLOOKUP($D26, Data!$C$2:$F$1038,2,FALSE),"")</f>
        <v>Done</v>
      </c>
      <c r="G26" t="str">
        <f>IFERROR(VLOOKUP($D26, Data!$C$2:$F$1038,3,FALSE),"")</f>
        <v>Done</v>
      </c>
      <c r="H26">
        <f>IFERROR(VLOOKUP($D26,Data!$C$2:$I$1038,6,FALSE),"")</f>
        <v>0.5</v>
      </c>
      <c r="I26">
        <f t="shared" si="0"/>
        <v>0.5</v>
      </c>
      <c r="J26" s="1">
        <f>IFERROR(VLOOKUP($D26,Data!$C$2:$V$1038,20,FALSE),"")</f>
        <v>43997</v>
      </c>
      <c r="K26">
        <f>IFERROR(VLOOKUP($D26,Data!$C$2:$I$1038,7,FALSE),"")</f>
        <v>0.5</v>
      </c>
      <c r="L26">
        <f>IFERROR(VLOOKUP($D26,Data!$C$2:$J$1038,8,FALSE),"")</f>
        <v>0.43</v>
      </c>
      <c r="M26">
        <f>IFERROR(INDEX(Data!$T$1:$T$1038,$E26),"")</f>
        <v>0.43</v>
      </c>
      <c r="N26">
        <f t="array" ref="N26">IF($D26&lt;&gt;"",SUM((Data!$S$2:$S$1038)*(Data!$O$2:$O$1038=$A$2)*(Data!$C$2:$C$1038=$D26)),"")</f>
        <v>0.43</v>
      </c>
      <c r="O26">
        <f t="shared" si="1"/>
        <v>1</v>
      </c>
      <c r="P26" t="b">
        <f t="shared" si="2"/>
        <v>1</v>
      </c>
      <c r="Q26">
        <f t="shared" si="3"/>
        <v>116.28</v>
      </c>
      <c r="R26">
        <f t="shared" si="4"/>
        <v>116.28</v>
      </c>
      <c r="S26">
        <f t="shared" si="5"/>
        <v>100</v>
      </c>
      <c r="T26">
        <f t="shared" si="6"/>
        <v>0.5</v>
      </c>
      <c r="U26">
        <f t="shared" si="7"/>
        <v>0.5</v>
      </c>
    </row>
    <row r="27" spans="1:21" ht="28.8" x14ac:dyDescent="0.3">
      <c r="A27" s="13" t="str">
        <f>IFERROR(HYPERLINK(VLOOKUP($D27,Data!$C$2:$S$1057,12,FALSE),VLOOKUP($D27,Data!$C$2:$S$1057,10,FALSE)),"")</f>
        <v>Appointed Addition Authority: Add standard form for signatory</v>
      </c>
      <c r="B27" s="18">
        <f t="array" ref="B27">IFERROR(SMALL(IF(Data!$O$2:$O$1038=$A$2,ROW(Data!$O$2:$O$1038)),ROW(21:21)),"")</f>
        <v>57</v>
      </c>
      <c r="C27" s="18" t="str">
        <f>IFERROR(INDEX(Data!$C$1:$C$1038,$B27),"")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IFERROR(SMALL(IF(Data!$U$2:$U$1038=$D27&amp;"_"&amp;$A$2,ROW(Data!$U$2:$U$1038)),1),"")</f>
        <v>148</v>
      </c>
      <c r="F27" t="str">
        <f>IFERROR(VLOOKUP($D27, Data!$C$2:$F$1038,2,FALSE),"")</f>
        <v>Open</v>
      </c>
      <c r="G27">
        <f>IFERROR(VLOOKUP($D27, Data!$C$2:$F$1038,3,FALSE),"")</f>
        <v>0</v>
      </c>
      <c r="H27">
        <f>IFERROR(VLOOKUP($D27,Data!$C$2:$I$1038,6,FALSE),"")</f>
        <v>1.5</v>
      </c>
      <c r="I27">
        <f t="shared" si="0"/>
        <v>1.5</v>
      </c>
      <c r="J27" s="1">
        <f>IFERROR(VLOOKUP($D27,Data!$C$2:$V$1038,20,FALSE),"")</f>
        <v>43999</v>
      </c>
      <c r="K27">
        <f>IFERROR(VLOOKUP($D27,Data!$C$2:$I$1038,7,FALSE),"")</f>
        <v>4</v>
      </c>
      <c r="L27">
        <f>IFERROR(VLOOKUP($D27,Data!$C$2:$J$1038,8,FALSE),"")</f>
        <v>7.22</v>
      </c>
      <c r="M27">
        <f>IFERROR(INDEX(Data!$T$1:$T$1038,$E27),"")</f>
        <v>7.22</v>
      </c>
      <c r="N27">
        <f t="array" ref="N27">IF($D27&lt;&gt;"",SUM((Data!$S$2:$S$1038)*(Data!$O$2:$O$1038=$A$2)*(Data!$C$2:$C$1038=$D27)),"")</f>
        <v>7.2200000000000006</v>
      </c>
      <c r="O27">
        <f t="shared" si="1"/>
        <v>1</v>
      </c>
      <c r="P27" t="b">
        <f t="shared" si="2"/>
        <v>0</v>
      </c>
      <c r="Q27" t="str">
        <f t="shared" si="3"/>
        <v/>
      </c>
      <c r="R27" t="str">
        <f t="shared" si="4"/>
        <v/>
      </c>
      <c r="S27">
        <f t="shared" si="5"/>
        <v>100</v>
      </c>
      <c r="T27">
        <f t="shared" si="6"/>
        <v>4</v>
      </c>
      <c r="U27">
        <f t="shared" si="7"/>
        <v>1.5</v>
      </c>
    </row>
    <row r="28" spans="1:21" ht="28.8" x14ac:dyDescent="0.3">
      <c r="A28" s="13" t="str">
        <f>IFERROR(HYPERLINK(VLOOKUP($D28,Data!$C$2:$S$1057,12,FALSE),VLOOKUP($D28,Data!$C$2:$S$1057,10,FALSE)),"")</f>
        <v>All created individuals should be available for selection</v>
      </c>
      <c r="B28" s="18">
        <f t="array" ref="B28">IFERROR(SMALL(IF(Data!$O$2:$O$1038=$A$2,ROW(Data!$O$2:$O$1038)),ROW(22:22)),"")</f>
        <v>59</v>
      </c>
      <c r="C28" s="18" t="str">
        <f>IFERROR(INDEX(Data!$C$1:$C$1038,$B28),"")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IFERROR(SMALL(IF(Data!$U$2:$U$1038=$D28&amp;"_"&amp;$A$2,ROW(Data!$U$2:$U$1038)),1),"")</f>
        <v>149</v>
      </c>
      <c r="F28" t="str">
        <f>IFERROR(VLOOKUP($D28, Data!$C$2:$F$1038,2,FALSE),"")</f>
        <v>Open</v>
      </c>
      <c r="G28">
        <f>IFERROR(VLOOKUP($D28, Data!$C$2:$F$1038,3,FALSE),"")</f>
        <v>0</v>
      </c>
      <c r="H28">
        <f>IFERROR(VLOOKUP($D28,Data!$C$2:$I$1038,6,FALSE),"")</f>
        <v>2.5</v>
      </c>
      <c r="I28">
        <f t="shared" si="0"/>
        <v>2.3250000000000002</v>
      </c>
      <c r="J28" s="1">
        <f>IFERROR(VLOOKUP($D28,Data!$C$2:$V$1038,20,FALSE),"")</f>
        <v>43998</v>
      </c>
      <c r="K28">
        <f>IFERROR(VLOOKUP($D28,Data!$C$2:$I$1038,7,FALSE),"")</f>
        <v>11</v>
      </c>
      <c r="L28">
        <f>IFERROR(VLOOKUP($D28,Data!$C$2:$J$1038,8,FALSE),"")</f>
        <v>14.5</v>
      </c>
      <c r="M28">
        <f>IFERROR(INDEX(Data!$T$1:$T$1038,$E28),"")</f>
        <v>13.47</v>
      </c>
      <c r="N28">
        <f t="array" ref="N28">IF($D28&lt;&gt;"",SUM((Data!$S$2:$S$1038)*(Data!$O$2:$O$1038=$A$2)*(Data!$C$2:$C$1038=$D28)),"")</f>
        <v>13.469999999999999</v>
      </c>
      <c r="O28">
        <f t="shared" si="1"/>
        <v>0.93</v>
      </c>
      <c r="P28" t="b">
        <f t="shared" si="2"/>
        <v>0</v>
      </c>
      <c r="Q28" t="str">
        <f t="shared" si="3"/>
        <v/>
      </c>
      <c r="R28" t="str">
        <f t="shared" si="4"/>
        <v/>
      </c>
      <c r="S28">
        <f t="shared" si="5"/>
        <v>100</v>
      </c>
      <c r="T28">
        <f t="shared" si="6"/>
        <v>10.23</v>
      </c>
      <c r="U28">
        <f t="shared" si="7"/>
        <v>2.3250000000000002</v>
      </c>
    </row>
    <row r="29" spans="1:21" x14ac:dyDescent="0.3">
      <c r="A29" s="13" t="str">
        <f>IFERROR(HYPERLINK(VLOOKUP($D29,Data!$C$2:$S$1057,12,FALSE),VLOOKUP($D29,Data!$C$2:$S$1057,10,FALSE)),"")</f>
        <v>Add option to Exemption Code""</v>
      </c>
      <c r="B29" s="18">
        <f t="array" ref="B29">IFERROR(SMALL(IF(Data!$O$2:$O$1038=$A$2,ROW(Data!$O$2:$O$1038)),ROW(23:23)),"")</f>
        <v>67</v>
      </c>
      <c r="C29" s="18" t="str">
        <f>IFERROR(INDEX(Data!$C$1:$C$1038,$B29),"")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IFERROR(SMALL(IF(Data!$U$2:$U$1038=$D29&amp;"_"&amp;$A$2,ROW(Data!$U$2:$U$1038)),1),"")</f>
        <v>167</v>
      </c>
      <c r="F29" t="str">
        <f>IFERROR(VLOOKUP($D29, Data!$C$2:$F$1038,2,FALSE),"")</f>
        <v>Done</v>
      </c>
      <c r="G29" t="str">
        <f>IFERROR(VLOOKUP($D29, Data!$C$2:$F$1038,3,FALSE),"")</f>
        <v>Done</v>
      </c>
      <c r="H29">
        <f>IFERROR(VLOOKUP($D29,Data!$C$2:$I$1038,6,FALSE),"")</f>
        <v>0.5</v>
      </c>
      <c r="I29">
        <f t="shared" si="0"/>
        <v>0.5</v>
      </c>
      <c r="J29" s="1">
        <f>IFERROR(VLOOKUP($D29,Data!$C$2:$V$1038,20,FALSE),"")</f>
        <v>44000</v>
      </c>
      <c r="K29">
        <f>IFERROR(VLOOKUP($D29,Data!$C$2:$I$1038,7,FALSE),"")</f>
        <v>0.5</v>
      </c>
      <c r="L29">
        <f>IFERROR(VLOOKUP($D29,Data!$C$2:$J$1038,8,FALSE),"")</f>
        <v>0.48</v>
      </c>
      <c r="M29">
        <f>IFERROR(INDEX(Data!$T$1:$T$1038,$E29),"")</f>
        <v>0.48</v>
      </c>
      <c r="N29">
        <f t="array" ref="N29">IF($D29&lt;&gt;"",SUM((Data!$S$2:$S$1038)*(Data!$O$2:$O$1038=$A$2)*(Data!$C$2:$C$1038=$D29)),"")</f>
        <v>0.49</v>
      </c>
      <c r="O29">
        <f t="shared" si="1"/>
        <v>1</v>
      </c>
      <c r="P29" t="b">
        <f t="shared" si="2"/>
        <v>1</v>
      </c>
      <c r="Q29">
        <f t="shared" si="3"/>
        <v>104.17</v>
      </c>
      <c r="R29">
        <f t="shared" si="4"/>
        <v>104.17</v>
      </c>
      <c r="S29">
        <f t="shared" si="5"/>
        <v>102.08</v>
      </c>
      <c r="T29">
        <f t="shared" si="6"/>
        <v>0.5</v>
      </c>
      <c r="U29">
        <f t="shared" si="7"/>
        <v>0.5</v>
      </c>
    </row>
    <row r="30" spans="1:21" x14ac:dyDescent="0.3">
      <c r="A30" s="13" t="str">
        <f>IFERROR(HYPERLINK(VLOOKUP($D30,Data!$C$2:$S$1057,12,FALSE),VLOOKUP($D30,Data!$C$2:$S$1057,10,FALSE)),"")</f>
        <v>Add file for download</v>
      </c>
      <c r="B30" s="18">
        <f t="array" ref="B30">IFERROR(SMALL(IF(Data!$O$2:$O$1038=$A$2,ROW(Data!$O$2:$O$1038)),ROW(24:24)),"")</f>
        <v>69</v>
      </c>
      <c r="C30" s="18" t="str">
        <f>IFERROR(INDEX(Data!$C$1:$C$1038,$B30),"")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IFERROR(SMALL(IF(Data!$U$2:$U$1038=$D30&amp;"_"&amp;$A$2,ROW(Data!$U$2:$U$1038)),1),"")</f>
        <v>179</v>
      </c>
      <c r="F30" t="str">
        <f>IFERROR(VLOOKUP($D30, Data!$C$2:$F$1038,2,FALSE),"")</f>
        <v>Open</v>
      </c>
      <c r="G30">
        <f>IFERROR(VLOOKUP($D30, Data!$C$2:$F$1038,3,FALSE),"")</f>
        <v>0</v>
      </c>
      <c r="H30">
        <f>IFERROR(VLOOKUP($D30,Data!$C$2:$I$1038,6,FALSE),"")</f>
        <v>1</v>
      </c>
      <c r="I30">
        <f t="shared" si="0"/>
        <v>1</v>
      </c>
      <c r="J30" s="1">
        <f>IFERROR(VLOOKUP($D30,Data!$C$2:$V$1038,20,FALSE),"")</f>
        <v>44002</v>
      </c>
      <c r="K30">
        <f>IFERROR(VLOOKUP($D30,Data!$C$2:$I$1038,7,FALSE),"")</f>
        <v>1</v>
      </c>
      <c r="L30">
        <f>IFERROR(VLOOKUP($D30,Data!$C$2:$J$1038,8,FALSE),"")</f>
        <v>1</v>
      </c>
      <c r="M30">
        <f>IFERROR(INDEX(Data!$T$1:$T$1038,$E30),"")</f>
        <v>1</v>
      </c>
      <c r="N30">
        <f t="array" ref="N30">IF($D30&lt;&gt;"",SUM((Data!$S$2:$S$1038)*(Data!$O$2:$O$1038=$A$2)*(Data!$C$2:$C$1038=$D30)),"")</f>
        <v>1</v>
      </c>
      <c r="O30">
        <f t="shared" si="1"/>
        <v>1</v>
      </c>
      <c r="P30" t="b">
        <f t="shared" ref="P30:P93" si="8">IFERROR(IF($K30,AND($K30,($F30="Done")),FALSE),"")</f>
        <v>0</v>
      </c>
      <c r="Q30" t="str">
        <f t="shared" si="3"/>
        <v/>
      </c>
      <c r="R30" t="str">
        <f t="shared" si="4"/>
        <v/>
      </c>
      <c r="S30">
        <f t="shared" si="5"/>
        <v>100</v>
      </c>
      <c r="T30">
        <f t="shared" si="6"/>
        <v>1</v>
      </c>
      <c r="U30">
        <f t="shared" si="7"/>
        <v>1</v>
      </c>
    </row>
    <row r="31" spans="1:21" x14ac:dyDescent="0.3">
      <c r="A31" s="13" t="str">
        <f>IFERROR(HYPERLINK(VLOOKUP($D31,Data!$C$2:$S$1057,12,FALSE),VLOOKUP($D31,Data!$C$2:$S$1057,10,FALSE)),"")</f>
        <v>Modify send Transaction due to the UI modifications</v>
      </c>
      <c r="B31" s="18">
        <f t="array" ref="B31">IFERROR(SMALL(IF(Data!$O$2:$O$1038=$A$2,ROW(Data!$O$2:$O$1038)),ROW(25:25)),"")</f>
        <v>74</v>
      </c>
      <c r="C31" s="18" t="str">
        <f>IFERROR(INDEX(Data!$C$1:$C$1038,$B31),"")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IFERROR(SMALL(IF(Data!$U$2:$U$1038=$D31&amp;"_"&amp;$A$2,ROW(Data!$U$2:$U$1038)),1),"")</f>
        <v>190</v>
      </c>
      <c r="F31" t="str">
        <f>IFERROR(VLOOKUP($D31, Data!$C$2:$F$1038,2,FALSE),"")</f>
        <v>Open</v>
      </c>
      <c r="G31">
        <f>IFERROR(VLOOKUP($D31, Data!$C$2:$F$1038,3,FALSE),"")</f>
        <v>0</v>
      </c>
      <c r="H31">
        <f>IFERROR(VLOOKUP($D31,Data!$C$2:$I$1038,6,FALSE),"")</f>
        <v>4</v>
      </c>
      <c r="I31">
        <f t="shared" si="0"/>
        <v>0.84</v>
      </c>
      <c r="J31" s="1">
        <f>IFERROR(VLOOKUP($D31,Data!$C$2:$V$1038,20,FALSE),"")</f>
        <v>44000</v>
      </c>
      <c r="K31">
        <f>IFERROR(VLOOKUP($D31,Data!$C$2:$I$1038,7,FALSE),"")</f>
        <v>4</v>
      </c>
      <c r="L31">
        <f>IFERROR(VLOOKUP($D31,Data!$C$2:$J$1038,8,FALSE),"")</f>
        <v>4.3499999999999996</v>
      </c>
      <c r="M31">
        <f>IFERROR(INDEX(Data!$T$1:$T$1038,$E31),"")</f>
        <v>0.9</v>
      </c>
      <c r="N31">
        <f t="array" ref="N31">IF($D31&lt;&gt;"",SUM((Data!$S$2:$S$1038)*(Data!$O$2:$O$1038=$A$2)*(Data!$C$2:$C$1038=$D31)),"")</f>
        <v>0.9</v>
      </c>
      <c r="O31">
        <f t="shared" si="1"/>
        <v>0.21</v>
      </c>
      <c r="P31" t="b">
        <f t="shared" si="8"/>
        <v>0</v>
      </c>
      <c r="Q31" t="str">
        <f t="shared" si="3"/>
        <v/>
      </c>
      <c r="R31" t="str">
        <f t="shared" si="4"/>
        <v/>
      </c>
      <c r="S31">
        <f t="shared" si="5"/>
        <v>100</v>
      </c>
      <c r="T31">
        <f t="shared" si="6"/>
        <v>0.84</v>
      </c>
      <c r="U31">
        <f t="shared" si="7"/>
        <v>0.84</v>
      </c>
    </row>
    <row r="32" spans="1:21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77</v>
      </c>
      <c r="C32" s="18" t="str">
        <f>IFERROR(INDEX(Data!$C$1:$C$1038,$B32),"")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>
        <f t="array" ref="N32">IF($D32&lt;&gt;"",SUM((Data!$S$2:$S$1038)*(Data!$O$2:$O$1038=$A$2)*(Data!$C$2:$C$1038=$D32)),"")</f>
        <v>0</v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78</v>
      </c>
      <c r="C33" s="18" t="str">
        <f>IFERROR(INDEX(Data!$C$1:$C$1038,$B33),"")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80</v>
      </c>
      <c r="C34" s="18" t="str">
        <f>IFERROR(INDEX(Data!$C$1:$C$1038,$B34),"")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81</v>
      </c>
      <c r="C35" s="18" t="str">
        <f>IFERROR(INDEX(Data!$C$1:$C$1038,$B35),"")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82</v>
      </c>
      <c r="C36" s="18" t="str">
        <f>IFERROR(INDEX(Data!$C$1:$C$1038,$B36),"")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83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>
        <f t="array" ref="B38">IFERROR(SMALL(IF(Data!$O$2:$O$1038=$A$2,ROW(Data!$O$2:$O$1038)),ROW(32:32)),"")</f>
        <v>85</v>
      </c>
      <c r="C38" s="18" t="str">
        <f>IFERROR(INDEX(Data!$C$1:$C$1038,$B38),"")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>
        <f t="array" ref="B39">IFERROR(SMALL(IF(Data!$O$2:$O$1038=$A$2,ROW(Data!$O$2:$O$1038)),ROW(33:33)),"")</f>
        <v>92</v>
      </c>
      <c r="C39" s="18" t="str">
        <f>IFERROR(INDEX(Data!$C$1:$C$1038,$B39),"")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>
        <f t="array" ref="B40">IFERROR(SMALL(IF(Data!$O$2:$O$1038=$A$2,ROW(Data!$O$2:$O$1038)),ROW(34:34)),"")</f>
        <v>95</v>
      </c>
      <c r="C40" s="18" t="str">
        <f>IFERROR(INDEX(Data!$C$1:$C$1038,$B40),"")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>
        <f t="array" ref="B41">IFERROR(SMALL(IF(Data!$O$2:$O$1038=$A$2,ROW(Data!$O$2:$O$1038)),ROW(35:35)),"")</f>
        <v>131</v>
      </c>
      <c r="C41" s="18" t="str">
        <f>IFERROR(INDEX(Data!$C$1:$C$1038,$B41),"")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>
        <f t="array" ref="B42">IFERROR(SMALL(IF(Data!$O$2:$O$1038=$A$2,ROW(Data!$O$2:$O$1038)),ROW(36:36)),"")</f>
        <v>132</v>
      </c>
      <c r="C42" s="18" t="str">
        <f>IFERROR(INDEX(Data!$C$1:$C$1038,$B42),"")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>
        <f t="array" ref="B43">IFERROR(SMALL(IF(Data!$O$2:$O$1038=$A$2,ROW(Data!$O$2:$O$1038)),ROW(37:37)),"")</f>
        <v>133</v>
      </c>
      <c r="C43" s="18" t="str">
        <f>IFERROR(INDEX(Data!$C$1:$C$1038,$B43),"")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>
        <f t="array" ref="B44">IFERROR(SMALL(IF(Data!$O$2:$O$1038=$A$2,ROW(Data!$O$2:$O$1038)),ROW(38:38)),"")</f>
        <v>134</v>
      </c>
      <c r="C44" s="18" t="str">
        <f>IFERROR(INDEX(Data!$C$1:$C$1038,$B44),"")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>
        <f t="array" ref="B45">IFERROR(SMALL(IF(Data!$O$2:$O$1038=$A$2,ROW(Data!$O$2:$O$1038)),ROW(39:39)),"")</f>
        <v>142</v>
      </c>
      <c r="C45" s="18" t="str">
        <f>IFERROR(INDEX(Data!$C$1:$C$1038,$B45),"")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>
        <f t="array" ref="B46">IFERROR(SMALL(IF(Data!$O$2:$O$1038=$A$2,ROW(Data!$O$2:$O$1038)),ROW(40:40)),"")</f>
        <v>144</v>
      </c>
      <c r="C46" s="18" t="str">
        <f>IFERROR(INDEX(Data!$C$1:$C$1038,$B46),"")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>
        <f t="array" ref="B47">IFERROR(SMALL(IF(Data!$O$2:$O$1038=$A$2,ROW(Data!$O$2:$O$1038)),ROW(41:41)),"")</f>
        <v>147</v>
      </c>
      <c r="C47" s="18" t="str">
        <f>IFERROR(INDEX(Data!$C$1:$C$1038,$B47),"")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>
        <f t="array" ref="B48">IFERROR(SMALL(IF(Data!$O$2:$O$1038=$A$2,ROW(Data!$O$2:$O$1038)),ROW(42:42)),"")</f>
        <v>148</v>
      </c>
      <c r="C48" s="18" t="str">
        <f>IFERROR(INDEX(Data!$C$1:$C$1038,$B48),"")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>
        <f t="array" ref="B49">IFERROR(SMALL(IF(Data!$O$2:$O$1038=$A$2,ROW(Data!$O$2:$O$1038)),ROW(43:43)),"")</f>
        <v>149</v>
      </c>
      <c r="C49" s="18" t="str">
        <f>IFERROR(INDEX(Data!$C$1:$C$1038,$B49),"")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>
        <f t="array" ref="B50">IFERROR(SMALL(IF(Data!$O$2:$O$1038=$A$2,ROW(Data!$O$2:$O$1038)),ROW(44:44)),"")</f>
        <v>156</v>
      </c>
      <c r="C50" s="18" t="str">
        <f>IFERROR(INDEX(Data!$C$1:$C$1038,$B50),"")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>
        <f t="array" ref="B51">IFERROR(SMALL(IF(Data!$O$2:$O$1038=$A$2,ROW(Data!$O$2:$O$1038)),ROW(45:45)),"")</f>
        <v>157</v>
      </c>
      <c r="C51" s="18" t="str">
        <f>IFERROR(INDEX(Data!$C$1:$C$1038,$B51),"")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>
        <f t="array" ref="B52">IFERROR(SMALL(IF(Data!$O$2:$O$1038=$A$2,ROW(Data!$O$2:$O$1038)),ROW(46:46)),"")</f>
        <v>158</v>
      </c>
      <c r="C52" s="18" t="str">
        <f>IFERROR(INDEX(Data!$C$1:$C$1038,$B52),"")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>
        <f t="array" ref="B53">IFERROR(SMALL(IF(Data!$O$2:$O$1038=$A$2,ROW(Data!$O$2:$O$1038)),ROW(47:47)),"")</f>
        <v>165</v>
      </c>
      <c r="C53" s="18" t="str">
        <f>IFERROR(INDEX(Data!$C$1:$C$1038,$B53),"")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>
        <f t="array" ref="B54">IFERROR(SMALL(IF(Data!$O$2:$O$1038=$A$2,ROW(Data!$O$2:$O$1038)),ROW(48:48)),"")</f>
        <v>166</v>
      </c>
      <c r="C54" s="18" t="str">
        <f>IFERROR(INDEX(Data!$C$1:$C$1038,$B54),"")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>
        <f t="array" ref="B55">IFERROR(SMALL(IF(Data!$O$2:$O$1038=$A$2,ROW(Data!$O$2:$O$1038)),ROW(49:49)),"")</f>
        <v>167</v>
      </c>
      <c r="C55" s="18" t="str">
        <f>IFERROR(INDEX(Data!$C$1:$C$1038,$B55),"")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>
        <f t="array" ref="B56">IFERROR(SMALL(IF(Data!$O$2:$O$1038=$A$2,ROW(Data!$O$2:$O$1038)),ROW(50:50)),"")</f>
        <v>179</v>
      </c>
      <c r="C56" s="18" t="str">
        <f>IFERROR(INDEX(Data!$C$1:$C$1038,$B56),"")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>
        <f t="array" ref="B57">IFERROR(SMALL(IF(Data!$O$2:$O$1038=$A$2,ROW(Data!$O$2:$O$1038)),ROW(51:51)),"")</f>
        <v>180</v>
      </c>
      <c r="C57" s="18" t="str">
        <f>IFERROR(INDEX(Data!$C$1:$C$1038,$B57),"")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>
        <f t="array" ref="B58">IFERROR(SMALL(IF(Data!$O$2:$O$1038=$A$2,ROW(Data!$O$2:$O$1038)),ROW(52:52)),"")</f>
        <v>181</v>
      </c>
      <c r="C58" s="18" t="str">
        <f>IFERROR(INDEX(Data!$C$1:$C$1038,$B58),"")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>
        <f t="array" ref="B59">IFERROR(SMALL(IF(Data!$O$2:$O$1038=$A$2,ROW(Data!$O$2:$O$1038)),ROW(53:53)),"")</f>
        <v>182</v>
      </c>
      <c r="C59" s="18" t="str">
        <f>IFERROR(INDEX(Data!$C$1:$C$1038,$B59),"")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>
        <f t="array" ref="B60">IFERROR(SMALL(IF(Data!$O$2:$O$1038=$A$2,ROW(Data!$O$2:$O$1038)),ROW(54:54)),"")</f>
        <v>183</v>
      </c>
      <c r="C60" s="18" t="str">
        <f>IFERROR(INDEX(Data!$C$1:$C$1038,$B60),"")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>
        <f t="array" ref="B61">IFERROR(SMALL(IF(Data!$O$2:$O$1038=$A$2,ROW(Data!$O$2:$O$1038)),ROW(55:55)),"")</f>
        <v>186</v>
      </c>
      <c r="C61" s="18" t="str">
        <f>IFERROR(INDEX(Data!$C$1:$C$1038,$B61),"")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>
        <f t="array" ref="B62">IFERROR(SMALL(IF(Data!$O$2:$O$1038=$A$2,ROW(Data!$O$2:$O$1038)),ROW(56:56)),"")</f>
        <v>187</v>
      </c>
      <c r="C62" s="18" t="str">
        <f>IFERROR(INDEX(Data!$C$1:$C$1038,$B62),"")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>
        <f t="array" ref="B63">IFERROR(SMALL(IF(Data!$O$2:$O$1038=$A$2,ROW(Data!$O$2:$O$1038)),ROW(57:57)),"")</f>
        <v>190</v>
      </c>
      <c r="C63" s="18" t="str">
        <f>IFERROR(INDEX(Data!$C$1:$C$1038,$B63),"")</f>
        <v>DDH-262</v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>
        <f t="array" ref="B64">IFERROR(SMALL(IF(Data!$O$2:$O$1038=$A$2,ROW(Data!$O$2:$O$1038)),ROW(58:58)),"")</f>
        <v>192</v>
      </c>
      <c r="C64" s="18" t="str">
        <f>IFERROR(INDEX(Data!$C$1:$C$1038,$B64),"")</f>
        <v>DDH-222</v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>
        <f t="array" ref="B65">IFERROR(SMALL(IF(Data!$O$2:$O$1038=$A$2,ROW(Data!$O$2:$O$1038)),ROW(59:59)),"")</f>
        <v>204</v>
      </c>
      <c r="C65" s="18" t="str">
        <f>IFERROR(INDEX(Data!$C$1:$C$1038,$B65),"")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>
        <f t="array" ref="B66">IFERROR(SMALL(IF(Data!$O$2:$O$1038=$A$2,ROW(Data!$O$2:$O$1038)),ROW(60:60)),"")</f>
        <v>210</v>
      </c>
      <c r="C66" s="18" t="str">
        <f>IFERROR(INDEX(Data!$C$1:$C$1038,$B66),"")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>
        <f t="array" ref="B67">IFERROR(SMALL(IF(Data!$O$2:$O$1038=$A$2,ROW(Data!$O$2:$O$1038)),ROW(61:61)),"")</f>
        <v>217</v>
      </c>
      <c r="C67" s="18" t="str">
        <f>IFERROR(INDEX(Data!$C$1:$C$1038,$B67),"")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>
        <f t="array" ref="B68">IFERROR(SMALL(IF(Data!$O$2:$O$1038=$A$2,ROW(Data!$O$2:$O$1038)),ROW(62:62)),"")</f>
        <v>221</v>
      </c>
      <c r="C68" s="18" t="str">
        <f>IFERROR(INDEX(Data!$C$1:$C$1038,$B68),"")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>
        <f t="array" ref="B69">IFERROR(SMALL(IF(Data!$O$2:$O$1038=$A$2,ROW(Data!$O$2:$O$1038)),ROW(63:63)),"")</f>
        <v>225</v>
      </c>
      <c r="C69" s="18" t="str">
        <f>IFERROR(INDEX(Data!$C$1:$C$1038,$B69),"")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>
        <f t="array" ref="B70">IFERROR(SMALL(IF(Data!$O$2:$O$1038=$A$2,ROW(Data!$O$2:$O$1038)),ROW(64:64)),"")</f>
        <v>226</v>
      </c>
      <c r="C70" s="18" t="str">
        <f>IFERROR(INDEX(Data!$C$1:$C$1038,$B70),"")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>
        <f t="array" ref="B71">IFERROR(SMALL(IF(Data!$O$2:$O$1038=$A$2,ROW(Data!$O$2:$O$1038)),ROW(65:65)),"")</f>
        <v>228</v>
      </c>
      <c r="C71" s="18" t="str">
        <f>IFERROR(INDEX(Data!$C$1:$C$1038,$B71),"")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104" priority="15" operator="between">
      <formula>0</formula>
      <formula>50</formula>
    </cfRule>
    <cfRule type="cellIs" dxfId="103" priority="16" operator="between">
      <formula>50.01</formula>
      <formula>70</formula>
    </cfRule>
    <cfRule type="cellIs" dxfId="102" priority="17" operator="between">
      <formula>70.1</formula>
      <formula>80</formula>
    </cfRule>
    <cfRule type="cellIs" dxfId="101" priority="18" operator="between">
      <formula>80.1</formula>
      <formula>100</formula>
    </cfRule>
    <cfRule type="cellIs" dxfId="100" priority="19" operator="between">
      <formula>100.01</formula>
      <formula>120</formula>
    </cfRule>
    <cfRule type="cellIs" dxfId="99" priority="20" operator="between">
      <formula>120.01</formula>
      <formula>150</formula>
    </cfRule>
    <cfRule type="cellIs" dxfId="98" priority="21" operator="between">
      <formula>150.01</formula>
      <formula>100000000</formula>
    </cfRule>
  </conditionalFormatting>
  <conditionalFormatting sqref="K2">
    <cfRule type="cellIs" dxfId="97" priority="8" operator="between">
      <formula>0</formula>
      <formula>50</formula>
    </cfRule>
    <cfRule type="cellIs" dxfId="96" priority="9" operator="between">
      <formula>50.01</formula>
      <formula>70</formula>
    </cfRule>
    <cfRule type="cellIs" dxfId="95" priority="10" operator="between">
      <formula>70.1</formula>
      <formula>80</formula>
    </cfRule>
    <cfRule type="cellIs" dxfId="94" priority="11" operator="between">
      <formula>80.1</formula>
      <formula>100</formula>
    </cfRule>
    <cfRule type="cellIs" dxfId="93" priority="12" operator="between">
      <formula>100.01</formula>
      <formula>120</formula>
    </cfRule>
    <cfRule type="cellIs" dxfId="92" priority="13" operator="between">
      <formula>120.01</formula>
      <formula>150</formula>
    </cfRule>
    <cfRule type="cellIs" dxfId="91" priority="14" operator="between">
      <formula>150.01</formula>
      <formula>100000000</formula>
    </cfRule>
  </conditionalFormatting>
  <conditionalFormatting sqref="J2 L2">
    <cfRule type="cellIs" dxfId="90" priority="1" operator="between">
      <formula>0</formula>
      <formula>50</formula>
    </cfRule>
    <cfRule type="cellIs" dxfId="89" priority="2" operator="between">
      <formula>50.01</formula>
      <formula>70</formula>
    </cfRule>
    <cfRule type="cellIs" dxfId="88" priority="3" operator="between">
      <formula>70.1</formula>
      <formula>80</formula>
    </cfRule>
    <cfRule type="cellIs" dxfId="87" priority="4" operator="between">
      <formula>80.1</formula>
      <formula>100</formula>
    </cfRule>
    <cfRule type="cellIs" dxfId="86" priority="5" operator="between">
      <formula>100.01</formula>
      <formula>120</formula>
    </cfRule>
    <cfRule type="cellIs" dxfId="85" priority="6" operator="between">
      <formula>120.01</formula>
      <formula>150</formula>
    </cfRule>
    <cfRule type="cellIs" dxfId="84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53</v>
      </c>
      <c r="D2">
        <f>SUMIFS(U7:U100,$P7:$P100,TRUE)</f>
        <v>19.900000000000002</v>
      </c>
      <c r="F2">
        <f>SUMIFS(T7:T100,$P7:$P100,TRUE)</f>
        <v>20.810000000000002</v>
      </c>
      <c r="G2">
        <f>ROUND(SUMIFS($M7:$M100,$P7:$P100,TRUE),2)</f>
        <v>45.09</v>
      </c>
      <c r="J2">
        <f>IFERROR(ROUND($D2/$G2*100,2),0)</f>
        <v>44.13</v>
      </c>
      <c r="K2">
        <f>IFERROR(ROUND($F2/$G2*100,2),0)</f>
        <v>46.15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Store Company Details in the DB</v>
      </c>
      <c r="B7" s="18">
        <f t="array" ref="B7">IFERROR(SMALL(IF(Data!$O$2:$O$1038=$A$2,ROW(Data!$O$2:$O$1038)),ROW(1:1)),"")</f>
        <v>9</v>
      </c>
      <c r="C7" s="18" t="str">
        <f>IFERROR(INDEX(Data!$C$1:$C$1038,$B7),"")</f>
        <v>DDH-216</v>
      </c>
      <c r="D7" t="str">
        <f t="array" ref="D7">IFERROR(INDEX($C$7:$C$1000, MATCH(0,COUNTIF($D$5:D5, $C$7:$C$1000), 0)),"")</f>
        <v>DDH-216</v>
      </c>
      <c r="E7">
        <f t="array" ref="E7">IFERROR(SMALL(IF(Data!$U$2:$U$1038=$D7&amp;"_"&amp;$A$2,ROW(Data!$U$2:$U$1038)),1),"")</f>
        <v>9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8</v>
      </c>
      <c r="I7">
        <f>IFERROR(H7*O7,"")</f>
        <v>7.28</v>
      </c>
      <c r="J7" s="1">
        <f>IFERROR(VLOOKUP($D7,Data!$C$2:$V$1038,20,FALSE),"")</f>
        <v>43985</v>
      </c>
      <c r="K7">
        <f>IFERROR(VLOOKUP($D7,Data!$C$2:$I$1038,7,FALSE),"")</f>
        <v>8</v>
      </c>
      <c r="L7">
        <f>IFERROR(VLOOKUP($D7,Data!$C$2:$J$1038,8,FALSE),"")</f>
        <v>13.5</v>
      </c>
      <c r="M7">
        <f>IFERROR(INDEX(Data!$T$1:$T$1038,$E7),"")</f>
        <v>12.25</v>
      </c>
      <c r="N7">
        <f t="array" ref="N7">IF($D7&lt;&gt;"",SUM((Data!$S$2:$S$1038)*(Data!$O$2:$O$1038=$A$2)*(Data!$C$2:$C$1038=$D7)),"")</f>
        <v>12.25</v>
      </c>
      <c r="O7">
        <f>IFERROR(ROUND($M7/$L7,2),"")</f>
        <v>0.91</v>
      </c>
      <c r="P7" t="b">
        <f>IFERROR(IF($K7,AND($K7,($F7="Done"),O7&gt;$C$1),FALSE),"")</f>
        <v>1</v>
      </c>
      <c r="Q7">
        <f>IFERROR(IF($P7,ROUND(K7*O7/$M7*100,2),""),"")</f>
        <v>59.43</v>
      </c>
      <c r="R7">
        <f>IFERROR(IF($P7,ROUND(O7*H7/$M7*100,2),""),"")</f>
        <v>59.43</v>
      </c>
      <c r="S7">
        <f>IFERROR(ROUND(N7/$M7*100,2),"")</f>
        <v>100</v>
      </c>
      <c r="T7">
        <f>IFERROR(K7*O7,"")</f>
        <v>7.28</v>
      </c>
      <c r="U7">
        <f>IFERROR(H7*O7,"")</f>
        <v>7.28</v>
      </c>
    </row>
    <row r="8" spans="1:21" x14ac:dyDescent="0.3">
      <c r="A8" s="13" t="str">
        <f>IFERROR(HYPERLINK(VLOOKUP($D8,Data!$C$2:$S$1057,12,FALSE),VLOOKUP($D8,Data!$C$2:$S$1057,10,FALSE)),"")</f>
        <v>Remove ID from input fields</v>
      </c>
      <c r="B8" s="18">
        <f t="array" ref="B8">IFERROR(SMALL(IF(Data!$O$2:$O$1038=$A$2,ROW(Data!$O$2:$O$1038)),ROW(2:2)),"")</f>
        <v>29</v>
      </c>
      <c r="C8" s="18" t="str">
        <f>IFERROR(INDEX(Data!$C$1:$C$1038,$B8),"")</f>
        <v>DDH-226</v>
      </c>
      <c r="D8" t="str">
        <f t="array" ref="D8">IFERROR(INDEX($C$7:$C$1000, MATCH(0,COUNTIF($D$5:D7, $C$7:$C$1000), 0)),"")</f>
        <v>DDH-226</v>
      </c>
      <c r="E8">
        <f t="array" ref="E8">IFERROR(SMALL(IF(Data!$U$2:$U$1038=$D8&amp;"_"&amp;$A$2,ROW(Data!$U$2:$U$1038)),1),"")</f>
        <v>29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>
        <f t="shared" ref="I8:I71" si="0">IFERROR(H8*O8,"")</f>
        <v>1</v>
      </c>
      <c r="J8" s="1">
        <f>IFERROR(VLOOKUP($D8,Data!$C$2:$V$1038,20,FALSE),"")</f>
        <v>43984</v>
      </c>
      <c r="K8">
        <f>IFERROR(VLOOKUP($D8,Data!$C$2:$I$1038,7,FALSE),"")</f>
        <v>1</v>
      </c>
      <c r="L8">
        <f>IFERROR(VLOOKUP($D8,Data!$C$2:$J$1038,8,FALSE),"")</f>
        <v>4.67</v>
      </c>
      <c r="M8">
        <f>IFERROR(INDEX(Data!$T$1:$T$1038,$E8),"")</f>
        <v>4.67</v>
      </c>
      <c r="N8">
        <f t="array" ref="N8">IF($D8&lt;&gt;"",SUM((Data!$S$2:$S$1038)*(Data!$O$2:$O$1038=$A$2)*(Data!$C$2:$C$1038=$D8)),"")</f>
        <v>4.67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21.41</v>
      </c>
      <c r="R8">
        <f t="shared" ref="R8:R71" si="4">IFERROR(IF($P8,ROUND(O8*H8/$M8*100,2),""),"")</f>
        <v>21.41</v>
      </c>
      <c r="S8">
        <f t="shared" ref="S8:S71" si="5">IFERROR(ROUND(N8/$M8*100,2),"")</f>
        <v>100</v>
      </c>
      <c r="T8">
        <f t="shared" ref="T8:T71" si="6">IFERROR(K8*O8,"")</f>
        <v>1</v>
      </c>
      <c r="U8">
        <f t="shared" ref="U8:U71" si="7">IFERROR(H8*O8,"")</f>
        <v>1</v>
      </c>
    </row>
    <row r="9" spans="1:21" x14ac:dyDescent="0.3">
      <c r="A9" s="13" t="str">
        <f>IFERROR(HYPERLINK(VLOOKUP($D9,Data!$C$2:$S$1057,12,FALSE),VLOOKUP($D9,Data!$C$2:$S$1057,10,FALSE)),"")</f>
        <v>Issuing state should be added when AU driver License" is selected "</v>
      </c>
      <c r="B9" s="18">
        <f t="array" ref="B9">IFERROR(SMALL(IF(Data!$O$2:$O$1038=$A$2,ROW(Data!$O$2:$O$1038)),ROW(3:3)),"")</f>
        <v>30</v>
      </c>
      <c r="C9" s="18" t="str">
        <f>IFERROR(INDEX(Data!$C$1:$C$1038,$B9),"")</f>
        <v>DDH-216</v>
      </c>
      <c r="D9" t="str">
        <f t="array" ref="D9">IFERROR(INDEX($C$7:$C$1000, MATCH(0,COUNTIF($D$5:D8, $C$7:$C$1000), 0)),"")</f>
        <v>DDH-205</v>
      </c>
      <c r="E9">
        <f t="array" ref="E9">IFERROR(SMALL(IF(Data!$U$2:$U$1038=$D9&amp;"_"&amp;$A$2,ROW(Data!$U$2:$U$1038)),1),"")</f>
        <v>36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>
        <f t="shared" si="0"/>
        <v>1.62</v>
      </c>
      <c r="J9" s="1">
        <f>IFERROR(VLOOKUP($D9,Data!$C$2:$V$1038,20,FALSE),"")</f>
        <v>43984</v>
      </c>
      <c r="K9">
        <f>IFERROR(VLOOKUP($D9,Data!$C$2:$I$1038,7,FALSE),"")</f>
        <v>2</v>
      </c>
      <c r="L9">
        <f>IFERROR(VLOOKUP($D9,Data!$C$2:$J$1038,8,FALSE),"")</f>
        <v>12.67</v>
      </c>
      <c r="M9">
        <f>IFERROR(INDEX(Data!$T$1:$T$1038,$E9),"")</f>
        <v>10.199999999999999</v>
      </c>
      <c r="N9">
        <f t="array" ref="N9">IF($D9&lt;&gt;"",SUM((Data!$S$2:$S$1038)*(Data!$O$2:$O$1038=$A$2)*(Data!$C$2:$C$1038=$D9)),"")</f>
        <v>10.190000000000001</v>
      </c>
      <c r="O9">
        <f t="shared" si="1"/>
        <v>0.81</v>
      </c>
      <c r="P9" t="b">
        <f t="shared" si="2"/>
        <v>1</v>
      </c>
      <c r="Q9">
        <f t="shared" si="3"/>
        <v>15.88</v>
      </c>
      <c r="R9">
        <f t="shared" si="4"/>
        <v>15.88</v>
      </c>
      <c r="S9">
        <f t="shared" si="5"/>
        <v>99.9</v>
      </c>
      <c r="T9">
        <f t="shared" si="6"/>
        <v>1.62</v>
      </c>
      <c r="U9">
        <f t="shared" si="7"/>
        <v>1.62</v>
      </c>
    </row>
    <row r="10" spans="1:21" x14ac:dyDescent="0.3">
      <c r="A10" s="13" t="str">
        <f>IFERROR(HYPERLINK(VLOOKUP($D10,Data!$C$2:$S$1057,12,FALSE),VLOOKUP($D10,Data!$C$2:$S$1057,10,FALSE)),"")</f>
        <v>The Sole Trader Details information should be stored in DB</v>
      </c>
      <c r="B10" s="18">
        <f t="array" ref="B10">IFERROR(SMALL(IF(Data!$O$2:$O$1038=$A$2,ROW(Data!$O$2:$O$1038)),ROW(4:4)),"")</f>
        <v>36</v>
      </c>
      <c r="C10" s="18" t="str">
        <f>IFERROR(INDEX(Data!$C$1:$C$1038,$B10),"")</f>
        <v>DDH-205</v>
      </c>
      <c r="D10" t="str">
        <f t="array" ref="D10">IFERROR(INDEX($C$7:$C$1000, MATCH(0,COUNTIF($D$5:D9, $C$7:$C$1000), 0)),"")</f>
        <v>DDH-191</v>
      </c>
      <c r="E10">
        <f t="array" ref="E10">IFERROR(SMALL(IF(Data!$U$2:$U$1038=$D10&amp;"_"&amp;$A$2,ROW(Data!$U$2:$U$1038)),1),"")</f>
        <v>73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>
        <f t="shared" si="0"/>
        <v>0</v>
      </c>
      <c r="J10" s="1">
        <f>IFERROR(VLOOKUP($D10,Data!$C$2:$V$1038,20,FALSE),"")</f>
        <v>44012</v>
      </c>
      <c r="K10">
        <f>IFERROR(VLOOKUP($D10,Data!$C$2:$I$1038,7,FALSE),"")</f>
        <v>1</v>
      </c>
      <c r="L10">
        <f>IFERROR(VLOOKUP($D10,Data!$C$2:$J$1038,8,FALSE),"")</f>
        <v>9.07</v>
      </c>
      <c r="M10">
        <f>IFERROR(INDEX(Data!$T$1:$T$1038,$E10),"")</f>
        <v>8.2200000000000006</v>
      </c>
      <c r="N10">
        <f t="array" ref="N10">IF($D10&lt;&gt;"",SUM((Data!$S$2:$S$1038)*(Data!$O$2:$O$1038=$A$2)*(Data!$C$2:$C$1038=$D10)),"")</f>
        <v>8.2200000000000006</v>
      </c>
      <c r="O10">
        <f t="shared" si="1"/>
        <v>0.91</v>
      </c>
      <c r="P10" t="b">
        <f t="shared" si="2"/>
        <v>1</v>
      </c>
      <c r="Q10">
        <f t="shared" si="3"/>
        <v>11.07</v>
      </c>
      <c r="R10">
        <f t="shared" si="4"/>
        <v>0</v>
      </c>
      <c r="S10">
        <f t="shared" si="5"/>
        <v>100</v>
      </c>
      <c r="T10">
        <f t="shared" si="6"/>
        <v>0.91</v>
      </c>
      <c r="U10">
        <f t="shared" si="7"/>
        <v>0</v>
      </c>
    </row>
    <row r="11" spans="1:21" x14ac:dyDescent="0.3">
      <c r="A11" s="13" t="str">
        <f>IFERROR(HYPERLINK(VLOOKUP($D11,Data!$C$2:$S$1057,12,FALSE),VLOOKUP($D11,Data!$C$2:$S$1057,10,FALSE)),"")</f>
        <v>Store Association information in the DB</v>
      </c>
      <c r="B11" s="18">
        <f t="array" ref="B11">IFERROR(SMALL(IF(Data!$O$2:$O$1038=$A$2,ROW(Data!$O$2:$O$1038)),ROW(5:5)),"")</f>
        <v>45</v>
      </c>
      <c r="C11" s="18" t="str">
        <f>IFERROR(INDEX(Data!$C$1:$C$1038,$B11),"")</f>
        <v>DDH-216</v>
      </c>
      <c r="D11" t="str">
        <f t="array" ref="D11">IFERROR(INDEX($C$7:$C$1000, MATCH(0,COUNTIF($D$5:D10, $C$7:$C$1000), 0)),"")</f>
        <v>DDH-220</v>
      </c>
      <c r="E11">
        <f t="array" ref="E11">IFERROR(SMALL(IF(Data!$U$2:$U$1038=$D11&amp;"_"&amp;$A$2,ROW(Data!$U$2:$U$1038)),1),"")</f>
        <v>84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9</v>
      </c>
      <c r="I11">
        <f t="shared" si="0"/>
        <v>9</v>
      </c>
      <c r="J11" s="1">
        <f>IFERROR(VLOOKUP($D11,Data!$C$2:$V$1038,20,FALSE),"")</f>
        <v>44012</v>
      </c>
      <c r="K11">
        <f>IFERROR(VLOOKUP($D11,Data!$C$2:$I$1038,7,FALSE),"")</f>
        <v>9</v>
      </c>
      <c r="L11">
        <f>IFERROR(VLOOKUP($D11,Data!$C$2:$J$1038,8,FALSE),"")</f>
        <v>8.9</v>
      </c>
      <c r="M11">
        <f>IFERROR(INDEX(Data!$T$1:$T$1038,$E11),"")</f>
        <v>8.9</v>
      </c>
      <c r="N11">
        <f t="array" ref="N11">IF($D11&lt;&gt;"",SUM((Data!$S$2:$S$1038)*(Data!$O$2:$O$1038=$A$2)*(Data!$C$2:$C$1038=$D11)),"")</f>
        <v>8.9</v>
      </c>
      <c r="O11">
        <f t="shared" si="1"/>
        <v>1</v>
      </c>
      <c r="P11" t="b">
        <f t="shared" si="2"/>
        <v>1</v>
      </c>
      <c r="Q11">
        <f t="shared" si="3"/>
        <v>101.12</v>
      </c>
      <c r="R11">
        <f t="shared" si="4"/>
        <v>101.12</v>
      </c>
      <c r="S11">
        <f t="shared" si="5"/>
        <v>100</v>
      </c>
      <c r="T11">
        <f t="shared" si="6"/>
        <v>9</v>
      </c>
      <c r="U11">
        <f t="shared" si="7"/>
        <v>9</v>
      </c>
    </row>
    <row r="12" spans="1:21" x14ac:dyDescent="0.3">
      <c r="A12" s="13" t="str">
        <f>IFERROR(HYPERLINK(VLOOKUP($D12,Data!$C$2:$S$1057,12,FALSE),VLOOKUP($D12,Data!$C$2:$S$1057,10,FALSE)),"")</f>
        <v>Store Sole Trader Details in the DB</v>
      </c>
      <c r="B12" s="18">
        <f t="array" ref="B12">IFERROR(SMALL(IF(Data!$O$2:$O$1038=$A$2,ROW(Data!$O$2:$O$1038)),ROW(6:6)),"")</f>
        <v>48</v>
      </c>
      <c r="C12" s="18" t="str">
        <f>IFERROR(INDEX(Data!$C$1:$C$1038,$B12),"")</f>
        <v>DDH-205</v>
      </c>
      <c r="D12" t="str">
        <f t="array" ref="D12">IFERROR(INDEX($C$7:$C$1000, MATCH(0,COUNTIF($D$5:D11, $C$7:$C$1000), 0)),"")</f>
        <v>DDH-219</v>
      </c>
      <c r="E12">
        <f t="array" ref="E12">IFERROR(SMALL(IF(Data!$U$2:$U$1038=$D12&amp;"_"&amp;$A$2,ROW(Data!$U$2:$U$1038)),1),"")</f>
        <v>94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1</v>
      </c>
      <c r="I12">
        <f t="shared" si="0"/>
        <v>1</v>
      </c>
      <c r="J12" s="1">
        <f>IFERROR(VLOOKUP($D12,Data!$C$2:$V$1038,20,FALSE),"")</f>
        <v>44012</v>
      </c>
      <c r="K12">
        <f>IFERROR(VLOOKUP($D12,Data!$C$2:$I$1038,7,FALSE),"")</f>
        <v>1</v>
      </c>
      <c r="L12">
        <f>IFERROR(VLOOKUP($D12,Data!$C$2:$J$1038,8,FALSE),"")</f>
        <v>0.85</v>
      </c>
      <c r="M12">
        <f>IFERROR(INDEX(Data!$T$1:$T$1038,$E12),"")</f>
        <v>0.85</v>
      </c>
      <c r="N12">
        <f t="array" ref="N12">IF($D12&lt;&gt;"",SUM((Data!$S$2:$S$1038)*(Data!$O$2:$O$1038=$A$2)*(Data!$C$2:$C$1038=$D12)),"")</f>
        <v>0.85</v>
      </c>
      <c r="O12">
        <f t="shared" si="1"/>
        <v>1</v>
      </c>
      <c r="P12" t="b">
        <f t="shared" si="2"/>
        <v>1</v>
      </c>
      <c r="Q12">
        <f t="shared" si="3"/>
        <v>117.65</v>
      </c>
      <c r="R12">
        <f t="shared" si="4"/>
        <v>117.65</v>
      </c>
      <c r="S12">
        <f t="shared" si="5"/>
        <v>100</v>
      </c>
      <c r="T12">
        <f t="shared" si="6"/>
        <v>1</v>
      </c>
      <c r="U12">
        <f t="shared" si="7"/>
        <v>1</v>
      </c>
    </row>
    <row r="13" spans="1:21" x14ac:dyDescent="0.3">
      <c r="A13" s="13" t="str">
        <f>IFERROR(HYPERLINK(VLOOKUP($D13,Data!$C$2:$S$1057,12,FALSE),VLOOKUP($D13,Data!$C$2:$S$1057,10,FALSE)),"")</f>
        <v>Create backend DTOs for storing UI data in DB</v>
      </c>
      <c r="B13" s="18">
        <f t="array" ref="B13">IFERROR(SMALL(IF(Data!$O$2:$O$1038=$A$2,ROW(Data!$O$2:$O$1038)),ROW(7:7)),"")</f>
        <v>58</v>
      </c>
      <c r="C13" s="18" t="str">
        <f>IFERROR(INDEX(Data!$C$1:$C$1038,$B13),"")</f>
        <v>DDH-216</v>
      </c>
      <c r="D13" t="str">
        <f t="array" ref="D13">IFERROR(INDEX($C$7:$C$1000, MATCH(0,COUNTIF($D$5:D12, $C$7:$C$1000), 0)),"")</f>
        <v>DDH-246</v>
      </c>
      <c r="E13">
        <f t="array" ref="E13">IFERROR(SMALL(IF(Data!$U$2:$U$1038=$D13&amp;"_"&amp;$A$2,ROW(Data!$U$2:$U$1038)),1),"")</f>
        <v>100</v>
      </c>
      <c r="F13" t="str">
        <f>IFERROR(VLOOKUP($D13, Data!$C$2:$F$1038,2,FALSE),"")</f>
        <v>In Progress</v>
      </c>
      <c r="G13">
        <f>IFERROR(VLOOKUP($D13, Data!$C$2:$F$1038,3,FALSE),"")</f>
        <v>0</v>
      </c>
      <c r="H13">
        <f>IFERROR(VLOOKUP($D13,Data!$C$2:$I$1038,6,FALSE),"")</f>
        <v>24</v>
      </c>
      <c r="I13">
        <f t="shared" si="0"/>
        <v>24</v>
      </c>
      <c r="J13" s="1">
        <f>IFERROR(VLOOKUP($D13,Data!$C$2:$V$1038,20,FALSE),"")</f>
        <v>43991</v>
      </c>
      <c r="K13">
        <f>IFERROR(VLOOKUP($D13,Data!$C$2:$I$1038,7,FALSE),"")</f>
        <v>24</v>
      </c>
      <c r="L13">
        <f>IFERROR(VLOOKUP($D13,Data!$C$2:$J$1038,8,FALSE),"")</f>
        <v>90.05</v>
      </c>
      <c r="M13">
        <f>IFERROR(INDEX(Data!$T$1:$T$1038,$E13),"")</f>
        <v>89.62</v>
      </c>
      <c r="N13">
        <f t="array" ref="N13">IF($D13&lt;&gt;"",SUM((Data!$S$2:$S$1038)*(Data!$O$2:$O$1038=$A$2)*(Data!$C$2:$C$1038=$D13)),"")</f>
        <v>89.61999999999999</v>
      </c>
      <c r="O13">
        <f t="shared" si="1"/>
        <v>1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100</v>
      </c>
      <c r="T13">
        <f t="shared" si="6"/>
        <v>24</v>
      </c>
      <c r="U13">
        <f t="shared" si="7"/>
        <v>24</v>
      </c>
    </row>
    <row r="14" spans="1:21" x14ac:dyDescent="0.3">
      <c r="A14" s="13" t="str">
        <f>IFERROR(HYPERLINK(VLOOKUP($D14,Data!$C$2:$S$1057,12,FALSE),VLOOKUP($D14,Data!$C$2:$S$1057,10,FALSE)),"")</f>
        <v/>
      </c>
      <c r="B14" s="18">
        <f t="array" ref="B14">IFERROR(SMALL(IF(Data!$O$2:$O$1038=$A$2,ROW(Data!$O$2:$O$1038)),ROW(8:8)),"")</f>
        <v>61</v>
      </c>
      <c r="C14" s="18" t="str">
        <f>IFERROR(INDEX(Data!$C$1:$C$1038,$B14),"")</f>
        <v>DDH-205</v>
      </c>
      <c r="D14">
        <f t="array" ref="D14">IFERROR(INDEX($C$7:$C$1000, MATCH(0,COUNTIF($D$5:D13, $C$7:$C$1000), 0)),"")</f>
        <v>0</v>
      </c>
      <c r="E14" t="str">
        <f t="array" ref="E14">IFERROR(SMALL(IF(Data!$U$2:$U$1038=$D14&amp;"_"&amp;$A$2,ROW(Data!$U$2:$U$1038)),1),"")</f>
        <v/>
      </c>
      <c r="F14" t="str">
        <f>IFERROR(VLOOKUP($D14, Data!$C$2:$F$1038,2,FALSE),"")</f>
        <v/>
      </c>
      <c r="G14" t="str">
        <f>IFERROR(VLOOKUP($D14, Data!$C$2:$F$1038,3,FALSE),"")</f>
        <v/>
      </c>
      <c r="H14" t="str">
        <f>IFERROR(VLOOKUP($D14,Data!$C$2:$I$1038,6,FALSE),"")</f>
        <v/>
      </c>
      <c r="I14" t="str">
        <f t="shared" si="0"/>
        <v/>
      </c>
      <c r="J14" s="1" t="str">
        <f>IFERROR(VLOOKUP($D14,Data!$C$2:$V$1038,20,FALSE),"")</f>
        <v/>
      </c>
      <c r="K14" t="str">
        <f>IFERROR(VLOOKUP($D14,Data!$C$2:$I$1038,7,FALSE),"")</f>
        <v/>
      </c>
      <c r="L14" t="str">
        <f>IFERROR(VLOOKUP($D14,Data!$C$2:$J$1038,8,FALSE),"")</f>
        <v/>
      </c>
      <c r="M14" t="str">
        <f>IFERROR(INDEX(Data!$T$1:$T$1038,$E14),"")</f>
        <v/>
      </c>
      <c r="N14">
        <f t="array" ref="N14">IF($D14&lt;&gt;"",SUM((Data!$S$2:$S$1038)*(Data!$O$2:$O$1038=$A$2)*(Data!$C$2:$C$1038=$D14)),"")</f>
        <v>0</v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  <c r="U14" t="str">
        <f t="shared" si="7"/>
        <v/>
      </c>
    </row>
    <row r="15" spans="1:21" x14ac:dyDescent="0.3">
      <c r="A15" s="13" t="str">
        <f>IFERROR(HYPERLINK(VLOOKUP($D15,Data!$C$2:$S$1057,12,FALSE),VLOOKUP($D15,Data!$C$2:$S$1057,10,FALSE)),"")</f>
        <v/>
      </c>
      <c r="B15" s="18">
        <f t="array" ref="B15">IFERROR(SMALL(IF(Data!$O$2:$O$1038=$A$2,ROW(Data!$O$2:$O$1038)),ROW(9:9)),"")</f>
        <v>70</v>
      </c>
      <c r="C15" s="18" t="str">
        <f>IFERROR(INDEX(Data!$C$1:$C$1038,$B15),"")</f>
        <v>DDH-216</v>
      </c>
      <c r="D15" t="str">
        <f t="array" ref="D15">IFERROR(INDEX($C$7:$C$1000, MATCH(0,COUNTIF($D$5:D14, $C$7:$C$1000), 0)),"")</f>
        <v/>
      </c>
      <c r="E15" t="str">
        <f t="array" ref="E15">IFERROR(SMALL(IF(Data!$U$2:$U$1038=$D15&amp;"_"&amp;$A$2,ROW(Data!$U$2:$U$1038)),1),"")</f>
        <v/>
      </c>
      <c r="F15" t="str">
        <f>IFERROR(VLOOKUP($D15, Data!$C$2:$F$1038,2,FALSE),"")</f>
        <v/>
      </c>
      <c r="G15" t="str">
        <f>IFERROR(VLOOKUP($D15, Data!$C$2:$F$1038,3,FALSE),"")</f>
        <v/>
      </c>
      <c r="H15" t="str">
        <f>IFERROR(VLOOKUP($D15,Data!$C$2:$I$1038,6,FALSE),"")</f>
        <v/>
      </c>
      <c r="I15" t="str">
        <f t="shared" si="0"/>
        <v/>
      </c>
      <c r="J15" s="1" t="str">
        <f>IFERROR(VLOOKUP($D15,Data!$C$2:$V$1038,20,FALSE),"")</f>
        <v/>
      </c>
      <c r="K15" t="str">
        <f>IFERROR(VLOOKUP($D15,Data!$C$2:$I$1038,7,FALSE),"")</f>
        <v/>
      </c>
      <c r="L15" t="str">
        <f>IFERROR(VLOOKUP($D15,Data!$C$2:$J$1038,8,FALSE),"")</f>
        <v/>
      </c>
      <c r="M15" t="str">
        <f>IFERROR(INDEX(Data!$T$1:$T$1038,$E15),"")</f>
        <v/>
      </c>
      <c r="N15" t="str">
        <f t="array" ref="N15">IF($D15&lt;&gt;"",SUM((Data!$S$2:$S$1038)*(Data!$O$2:$O$1038=$A$2)*(Data!$C$2:$C$1038=$D15)),"")</f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  <c r="U15" t="str">
        <f t="shared" si="7"/>
        <v/>
      </c>
    </row>
    <row r="16" spans="1:21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73</v>
      </c>
      <c r="C16" s="18" t="str">
        <f>IFERROR(INDEX(Data!$C$1:$C$1038,$B16),"")</f>
        <v>DDH-191</v>
      </c>
      <c r="D16" t="str">
        <f t="array" ref="D16">IFERROR(INDEX($C$7:$C$1000, MATCH(0,COUNTIF($D$5:D15, $C$7:$C$1000), 0)),"")</f>
        <v/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t="str">
        <f t="shared" si="0"/>
        <v/>
      </c>
      <c r="J16" s="1" t="str">
        <f>IFERROR(VLOOKUP($D16,Data!$C$2:$V$1038,20,FALSE),"")</f>
        <v/>
      </c>
      <c r="K16" t="str">
        <f>IFERROR(VLOOKUP($D16,Data!$C$2:$I$1038,7,FALSE),"")</f>
        <v/>
      </c>
      <c r="L16" t="str">
        <f>IFERROR(VLOOKUP($D16,Data!$C$2:$J$1038,8,FALSE),"")</f>
        <v/>
      </c>
      <c r="M16" t="str">
        <f>IFERROR(INDEX(Data!$T$1:$T$1038,$E16),"")</f>
        <v/>
      </c>
      <c r="N16" t="str">
        <f t="array" ref="N16">IF($D16&lt;&gt;"",SUM((Data!$S$2:$S$1038)*(Data!$O$2:$O$1038=$A$2)*(Data!$C$2:$C$1038=$D16)),"")</f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84</v>
      </c>
      <c r="C17" s="18" t="str">
        <f>IFERROR(INDEX(Data!$C$1:$C$1038,$B17),"")</f>
        <v>DDH-220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t="str">
        <f t="shared" si="0"/>
        <v/>
      </c>
      <c r="J17" s="1" t="str">
        <f>IFERROR(VLOOKUP($D17,Data!$C$2:$V$1038,20,FALSE),"")</f>
        <v/>
      </c>
      <c r="K17" t="str">
        <f>IFERROR(VLOOKUP($D17,Data!$C$2:$I$1038,7,FALSE),"")</f>
        <v/>
      </c>
      <c r="L17" t="str">
        <f>IFERROR(VLOOKUP($D17,Data!$C$2:$J$1038,8,FALSE),"")</f>
        <v/>
      </c>
      <c r="M17" t="str">
        <f>IFERROR(INDEX(Data!$T$1:$T$1038,$E17),"")</f>
        <v/>
      </c>
      <c r="N17" t="str">
        <f t="array" ref="N17">IF($D17&lt;&gt;"",SUM((Data!$S$2:$S$1038)*(Data!$O$2:$O$1038=$A$2)*(Data!$C$2:$C$1038=$D17)),"")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86</v>
      </c>
      <c r="C18" s="18" t="str">
        <f>IFERROR(INDEX(Data!$C$1:$C$1038,$B18),"")</f>
        <v>DDH-191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t="str">
        <f t="shared" si="0"/>
        <v/>
      </c>
      <c r="J18" s="1" t="str">
        <f>IFERROR(VLOOKUP($D18,Data!$C$2:$V$1038,20,FALSE),"")</f>
        <v/>
      </c>
      <c r="K18" t="str">
        <f>IFERROR(VLOOKUP($D18,Data!$C$2:$I$1038,7,FALSE),"")</f>
        <v/>
      </c>
      <c r="L18" t="str">
        <f>IFERROR(VLOOKUP($D18,Data!$C$2:$J$1038,8,FALSE),"")</f>
        <v/>
      </c>
      <c r="M18" t="str">
        <f>IFERROR(INDEX(Data!$T$1:$T$1038,$E18),"")</f>
        <v/>
      </c>
      <c r="N18" t="str">
        <f t="array" ref="N18">IF($D18&lt;&gt;"",SUM((Data!$S$2:$S$1038)*(Data!$O$2:$O$1038=$A$2)*(Data!$C$2:$C$1038=$D18)),"")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93</v>
      </c>
      <c r="C19" s="18" t="str">
        <f>IFERROR(INDEX(Data!$C$1:$C$1038,$B19),"")</f>
        <v>DDH-220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t="str">
        <f t="shared" si="0"/>
        <v/>
      </c>
      <c r="J19" s="1" t="str">
        <f>IFERROR(VLOOKUP($D19,Data!$C$2:$V$1038,20,FALSE),"")</f>
        <v/>
      </c>
      <c r="K19" t="str">
        <f>IFERROR(VLOOKUP($D19,Data!$C$2:$I$1038,7,FALSE),"")</f>
        <v/>
      </c>
      <c r="L19" t="str">
        <f>IFERROR(VLOOKUP($D19,Data!$C$2:$J$1038,8,FALSE),"")</f>
        <v/>
      </c>
      <c r="M19" t="str">
        <f>IFERROR(INDEX(Data!$T$1:$T$1038,$E19),"")</f>
        <v/>
      </c>
      <c r="N19" t="str">
        <f t="array" ref="N19">IF($D19&lt;&gt;"",SUM((Data!$S$2:$S$1038)*(Data!$O$2:$O$1038=$A$2)*(Data!$C$2:$C$1038=$D19)),"")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94</v>
      </c>
      <c r="C20" s="18" t="str">
        <f>IFERROR(INDEX(Data!$C$1:$C$1038,$B20),"")</f>
        <v>DDH-219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t="str">
        <f t="shared" si="0"/>
        <v/>
      </c>
      <c r="J20" s="1" t="str">
        <f>IFERROR(VLOOKUP($D20,Data!$C$2:$V$1038,20,FALSE),"")</f>
        <v/>
      </c>
      <c r="K20" t="str">
        <f>IFERROR(VLOOKUP($D20,Data!$C$2:$I$1038,7,FALSE),"")</f>
        <v/>
      </c>
      <c r="L20" t="str">
        <f>IFERROR(VLOOKUP($D20,Data!$C$2:$J$1038,8,FALSE),"")</f>
        <v/>
      </c>
      <c r="M20" t="str">
        <f>IFERROR(INDEX(Data!$T$1:$T$1038,$E20),"")</f>
        <v/>
      </c>
      <c r="N20" t="str">
        <f t="array" ref="N20">IF($D20&lt;&gt;"",SUM((Data!$S$2:$S$1038)*(Data!$O$2:$O$1038=$A$2)*(Data!$C$2:$C$1038=$D20)),"")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100</v>
      </c>
      <c r="C21" s="18" t="str">
        <f>IFERROR(INDEX(Data!$C$1:$C$1038,$B21),"")</f>
        <v>DDH-246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t="str">
        <f t="shared" si="0"/>
        <v/>
      </c>
      <c r="J21" s="1" t="str">
        <f>IFERROR(VLOOKUP($D21,Data!$C$2:$V$1038,20,FALSE),"")</f>
        <v/>
      </c>
      <c r="K21" t="str">
        <f>IFERROR(VLOOKUP($D21,Data!$C$2:$I$1038,7,FALSE),"")</f>
        <v/>
      </c>
      <c r="L21" t="str">
        <f>IFERROR(VLOOKUP($D21,Data!$C$2:$J$1038,8,FALSE),"")</f>
        <v/>
      </c>
      <c r="M21" t="str">
        <f>IFERROR(INDEX(Data!$T$1:$T$1038,$E21),"")</f>
        <v/>
      </c>
      <c r="N21" t="str">
        <f t="array" ref="N21">IF($D21&lt;&gt;"",SUM((Data!$S$2:$S$1038)*(Data!$O$2:$O$1038=$A$2)*(Data!$C$2:$C$1038=$D21)),"")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111</v>
      </c>
      <c r="C22" s="18" t="str">
        <f>IFERROR(INDEX(Data!$C$1:$C$1038,$B22),"")</f>
        <v>DDH-246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t="str">
        <f t="shared" si="0"/>
        <v/>
      </c>
      <c r="J22" s="1" t="str">
        <f>IFERROR(VLOOKUP($D22,Data!$C$2:$V$1038,20,FALSE),"")</f>
        <v/>
      </c>
      <c r="K22" t="str">
        <f>IFERROR(VLOOKUP($D22,Data!$C$2:$I$1038,7,FALSE),"")</f>
        <v/>
      </c>
      <c r="L22" t="str">
        <f>IFERROR(VLOOKUP($D22,Data!$C$2:$J$1038,8,FALSE),"")</f>
        <v/>
      </c>
      <c r="M22" t="str">
        <f>IFERROR(INDEX(Data!$T$1:$T$1038,$E22),"")</f>
        <v/>
      </c>
      <c r="N22" t="str">
        <f t="array" ref="N22">IF($D22&lt;&gt;"",SUM((Data!$S$2:$S$1038)*(Data!$O$2:$O$1038=$A$2)*(Data!$C$2:$C$1038=$D22)),"")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120</v>
      </c>
      <c r="C23" s="18" t="str">
        <f>IFERROR(INDEX(Data!$C$1:$C$1038,$B23),"")</f>
        <v>DDH-246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t="str">
        <f t="shared" si="0"/>
        <v/>
      </c>
      <c r="J23" s="1" t="str">
        <f>IFERROR(VLOOKUP($D23,Data!$C$2:$V$1038,20,FALSE),"")</f>
        <v/>
      </c>
      <c r="K23" t="str">
        <f>IFERROR(VLOOKUP($D23,Data!$C$2:$I$1038,7,FALSE),"")</f>
        <v/>
      </c>
      <c r="L23" t="str">
        <f>IFERROR(VLOOKUP($D23,Data!$C$2:$J$1038,8,FALSE),"")</f>
        <v/>
      </c>
      <c r="M23" t="str">
        <f>IFERROR(INDEX(Data!$T$1:$T$1038,$E23),"")</f>
        <v/>
      </c>
      <c r="N23" t="str">
        <f t="array" ref="N23">IF($D23&lt;&gt;"",SUM((Data!$S$2:$S$1038)*(Data!$O$2:$O$1038=$A$2)*(Data!$C$2:$C$1038=$D23)),"")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128</v>
      </c>
      <c r="C24" s="18" t="str">
        <f>IFERROR(INDEX(Data!$C$1:$C$1038,$B24),"")</f>
        <v>DDH-246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t="str">
        <f t="shared" si="0"/>
        <v/>
      </c>
      <c r="J24" s="1" t="str">
        <f>IFERROR(VLOOKUP($D24,Data!$C$2:$V$1038,20,FALSE),"")</f>
        <v/>
      </c>
      <c r="K24" t="str">
        <f>IFERROR(VLOOKUP($D24,Data!$C$2:$I$1038,7,FALSE),"")</f>
        <v/>
      </c>
      <c r="L24" t="str">
        <f>IFERROR(VLOOKUP($D24,Data!$C$2:$J$1038,8,FALSE),"")</f>
        <v/>
      </c>
      <c r="M24" t="str">
        <f>IFERROR(INDEX(Data!$T$1:$T$1038,$E24),"")</f>
        <v/>
      </c>
      <c r="N24" t="str">
        <f t="array" ref="N24">IF($D24&lt;&gt;"",SUM((Data!$S$2:$S$1038)*(Data!$O$2:$O$1038=$A$2)*(Data!$C$2:$C$1038=$D24)),"")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136</v>
      </c>
      <c r="C25" s="18" t="str">
        <f>IFERROR(INDEX(Data!$C$1:$C$1038,$B25),"")</f>
        <v>DDH-246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 t="str">
        <f t="array" ref="N25">IF($D25&lt;&gt;"",SUM((Data!$S$2:$S$1038)*(Data!$O$2:$O$1038=$A$2)*(Data!$C$2:$C$1038=$D25)),"")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150</v>
      </c>
      <c r="C26" s="18" t="str">
        <f>IFERROR(INDEX(Data!$C$1:$C$1038,$B26),"")</f>
        <v>DDH-246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160</v>
      </c>
      <c r="C27" s="18" t="str">
        <f>IFERROR(INDEX(Data!$C$1:$C$1038,$B27),"")</f>
        <v>DDH-246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168</v>
      </c>
      <c r="C28" s="18" t="str">
        <f>IFERROR(INDEX(Data!$C$1:$C$1038,$B28),"")</f>
        <v>DDH-246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177</v>
      </c>
      <c r="C29" s="18" t="str">
        <f>IFERROR(INDEX(Data!$C$1:$C$1038,$B29),"")</f>
        <v>DDH-246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191</v>
      </c>
      <c r="C30" s="18" t="str">
        <f>IFERROR(INDEX(Data!$C$1:$C$1038,$B30),"")</f>
        <v>DDH-246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202</v>
      </c>
      <c r="C31" s="18" t="str">
        <f>IFERROR(INDEX(Data!$C$1:$C$1038,$B31),"")</f>
        <v>DDH-246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209</v>
      </c>
      <c r="C32" s="18" t="str">
        <f>IFERROR(INDEX(Data!$C$1:$C$1038,$B32),"")</f>
        <v>DDH-246</v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216</v>
      </c>
      <c r="C33" s="18" t="str">
        <f>IFERROR(INDEX(Data!$C$1:$C$1038,$B33),"")</f>
        <v>DDH-246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220</v>
      </c>
      <c r="C34" s="18" t="str">
        <f>IFERROR(INDEX(Data!$C$1:$C$1038,$B34),"")</f>
        <v>DDH-246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224</v>
      </c>
      <c r="C35" s="18" t="str">
        <f>IFERROR(INDEX(Data!$C$1:$C$1038,$B35),"")</f>
        <v>DDH-246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227</v>
      </c>
      <c r="C36" s="18" t="str">
        <f>IFERROR(INDEX(Data!$C$1:$C$1038,$B36),"")</f>
        <v>DDH-246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83" priority="15" operator="between">
      <formula>0</formula>
      <formula>50</formula>
    </cfRule>
    <cfRule type="cellIs" dxfId="82" priority="16" operator="between">
      <formula>50.01</formula>
      <formula>70</formula>
    </cfRule>
    <cfRule type="cellIs" dxfId="81" priority="17" operator="between">
      <formula>70.1</formula>
      <formula>80</formula>
    </cfRule>
    <cfRule type="cellIs" dxfId="80" priority="18" operator="between">
      <formula>80.1</formula>
      <formula>100</formula>
    </cfRule>
    <cfRule type="cellIs" dxfId="79" priority="19" operator="between">
      <formula>100.01</formula>
      <formula>120</formula>
    </cfRule>
    <cfRule type="cellIs" dxfId="78" priority="20" operator="between">
      <formula>120.01</formula>
      <formula>150</formula>
    </cfRule>
    <cfRule type="cellIs" dxfId="77" priority="21" operator="between">
      <formula>150.01</formula>
      <formula>100000000</formula>
    </cfRule>
  </conditionalFormatting>
  <conditionalFormatting sqref="K2">
    <cfRule type="cellIs" dxfId="76" priority="8" operator="between">
      <formula>0</formula>
      <formula>50</formula>
    </cfRule>
    <cfRule type="cellIs" dxfId="75" priority="9" operator="between">
      <formula>50.01</formula>
      <formula>70</formula>
    </cfRule>
    <cfRule type="cellIs" dxfId="74" priority="10" operator="between">
      <formula>70.1</formula>
      <formula>80</formula>
    </cfRule>
    <cfRule type="cellIs" dxfId="73" priority="11" operator="between">
      <formula>80.1</formula>
      <formula>100</formula>
    </cfRule>
    <cfRule type="cellIs" dxfId="72" priority="12" operator="between">
      <formula>100.01</formula>
      <formula>120</formula>
    </cfRule>
    <cfRule type="cellIs" dxfId="71" priority="13" operator="between">
      <formula>120.01</formula>
      <formula>150</formula>
    </cfRule>
    <cfRule type="cellIs" dxfId="70" priority="14" operator="between">
      <formula>150.01</formula>
      <formula>100000000</formula>
    </cfRule>
  </conditionalFormatting>
  <conditionalFormatting sqref="J2 L2">
    <cfRule type="cellIs" dxfId="69" priority="1" operator="between">
      <formula>0</formula>
      <formula>50</formula>
    </cfRule>
    <cfRule type="cellIs" dxfId="68" priority="2" operator="between">
      <formula>50.01</formula>
      <formula>70</formula>
    </cfRule>
    <cfRule type="cellIs" dxfId="67" priority="3" operator="between">
      <formula>70.1</formula>
      <formula>80</formula>
    </cfRule>
    <cfRule type="cellIs" dxfId="66" priority="4" operator="between">
      <formula>80.1</formula>
      <formula>100</formula>
    </cfRule>
    <cfRule type="cellIs" dxfId="65" priority="5" operator="between">
      <formula>100.01</formula>
      <formula>120</formula>
    </cfRule>
    <cfRule type="cellIs" dxfId="64" priority="6" operator="between">
      <formula>120.01</formula>
      <formula>150</formula>
    </cfRule>
    <cfRule type="cellIs" dxfId="63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56</v>
      </c>
      <c r="D2">
        <f>SUMIFS(U7:U100,$P7:$P100,TRUE)</f>
        <v>28</v>
      </c>
      <c r="F2">
        <f>SUMIFS(T7:T100,$P7:$P100,TRUE)</f>
        <v>28</v>
      </c>
      <c r="G2">
        <f>ROUND(SUMIFS($M7:$M100,$P7:$P100,TRUE),2)</f>
        <v>52.43</v>
      </c>
      <c r="J2">
        <f>IFERROR(ROUND($D2/$G2*100,2),0)</f>
        <v>53.4</v>
      </c>
      <c r="K2">
        <f>IFERROR(ROUND($F2/$G2*100,2),0)</f>
        <v>53.4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XML Templates/Mapping for Application Form</v>
      </c>
      <c r="B7" s="18">
        <f t="array" ref="B7">IFERROR(SMALL(IF(Data!$O$2:$O$1038=$A$2,ROW(Data!$O$2:$O$1038)),ROW(1:1)),"")</f>
        <v>19</v>
      </c>
      <c r="C7" s="18" t="str">
        <f>IFERROR(INDEX(Data!$C$1:$C$1038,$B7),"")</f>
        <v>DDH-186</v>
      </c>
      <c r="D7" t="str">
        <f t="array" ref="D7">IFERROR(INDEX($C$7:$C$1000, MATCH(0,COUNTIF($D$5:D5, $C$7:$C$1000), 0)),"")</f>
        <v>DDH-186</v>
      </c>
      <c r="E7">
        <f t="array" ref="E7">IFERROR(SMALL(IF(Data!$U$2:$U$1038=$D7&amp;"_"&amp;$A$2,ROW(Data!$U$2:$U$1038)),1),"")</f>
        <v>19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25</v>
      </c>
      <c r="I7">
        <f>IFERROR(H7*O7,"")</f>
        <v>25</v>
      </c>
      <c r="J7" s="1">
        <f>IFERROR(VLOOKUP($D7,Data!$C$2:$V$1038,20,FALSE),"")</f>
        <v>43972</v>
      </c>
      <c r="K7">
        <f>IFERROR(VLOOKUP($D7,Data!$C$2:$I$1038,7,FALSE),"")</f>
        <v>25</v>
      </c>
      <c r="L7">
        <f>IFERROR(VLOOKUP($D7,Data!$C$2:$J$1038,8,FALSE),"")</f>
        <v>48.73</v>
      </c>
      <c r="M7">
        <f>IFERROR(INDEX(Data!$T$1:$T$1038,$E7),"")</f>
        <v>48.73</v>
      </c>
      <c r="N7">
        <f t="array" ref="N7">IF($D7&lt;&gt;"",SUM((Data!$S$2:$S$1038)*(Data!$O$2:$O$1038=$A$2)*(Data!$C$2:$C$1038=$D7)),"")</f>
        <v>21.18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51.3</v>
      </c>
      <c r="R7">
        <f>IFERROR(IF($P7,ROUND(O7*H7/$M7*100,2),""),"")</f>
        <v>51.3</v>
      </c>
      <c r="S7">
        <f>IFERROR(ROUND(N7/$M7*100,2),"")</f>
        <v>43.46</v>
      </c>
      <c r="T7">
        <f>IFERROR(K7*O7,"")</f>
        <v>25</v>
      </c>
      <c r="U7">
        <f>IFERROR(H7*O7,"")</f>
        <v>25</v>
      </c>
    </row>
    <row r="8" spans="1:21" x14ac:dyDescent="0.3">
      <c r="A8" s="13" t="str">
        <f>IFERROR(HYPERLINK(VLOOKUP($D8,Data!$C$2:$S$1057,12,FALSE),VLOOKUP($D8,Data!$C$2:$S$1057,10,FALSE)),"")</f>
        <v>Setup the Dev Env DB</v>
      </c>
      <c r="B8" s="18">
        <f t="array" ref="B8">IFERROR(SMALL(IF(Data!$O$2:$O$1038=$A$2,ROW(Data!$O$2:$O$1038)),ROW(2:2)),"")</f>
        <v>20</v>
      </c>
      <c r="C8" s="18" t="str">
        <f>IFERROR(INDEX(Data!$C$1:$C$1038,$B8),"")</f>
        <v>DDH-146</v>
      </c>
      <c r="D8" t="str">
        <f t="array" ref="D8">IFERROR(INDEX($C$7:$C$1000, MATCH(0,COUNTIF($D$5:D7, $C$7:$C$1000), 0)),"")</f>
        <v>DDH-146</v>
      </c>
      <c r="E8">
        <f t="array" ref="E8">IFERROR(SMALL(IF(Data!$U$2:$U$1038=$D8&amp;"_"&amp;$A$2,ROW(Data!$U$2:$U$1038)),1),"")</f>
        <v>20</v>
      </c>
      <c r="F8" t="str">
        <f>IFERROR(VLOOKUP($D8, Data!$C$2:$F$1038,2,FALSE),"")</f>
        <v>In Progress</v>
      </c>
      <c r="G8">
        <f>IFERROR(VLOOKUP($D8, Data!$C$2:$F$1038,3,FALSE),"")</f>
        <v>0</v>
      </c>
      <c r="H8">
        <f>IFERROR(VLOOKUP($D8,Data!$C$2:$I$1038,6,FALSE),"")</f>
        <v>5</v>
      </c>
      <c r="I8">
        <f t="shared" ref="I8:I71" si="0">IFERROR(H8*O8,"")</f>
        <v>5</v>
      </c>
      <c r="J8" s="1">
        <f>IFERROR(VLOOKUP($D8,Data!$C$2:$V$1038,20,FALSE),"")</f>
        <v>44011</v>
      </c>
      <c r="K8">
        <f>IFERROR(VLOOKUP($D8,Data!$C$2:$I$1038,7,FALSE),"")</f>
        <v>5</v>
      </c>
      <c r="L8">
        <f>IFERROR(VLOOKUP($D8,Data!$C$2:$J$1038,8,FALSE),"")</f>
        <v>2.97</v>
      </c>
      <c r="M8">
        <f>IFERROR(INDEX(Data!$T$1:$T$1038,$E8),"")</f>
        <v>2.97</v>
      </c>
      <c r="N8">
        <f t="array" ref="N8">IF($D8&lt;&gt;"",SUM((Data!$S$2:$S$1038)*(Data!$O$2:$O$1038=$A$2)*(Data!$C$2:$C$1038=$D8)),"")</f>
        <v>2.67</v>
      </c>
      <c r="O8">
        <f t="shared" ref="O8:O71" si="1">IFERROR(ROUND($M8/$L8,2),"")</f>
        <v>1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>
        <f t="shared" ref="S8:S71" si="5">IFERROR(ROUND(N8/$M8*100,2),"")</f>
        <v>89.9</v>
      </c>
      <c r="T8">
        <f t="shared" ref="T8:T71" si="6">IFERROR(K8*O8,"")</f>
        <v>5</v>
      </c>
      <c r="U8">
        <f t="shared" ref="U8:U71" si="7">IFERROR(H8*O8,"")</f>
        <v>5</v>
      </c>
    </row>
    <row r="9" spans="1:21" x14ac:dyDescent="0.3">
      <c r="A9" s="13" t="str">
        <f>IFERROR(HYPERLINK(VLOOKUP($D9,Data!$C$2:$S$1057,12,FALSE),VLOOKUP($D9,Data!$C$2:$S$1057,10,FALSE)),"")</f>
        <v>Assign DB types to schema</v>
      </c>
      <c r="B9" s="18">
        <f t="array" ref="B9">IFERROR(SMALL(IF(Data!$O$2:$O$1038=$A$2,ROW(Data!$O$2:$O$1038)),ROW(3:3)),"")</f>
        <v>38</v>
      </c>
      <c r="C9" s="18" t="str">
        <f>IFERROR(INDEX(Data!$C$1:$C$1038,$B9),"")</f>
        <v>DDH-186</v>
      </c>
      <c r="D9" t="str">
        <f t="array" ref="D9">IFERROR(INDEX($C$7:$C$1000, MATCH(0,COUNTIF($D$5:D8, $C$7:$C$1000), 0)),"")</f>
        <v>DDH-185</v>
      </c>
      <c r="E9">
        <f t="array" ref="E9">IFERROR(SMALL(IF(Data!$U$2:$U$1038=$D9&amp;"_"&amp;$A$2,ROW(Data!$U$2:$U$1038)),1),"")</f>
        <v>88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3</v>
      </c>
      <c r="I9">
        <f t="shared" si="0"/>
        <v>3</v>
      </c>
      <c r="J9" s="1">
        <f>IFERROR(VLOOKUP($D9,Data!$C$2:$V$1038,20,FALSE),"")</f>
        <v>43959</v>
      </c>
      <c r="K9">
        <f>IFERROR(VLOOKUP($D9,Data!$C$2:$I$1038,7,FALSE),"")</f>
        <v>3</v>
      </c>
      <c r="L9">
        <f>IFERROR(VLOOKUP($D9,Data!$C$2:$J$1038,8,FALSE),"")</f>
        <v>3.7</v>
      </c>
      <c r="M9">
        <f>IFERROR(INDEX(Data!$T$1:$T$1038,$E9),"")</f>
        <v>3.7</v>
      </c>
      <c r="N9">
        <f t="array" ref="N9">IF($D9&lt;&gt;"",SUM((Data!$S$2:$S$1038)*(Data!$O$2:$O$1038=$A$2)*(Data!$C$2:$C$1038=$D9)),"")</f>
        <v>0.67</v>
      </c>
      <c r="O9">
        <f t="shared" si="1"/>
        <v>1</v>
      </c>
      <c r="P9" t="b">
        <f t="shared" si="2"/>
        <v>1</v>
      </c>
      <c r="Q9">
        <f t="shared" si="3"/>
        <v>81.08</v>
      </c>
      <c r="R9">
        <f t="shared" si="4"/>
        <v>81.08</v>
      </c>
      <c r="S9">
        <f t="shared" si="5"/>
        <v>18.11</v>
      </c>
      <c r="T9">
        <f t="shared" si="6"/>
        <v>3</v>
      </c>
      <c r="U9">
        <f t="shared" si="7"/>
        <v>3</v>
      </c>
    </row>
    <row r="10" spans="1:21" x14ac:dyDescent="0.3">
      <c r="A10" s="13" t="str">
        <f>IFERROR(HYPERLINK(VLOOKUP($D10,Data!$C$2:$S$1057,12,FALSE),VLOOKUP($D10,Data!$C$2:$S$1057,10,FALSE)),"")</f>
        <v>Meetings</v>
      </c>
      <c r="B10" s="18">
        <f t="array" ref="B10">IFERROR(SMALL(IF(Data!$O$2:$O$1038=$A$2,ROW(Data!$O$2:$O$1038)),ROW(4:4)),"")</f>
        <v>63</v>
      </c>
      <c r="C10" s="18" t="str">
        <f>IFERROR(INDEX(Data!$C$1:$C$1038,$B10),"")</f>
        <v>DDH-186</v>
      </c>
      <c r="D10" t="str">
        <f t="array" ref="D10">IFERROR(INDEX($C$7:$C$1000, MATCH(0,COUNTIF($D$5:D9, $C$7:$C$1000), 0)),"")</f>
        <v>DDH-111</v>
      </c>
      <c r="E10">
        <f t="array" ref="E10">IFERROR(SMALL(IF(Data!$U$2:$U$1038=$D10&amp;"_"&amp;$A$2,ROW(Data!$U$2:$U$1038)),1),"")</f>
        <v>98</v>
      </c>
      <c r="F10" t="str">
        <f>IFERROR(VLOOKUP($D10, Data!$C$2:$F$1038,2,FALSE),"")</f>
        <v>In Progress</v>
      </c>
      <c r="G10">
        <f>IFERROR(VLOOKUP($D10, Data!$C$2:$F$1038,3,FALSE),"")</f>
        <v>0</v>
      </c>
      <c r="H10">
        <f>IFERROR(VLOOKUP($D10,Data!$C$2:$I$1038,6,FALSE),"")</f>
        <v>11</v>
      </c>
      <c r="I10">
        <f t="shared" si="0"/>
        <v>8.25</v>
      </c>
      <c r="J10" s="1">
        <f>IFERROR(VLOOKUP($D10,Data!$C$2:$V$1038,20,FALSE),"")</f>
        <v>44012</v>
      </c>
      <c r="K10">
        <f>IFERROR(VLOOKUP($D10,Data!$C$2:$I$1038,7,FALSE),"")</f>
        <v>11</v>
      </c>
      <c r="L10">
        <f>IFERROR(VLOOKUP($D10,Data!$C$2:$J$1038,8,FALSE),"")</f>
        <v>10.48</v>
      </c>
      <c r="M10">
        <f>IFERROR(INDEX(Data!$T$1:$T$1038,$E10),"")</f>
        <v>7.88</v>
      </c>
      <c r="N10">
        <f t="array" ref="N10">IF($D10&lt;&gt;"",SUM((Data!$S$2:$S$1038)*(Data!$O$2:$O$1038=$A$2)*(Data!$C$2:$C$1038=$D10)),"")</f>
        <v>3.13</v>
      </c>
      <c r="O10">
        <f t="shared" si="1"/>
        <v>0.75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39.72</v>
      </c>
      <c r="T10">
        <f t="shared" si="6"/>
        <v>8.25</v>
      </c>
      <c r="U10">
        <f t="shared" si="7"/>
        <v>8.25</v>
      </c>
    </row>
    <row r="11" spans="1:21" x14ac:dyDescent="0.3">
      <c r="A11" s="13" t="str">
        <f>IFERROR(HYPERLINK(VLOOKUP($D11,Data!$C$2:$S$1057,12,FALSE),VLOOKUP($D11,Data!$C$2:$S$1057,10,FALSE)),"")</f>
        <v>Backend/Frontend integration remarks/issues (Sole Trader)</v>
      </c>
      <c r="B11" s="18">
        <f t="array" ref="B11">IFERROR(SMALL(IF(Data!$O$2:$O$1038=$A$2,ROW(Data!$O$2:$O$1038)),ROW(5:5)),"")</f>
        <v>87</v>
      </c>
      <c r="C11" s="18" t="str">
        <f>IFERROR(INDEX(Data!$C$1:$C$1038,$B11),"")</f>
        <v>DDH-186</v>
      </c>
      <c r="D11" t="str">
        <f t="array" ref="D11">IFERROR(INDEX($C$7:$C$1000, MATCH(0,COUNTIF($D$5:D10, $C$7:$C$1000), 0)),"")</f>
        <v>DDH-261</v>
      </c>
      <c r="E11">
        <f t="array" ref="E11">IFERROR(SMALL(IF(Data!$U$2:$U$1038=$D11&amp;"_"&amp;$A$2,ROW(Data!$U$2:$U$1038)),1),"")</f>
        <v>163</v>
      </c>
      <c r="F11" t="str">
        <f>IFERROR(VLOOKUP($D11, Data!$C$2:$F$1038,2,FALSE),"")</f>
        <v>Open</v>
      </c>
      <c r="G11">
        <f>IFERROR(VLOOKUP($D11, Data!$C$2:$F$1038,3,FALSE),"")</f>
        <v>0</v>
      </c>
      <c r="H11">
        <f>IFERROR(VLOOKUP($D11,Data!$C$2:$I$1038,6,FALSE),"")</f>
        <v>1</v>
      </c>
      <c r="I11">
        <f t="shared" si="0"/>
        <v>1</v>
      </c>
      <c r="J11" s="1">
        <f>IFERROR(VLOOKUP($D11,Data!$C$2:$V$1038,20,FALSE),"")</f>
        <v>44012</v>
      </c>
      <c r="K11">
        <f>IFERROR(VLOOKUP($D11,Data!$C$2:$I$1038,7,FALSE),"")</f>
        <v>1</v>
      </c>
      <c r="L11">
        <f>IFERROR(VLOOKUP($D11,Data!$C$2:$J$1038,8,FALSE),"")</f>
        <v>1.1000000000000001</v>
      </c>
      <c r="M11">
        <f>IFERROR(INDEX(Data!$T$1:$T$1038,$E11),"")</f>
        <v>1.1000000000000001</v>
      </c>
      <c r="N11">
        <f t="array" ref="N11">IF($D11&lt;&gt;"",SUM((Data!$S$2:$S$1038)*(Data!$O$2:$O$1038=$A$2)*(Data!$C$2:$C$1038=$D11)),"")</f>
        <v>1.1000000000000001</v>
      </c>
      <c r="O11">
        <f t="shared" si="1"/>
        <v>1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1</v>
      </c>
      <c r="U11">
        <f t="shared" si="7"/>
        <v>1</v>
      </c>
    </row>
    <row r="12" spans="1:21" x14ac:dyDescent="0.3">
      <c r="A12" s="13" t="str">
        <f>IFERROR(HYPERLINK(VLOOKUP($D12,Data!$C$2:$S$1057,12,FALSE),VLOOKUP($D12,Data!$C$2:$S$1057,10,FALSE)),"")</f>
        <v>Configure DDH-side web server and deployment</v>
      </c>
      <c r="B12" s="18">
        <f t="array" ref="B12">IFERROR(SMALL(IF(Data!$O$2:$O$1038=$A$2,ROW(Data!$O$2:$O$1038)),ROW(6:6)),"")</f>
        <v>88</v>
      </c>
      <c r="C12" s="18" t="str">
        <f>IFERROR(INDEX(Data!$C$1:$C$1038,$B12),"")</f>
        <v>DDH-185</v>
      </c>
      <c r="D12" t="str">
        <f t="array" ref="D12">IFERROR(INDEX($C$7:$C$1000, MATCH(0,COUNTIF($D$5:D11, $C$7:$C$1000), 0)),"")</f>
        <v>DDH-187</v>
      </c>
      <c r="E12">
        <f t="array" ref="E12">IFERROR(SMALL(IF(Data!$U$2:$U$1038=$D12&amp;"_"&amp;$A$2,ROW(Data!$U$2:$U$1038)),1),"")</f>
        <v>205</v>
      </c>
      <c r="F12" t="str">
        <f>IFERROR(VLOOKUP($D12, Data!$C$2:$F$1038,2,FALSE),"")</f>
        <v>In Progress</v>
      </c>
      <c r="G12">
        <f>IFERROR(VLOOKUP($D12, Data!$C$2:$F$1038,3,FALSE),"")</f>
        <v>0</v>
      </c>
      <c r="H12">
        <f>IFERROR(VLOOKUP($D12,Data!$C$2:$I$1038,6,FALSE),"")</f>
        <v>10</v>
      </c>
      <c r="I12">
        <f t="shared" si="0"/>
        <v>10</v>
      </c>
      <c r="J12" s="1">
        <f>IFERROR(VLOOKUP($D12,Data!$C$2:$V$1038,20,FALSE),"")</f>
        <v>44011</v>
      </c>
      <c r="K12">
        <f>IFERROR(VLOOKUP($D12,Data!$C$2:$I$1038,7,FALSE),"")</f>
        <v>10</v>
      </c>
      <c r="L12">
        <f>IFERROR(VLOOKUP($D12,Data!$C$2:$J$1038,8,FALSE),"")</f>
        <v>3.57</v>
      </c>
      <c r="M12">
        <f>IFERROR(INDEX(Data!$T$1:$T$1038,$E12),"")</f>
        <v>3.57</v>
      </c>
      <c r="N12">
        <f t="array" ref="N12">IF($D12&lt;&gt;"",SUM((Data!$S$2:$S$1038)*(Data!$O$2:$O$1038=$A$2)*(Data!$C$2:$C$1038=$D12)),"")</f>
        <v>3.5700000000000003</v>
      </c>
      <c r="O12">
        <f t="shared" si="1"/>
        <v>1</v>
      </c>
      <c r="P12" t="b">
        <f t="shared" si="2"/>
        <v>0</v>
      </c>
      <c r="Q12" t="str">
        <f t="shared" si="3"/>
        <v/>
      </c>
      <c r="R12" t="str">
        <f t="shared" si="4"/>
        <v/>
      </c>
      <c r="S12">
        <f t="shared" si="5"/>
        <v>100</v>
      </c>
      <c r="T12">
        <f t="shared" si="6"/>
        <v>10</v>
      </c>
      <c r="U12">
        <f t="shared" si="7"/>
        <v>10</v>
      </c>
    </row>
    <row r="13" spans="1:21" x14ac:dyDescent="0.3">
      <c r="A13" s="13" t="str">
        <f>IFERROR(HYPERLINK(VLOOKUP($D13,Data!$C$2:$S$1057,12,FALSE),VLOOKUP($D13,Data!$C$2:$S$1057,10,FALSE)),"")</f>
        <v/>
      </c>
      <c r="B13" s="18">
        <f t="array" ref="B13">IFERROR(SMALL(IF(Data!$O$2:$O$1038=$A$2,ROW(Data!$O$2:$O$1038)),ROW(7:7)),"")</f>
        <v>97</v>
      </c>
      <c r="C13" s="18" t="str">
        <f>IFERROR(INDEX(Data!$C$1:$C$1038,$B13),"")</f>
        <v>DDH-186</v>
      </c>
      <c r="D13">
        <f t="array" ref="D13">IFERROR(INDEX($C$7:$C$1000, MATCH(0,COUNTIF($D$5:D12, $C$7:$C$1000), 0)),"")</f>
        <v>0</v>
      </c>
      <c r="E13" t="str">
        <f t="array" ref="E13">IFERROR(SMALL(IF(Data!$U$2:$U$1038=$D13&amp;"_"&amp;$A$2,ROW(Data!$U$2:$U$1038)),1),"")</f>
        <v/>
      </c>
      <c r="F13" t="str">
        <f>IFERROR(VLOOKUP($D13, Data!$C$2:$F$1038,2,FALSE),"")</f>
        <v/>
      </c>
      <c r="G13" t="str">
        <f>IFERROR(VLOOKUP($D13, Data!$C$2:$F$1038,3,FALSE),"")</f>
        <v/>
      </c>
      <c r="H13" t="str">
        <f>IFERROR(VLOOKUP($D13,Data!$C$2:$I$1038,6,FALSE),"")</f>
        <v/>
      </c>
      <c r="I13" t="str">
        <f t="shared" si="0"/>
        <v/>
      </c>
      <c r="J13" s="1" t="str">
        <f>IFERROR(VLOOKUP($D13,Data!$C$2:$V$1038,20,FALSE),"")</f>
        <v/>
      </c>
      <c r="K13" t="str">
        <f>IFERROR(VLOOKUP($D13,Data!$C$2:$I$1038,7,FALSE),"")</f>
        <v/>
      </c>
      <c r="L13" t="str">
        <f>IFERROR(VLOOKUP($D13,Data!$C$2:$J$1038,8,FALSE),"")</f>
        <v/>
      </c>
      <c r="M13" t="str">
        <f>IFERROR(INDEX(Data!$T$1:$T$1038,$E13),"")</f>
        <v/>
      </c>
      <c r="N13">
        <f t="array" ref="N13">IF($D13&lt;&gt;"",SUM((Data!$S$2:$S$1038)*(Data!$O$2:$O$1038=$A$2)*(Data!$C$2:$C$1038=$D13)),"")</f>
        <v>0</v>
      </c>
      <c r="O13" t="str">
        <f t="shared" si="1"/>
        <v/>
      </c>
      <c r="P13" t="str">
        <f t="shared" si="2"/>
        <v/>
      </c>
      <c r="Q13" t="str">
        <f t="shared" si="3"/>
        <v/>
      </c>
      <c r="R13" t="str">
        <f t="shared" si="4"/>
        <v/>
      </c>
      <c r="S13" t="str">
        <f t="shared" si="5"/>
        <v/>
      </c>
      <c r="T13" t="str">
        <f t="shared" si="6"/>
        <v/>
      </c>
      <c r="U13" t="str">
        <f t="shared" si="7"/>
        <v/>
      </c>
    </row>
    <row r="14" spans="1:21" x14ac:dyDescent="0.3">
      <c r="A14" s="13" t="str">
        <f>IFERROR(HYPERLINK(VLOOKUP($D14,Data!$C$2:$S$1057,12,FALSE),VLOOKUP($D14,Data!$C$2:$S$1057,10,FALSE)),"")</f>
        <v/>
      </c>
      <c r="B14" s="18">
        <f t="array" ref="B14">IFERROR(SMALL(IF(Data!$O$2:$O$1038=$A$2,ROW(Data!$O$2:$O$1038)),ROW(8:8)),"")</f>
        <v>98</v>
      </c>
      <c r="C14" s="18" t="str">
        <f>IFERROR(INDEX(Data!$C$1:$C$1038,$B14),"")</f>
        <v>DDH-111</v>
      </c>
      <c r="D14" t="str">
        <f t="array" ref="D14">IFERROR(INDEX($C$7:$C$1000, MATCH(0,COUNTIF($D$5:D13, $C$7:$C$1000), 0)),"")</f>
        <v/>
      </c>
      <c r="E14" t="str">
        <f t="array" ref="E14">IFERROR(SMALL(IF(Data!$U$2:$U$1038=$D14&amp;"_"&amp;$A$2,ROW(Data!$U$2:$U$1038)),1),"")</f>
        <v/>
      </c>
      <c r="F14" t="str">
        <f>IFERROR(VLOOKUP($D14, Data!$C$2:$F$1038,2,FALSE),"")</f>
        <v/>
      </c>
      <c r="G14" t="str">
        <f>IFERROR(VLOOKUP($D14, Data!$C$2:$F$1038,3,FALSE),"")</f>
        <v/>
      </c>
      <c r="H14" t="str">
        <f>IFERROR(VLOOKUP($D14,Data!$C$2:$I$1038,6,FALSE),"")</f>
        <v/>
      </c>
      <c r="I14" t="str">
        <f t="shared" si="0"/>
        <v/>
      </c>
      <c r="J14" s="1" t="str">
        <f>IFERROR(VLOOKUP($D14,Data!$C$2:$V$1038,20,FALSE),"")</f>
        <v/>
      </c>
      <c r="K14" t="str">
        <f>IFERROR(VLOOKUP($D14,Data!$C$2:$I$1038,7,FALSE),"")</f>
        <v/>
      </c>
      <c r="L14" t="str">
        <f>IFERROR(VLOOKUP($D14,Data!$C$2:$J$1038,8,FALSE),"")</f>
        <v/>
      </c>
      <c r="M14" t="str">
        <f>IFERROR(INDEX(Data!$T$1:$T$1038,$E14),"")</f>
        <v/>
      </c>
      <c r="N14" t="str">
        <f t="array" ref="N14">IF($D14&lt;&gt;"",SUM((Data!$S$2:$S$1038)*(Data!$O$2:$O$1038=$A$2)*(Data!$C$2:$C$1038=$D14)),"")</f>
        <v/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  <c r="U14" t="str">
        <f t="shared" si="7"/>
        <v/>
      </c>
    </row>
    <row r="15" spans="1:21" x14ac:dyDescent="0.3">
      <c r="A15" s="13" t="str">
        <f>IFERROR(HYPERLINK(VLOOKUP($D15,Data!$C$2:$S$1057,12,FALSE),VLOOKUP($D15,Data!$C$2:$S$1057,10,FALSE)),"")</f>
        <v/>
      </c>
      <c r="B15" s="18">
        <f t="array" ref="B15">IFERROR(SMALL(IF(Data!$O$2:$O$1038=$A$2,ROW(Data!$O$2:$O$1038)),ROW(9:9)),"")</f>
        <v>106</v>
      </c>
      <c r="C15" s="18" t="str">
        <f>IFERROR(INDEX(Data!$C$1:$C$1038,$B15),"")</f>
        <v>DDH-186</v>
      </c>
      <c r="D15" t="str">
        <f t="array" ref="D15">IFERROR(INDEX($C$7:$C$1000, MATCH(0,COUNTIF($D$5:D14, $C$7:$C$1000), 0)),"")</f>
        <v/>
      </c>
      <c r="E15" t="str">
        <f t="array" ref="E15">IFERROR(SMALL(IF(Data!$U$2:$U$1038=$D15&amp;"_"&amp;$A$2,ROW(Data!$U$2:$U$1038)),1),"")</f>
        <v/>
      </c>
      <c r="F15" t="str">
        <f>IFERROR(VLOOKUP($D15, Data!$C$2:$F$1038,2,FALSE),"")</f>
        <v/>
      </c>
      <c r="G15" t="str">
        <f>IFERROR(VLOOKUP($D15, Data!$C$2:$F$1038,3,FALSE),"")</f>
        <v/>
      </c>
      <c r="H15" t="str">
        <f>IFERROR(VLOOKUP($D15,Data!$C$2:$I$1038,6,FALSE),"")</f>
        <v/>
      </c>
      <c r="I15" t="str">
        <f t="shared" si="0"/>
        <v/>
      </c>
      <c r="J15" s="1" t="str">
        <f>IFERROR(VLOOKUP($D15,Data!$C$2:$V$1038,20,FALSE),"")</f>
        <v/>
      </c>
      <c r="K15" t="str">
        <f>IFERROR(VLOOKUP($D15,Data!$C$2:$I$1038,7,FALSE),"")</f>
        <v/>
      </c>
      <c r="L15" t="str">
        <f>IFERROR(VLOOKUP($D15,Data!$C$2:$J$1038,8,FALSE),"")</f>
        <v/>
      </c>
      <c r="M15" t="str">
        <f>IFERROR(INDEX(Data!$T$1:$T$1038,$E15),"")</f>
        <v/>
      </c>
      <c r="N15" t="str">
        <f t="array" ref="N15">IF($D15&lt;&gt;"",SUM((Data!$S$2:$S$1038)*(Data!$O$2:$O$1038=$A$2)*(Data!$C$2:$C$1038=$D15)),"")</f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  <c r="U15" t="str">
        <f t="shared" si="7"/>
        <v/>
      </c>
    </row>
    <row r="16" spans="1:21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127</v>
      </c>
      <c r="C16" s="18" t="str">
        <f>IFERROR(INDEX(Data!$C$1:$C$1038,$B16),"")</f>
        <v>DDH-186</v>
      </c>
      <c r="D16" t="str">
        <f t="array" ref="D16">IFERROR(INDEX($C$7:$C$1000, MATCH(0,COUNTIF($D$5:D15, $C$7:$C$1000), 0)),"")</f>
        <v/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t="str">
        <f t="shared" si="0"/>
        <v/>
      </c>
      <c r="J16" s="1" t="str">
        <f>IFERROR(VLOOKUP($D16,Data!$C$2:$V$1038,20,FALSE),"")</f>
        <v/>
      </c>
      <c r="K16" t="str">
        <f>IFERROR(VLOOKUP($D16,Data!$C$2:$I$1038,7,FALSE),"")</f>
        <v/>
      </c>
      <c r="L16" t="str">
        <f>IFERROR(VLOOKUP($D16,Data!$C$2:$J$1038,8,FALSE),"")</f>
        <v/>
      </c>
      <c r="M16" t="str">
        <f>IFERROR(INDEX(Data!$T$1:$T$1038,$E16),"")</f>
        <v/>
      </c>
      <c r="N16" t="str">
        <f t="array" ref="N16">IF($D16&lt;&gt;"",SUM((Data!$S$2:$S$1038)*(Data!$O$2:$O$1038=$A$2)*(Data!$C$2:$C$1038=$D16)),"")</f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130</v>
      </c>
      <c r="C17" s="18" t="str">
        <f>IFERROR(INDEX(Data!$C$1:$C$1038,$B17),"")</f>
        <v>DDH-186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t="str">
        <f t="shared" si="0"/>
        <v/>
      </c>
      <c r="J17" s="1" t="str">
        <f>IFERROR(VLOOKUP($D17,Data!$C$2:$V$1038,20,FALSE),"")</f>
        <v/>
      </c>
      <c r="K17" t="str">
        <f>IFERROR(VLOOKUP($D17,Data!$C$2:$I$1038,7,FALSE),"")</f>
        <v/>
      </c>
      <c r="L17" t="str">
        <f>IFERROR(VLOOKUP($D17,Data!$C$2:$J$1038,8,FALSE),"")</f>
        <v/>
      </c>
      <c r="M17" t="str">
        <f>IFERROR(INDEX(Data!$T$1:$T$1038,$E17),"")</f>
        <v/>
      </c>
      <c r="N17" t="str">
        <f t="array" ref="N17">IF($D17&lt;&gt;"",SUM((Data!$S$2:$S$1038)*(Data!$O$2:$O$1038=$A$2)*(Data!$C$2:$C$1038=$D17)),"")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146</v>
      </c>
      <c r="C18" s="18" t="str">
        <f>IFERROR(INDEX(Data!$C$1:$C$1038,$B18),"")</f>
        <v>DDH-186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t="str">
        <f t="shared" si="0"/>
        <v/>
      </c>
      <c r="J18" s="1" t="str">
        <f>IFERROR(VLOOKUP($D18,Data!$C$2:$V$1038,20,FALSE),"")</f>
        <v/>
      </c>
      <c r="K18" t="str">
        <f>IFERROR(VLOOKUP($D18,Data!$C$2:$I$1038,7,FALSE),"")</f>
        <v/>
      </c>
      <c r="L18" t="str">
        <f>IFERROR(VLOOKUP($D18,Data!$C$2:$J$1038,8,FALSE),"")</f>
        <v/>
      </c>
      <c r="M18" t="str">
        <f>IFERROR(INDEX(Data!$T$1:$T$1038,$E18),"")</f>
        <v/>
      </c>
      <c r="N18" t="str">
        <f t="array" ref="N18">IF($D18&lt;&gt;"",SUM((Data!$S$2:$S$1038)*(Data!$O$2:$O$1038=$A$2)*(Data!$C$2:$C$1038=$D18)),"")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153</v>
      </c>
      <c r="C19" s="18" t="str">
        <f>IFERROR(INDEX(Data!$C$1:$C$1038,$B19),"")</f>
        <v>DDH-186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t="str">
        <f t="shared" si="0"/>
        <v/>
      </c>
      <c r="J19" s="1" t="str">
        <f>IFERROR(VLOOKUP($D19,Data!$C$2:$V$1038,20,FALSE),"")</f>
        <v/>
      </c>
      <c r="K19" t="str">
        <f>IFERROR(VLOOKUP($D19,Data!$C$2:$I$1038,7,FALSE),"")</f>
        <v/>
      </c>
      <c r="L19" t="str">
        <f>IFERROR(VLOOKUP($D19,Data!$C$2:$J$1038,8,FALSE),"")</f>
        <v/>
      </c>
      <c r="M19" t="str">
        <f>IFERROR(INDEX(Data!$T$1:$T$1038,$E19),"")</f>
        <v/>
      </c>
      <c r="N19" t="str">
        <f t="array" ref="N19">IF($D19&lt;&gt;"",SUM((Data!$S$2:$S$1038)*(Data!$O$2:$O$1038=$A$2)*(Data!$C$2:$C$1038=$D19)),"")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154</v>
      </c>
      <c r="C20" s="18" t="str">
        <f>IFERROR(INDEX(Data!$C$1:$C$1038,$B20),"")</f>
        <v>DDH-185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t="str">
        <f t="shared" si="0"/>
        <v/>
      </c>
      <c r="J20" s="1" t="str">
        <f>IFERROR(VLOOKUP($D20,Data!$C$2:$V$1038,20,FALSE),"")</f>
        <v/>
      </c>
      <c r="K20" t="str">
        <f>IFERROR(VLOOKUP($D20,Data!$C$2:$I$1038,7,FALSE),"")</f>
        <v/>
      </c>
      <c r="L20" t="str">
        <f>IFERROR(VLOOKUP($D20,Data!$C$2:$J$1038,8,FALSE),"")</f>
        <v/>
      </c>
      <c r="M20" t="str">
        <f>IFERROR(INDEX(Data!$T$1:$T$1038,$E20),"")</f>
        <v/>
      </c>
      <c r="N20" t="str">
        <f t="array" ref="N20">IF($D20&lt;&gt;"",SUM((Data!$S$2:$S$1038)*(Data!$O$2:$O$1038=$A$2)*(Data!$C$2:$C$1038=$D20)),"")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155</v>
      </c>
      <c r="C21" s="18" t="str">
        <f>IFERROR(INDEX(Data!$C$1:$C$1038,$B21),"")</f>
        <v>DDH-111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t="str">
        <f t="shared" si="0"/>
        <v/>
      </c>
      <c r="J21" s="1" t="str">
        <f>IFERROR(VLOOKUP($D21,Data!$C$2:$V$1038,20,FALSE),"")</f>
        <v/>
      </c>
      <c r="K21" t="str">
        <f>IFERROR(VLOOKUP($D21,Data!$C$2:$I$1038,7,FALSE),"")</f>
        <v/>
      </c>
      <c r="L21" t="str">
        <f>IFERROR(VLOOKUP($D21,Data!$C$2:$J$1038,8,FALSE),"")</f>
        <v/>
      </c>
      <c r="M21" t="str">
        <f>IFERROR(INDEX(Data!$T$1:$T$1038,$E21),"")</f>
        <v/>
      </c>
      <c r="N21" t="str">
        <f t="array" ref="N21">IF($D21&lt;&gt;"",SUM((Data!$S$2:$S$1038)*(Data!$O$2:$O$1038=$A$2)*(Data!$C$2:$C$1038=$D21)),"")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161</v>
      </c>
      <c r="C22" s="18" t="str">
        <f>IFERROR(INDEX(Data!$C$1:$C$1038,$B22),"")</f>
        <v>DDH-146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t="str">
        <f t="shared" si="0"/>
        <v/>
      </c>
      <c r="J22" s="1" t="str">
        <f>IFERROR(VLOOKUP($D22,Data!$C$2:$V$1038,20,FALSE),"")</f>
        <v/>
      </c>
      <c r="K22" t="str">
        <f>IFERROR(VLOOKUP($D22,Data!$C$2:$I$1038,7,FALSE),"")</f>
        <v/>
      </c>
      <c r="L22" t="str">
        <f>IFERROR(VLOOKUP($D22,Data!$C$2:$J$1038,8,FALSE),"")</f>
        <v/>
      </c>
      <c r="M22" t="str">
        <f>IFERROR(INDEX(Data!$T$1:$T$1038,$E22),"")</f>
        <v/>
      </c>
      <c r="N22" t="str">
        <f t="array" ref="N22">IF($D22&lt;&gt;"",SUM((Data!$S$2:$S$1038)*(Data!$O$2:$O$1038=$A$2)*(Data!$C$2:$C$1038=$D22)),"")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163</v>
      </c>
      <c r="C23" s="18" t="str">
        <f>IFERROR(INDEX(Data!$C$1:$C$1038,$B23),"")</f>
        <v>DDH-261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t="str">
        <f t="shared" si="0"/>
        <v/>
      </c>
      <c r="J23" s="1" t="str">
        <f>IFERROR(VLOOKUP($D23,Data!$C$2:$V$1038,20,FALSE),"")</f>
        <v/>
      </c>
      <c r="K23" t="str">
        <f>IFERROR(VLOOKUP($D23,Data!$C$2:$I$1038,7,FALSE),"")</f>
        <v/>
      </c>
      <c r="L23" t="str">
        <f>IFERROR(VLOOKUP($D23,Data!$C$2:$J$1038,8,FALSE),"")</f>
        <v/>
      </c>
      <c r="M23" t="str">
        <f>IFERROR(INDEX(Data!$T$1:$T$1038,$E23),"")</f>
        <v/>
      </c>
      <c r="N23" t="str">
        <f t="array" ref="N23">IF($D23&lt;&gt;"",SUM((Data!$S$2:$S$1038)*(Data!$O$2:$O$1038=$A$2)*(Data!$C$2:$C$1038=$D23)),"")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205</v>
      </c>
      <c r="C24" s="18" t="str">
        <f>IFERROR(INDEX(Data!$C$1:$C$1038,$B24),"")</f>
        <v>DDH-187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t="str">
        <f t="shared" si="0"/>
        <v/>
      </c>
      <c r="J24" s="1" t="str">
        <f>IFERROR(VLOOKUP($D24,Data!$C$2:$V$1038,20,FALSE),"")</f>
        <v/>
      </c>
      <c r="K24" t="str">
        <f>IFERROR(VLOOKUP($D24,Data!$C$2:$I$1038,7,FALSE),"")</f>
        <v/>
      </c>
      <c r="L24" t="str">
        <f>IFERROR(VLOOKUP($D24,Data!$C$2:$J$1038,8,FALSE),"")</f>
        <v/>
      </c>
      <c r="M24" t="str">
        <f>IFERROR(INDEX(Data!$T$1:$T$1038,$E24),"")</f>
        <v/>
      </c>
      <c r="N24" t="str">
        <f t="array" ref="N24">IF($D24&lt;&gt;"",SUM((Data!$S$2:$S$1038)*(Data!$O$2:$O$1038=$A$2)*(Data!$C$2:$C$1038=$D24)),"")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223</v>
      </c>
      <c r="C25" s="18" t="str">
        <f>IFERROR(INDEX(Data!$C$1:$C$1038,$B25),"")</f>
        <v>DDH-146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 t="str">
        <f t="array" ref="N25">IF($D25&lt;&gt;"",SUM((Data!$S$2:$S$1038)*(Data!$O$2:$O$1038=$A$2)*(Data!$C$2:$C$1038=$D25)),"")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229</v>
      </c>
      <c r="C26" s="18" t="str">
        <f>IFERROR(INDEX(Data!$C$1:$C$1038,$B26),"")</f>
        <v>DDH-187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230</v>
      </c>
      <c r="C27" s="18" t="str">
        <f>IFERROR(INDEX(Data!$C$1:$C$1038,$B27),"")</f>
        <v>DDH-146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62" priority="15" operator="between">
      <formula>0</formula>
      <formula>50</formula>
    </cfRule>
    <cfRule type="cellIs" dxfId="61" priority="16" operator="between">
      <formula>50.01</formula>
      <formula>70</formula>
    </cfRule>
    <cfRule type="cellIs" dxfId="60" priority="17" operator="between">
      <formula>70.1</formula>
      <formula>80</formula>
    </cfRule>
    <cfRule type="cellIs" dxfId="59" priority="18" operator="between">
      <formula>80.1</formula>
      <formula>100</formula>
    </cfRule>
    <cfRule type="cellIs" dxfId="58" priority="19" operator="between">
      <formula>100.01</formula>
      <formula>120</formula>
    </cfRule>
    <cfRule type="cellIs" dxfId="57" priority="20" operator="between">
      <formula>120.01</formula>
      <formula>150</formula>
    </cfRule>
    <cfRule type="cellIs" dxfId="56" priority="21" operator="between">
      <formula>150.01</formula>
      <formula>100000000</formula>
    </cfRule>
  </conditionalFormatting>
  <conditionalFormatting sqref="K2">
    <cfRule type="cellIs" dxfId="55" priority="8" operator="between">
      <formula>0</formula>
      <formula>50</formula>
    </cfRule>
    <cfRule type="cellIs" dxfId="54" priority="9" operator="between">
      <formula>50.01</formula>
      <formula>70</formula>
    </cfRule>
    <cfRule type="cellIs" dxfId="53" priority="10" operator="between">
      <formula>70.1</formula>
      <formula>80</formula>
    </cfRule>
    <cfRule type="cellIs" dxfId="52" priority="11" operator="between">
      <formula>80.1</formula>
      <formula>100</formula>
    </cfRule>
    <cfRule type="cellIs" dxfId="51" priority="12" operator="between">
      <formula>100.01</formula>
      <formula>120</formula>
    </cfRule>
    <cfRule type="cellIs" dxfId="50" priority="13" operator="between">
      <formula>120.01</formula>
      <formula>150</formula>
    </cfRule>
    <cfRule type="cellIs" dxfId="49" priority="14" operator="between">
      <formula>150.01</formula>
      <formula>100000000</formula>
    </cfRule>
  </conditionalFormatting>
  <conditionalFormatting sqref="J2 L2">
    <cfRule type="cellIs" dxfId="48" priority="1" operator="between">
      <formula>0</formula>
      <formula>50</formula>
    </cfRule>
    <cfRule type="cellIs" dxfId="47" priority="2" operator="between">
      <formula>50.01</formula>
      <formula>70</formula>
    </cfRule>
    <cfRule type="cellIs" dxfId="46" priority="3" operator="between">
      <formula>70.1</formula>
      <formula>80</formula>
    </cfRule>
    <cfRule type="cellIs" dxfId="45" priority="4" operator="between">
      <formula>80.1</formula>
      <formula>100</formula>
    </cfRule>
    <cfRule type="cellIs" dxfId="44" priority="5" operator="between">
      <formula>100.01</formula>
      <formula>120</formula>
    </cfRule>
    <cfRule type="cellIs" dxfId="43" priority="6" operator="between">
      <formula>120.01</formula>
      <formula>150</formula>
    </cfRule>
    <cfRule type="cellIs" dxfId="42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61</v>
      </c>
      <c r="D2">
        <f>SUMIFS(U7:U100,$P7:$P100,TRUE)</f>
        <v>7.5600000000000005</v>
      </c>
      <c r="F2">
        <f>SUMIFS(T7:T100,$P7:$P100,TRUE)</f>
        <v>12.1</v>
      </c>
      <c r="G2">
        <f>ROUND(SUMIFS($M7:$M100,$P7:$P100,TRUE),2)</f>
        <v>24.78</v>
      </c>
      <c r="J2">
        <f>IFERROR(ROUND($D2/$G2*100,2),0)</f>
        <v>30.51</v>
      </c>
      <c r="K2">
        <f>IFERROR(ROUND($F2/$G2*100,2),0)</f>
        <v>48.83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Individual details data format refactoring.</v>
      </c>
      <c r="B7" s="18">
        <f t="array" ref="B7">IFERROR(SMALL(IF(Data!$O$2:$O$1038=$A$2,ROW(Data!$O$2:$O$1038)),ROW(1:1)),"")</f>
        <v>23</v>
      </c>
      <c r="C7" s="18" t="str">
        <f>IFERROR(INDEX(Data!$C$1:$C$1038,$B7),"")</f>
        <v>DDH-236</v>
      </c>
      <c r="D7" t="str">
        <f t="array" ref="D7">IFERROR(INDEX($C$7:$C$1000, MATCH(0,COUNTIF($D$5:D5, $C$7:$C$1000), 0)),"")</f>
        <v>DDH-236</v>
      </c>
      <c r="E7">
        <f t="array" ref="E7">IFERROR(SMALL(IF(Data!$U$2:$U$1038=$D7&amp;"_"&amp;$A$2,ROW(Data!$U$2:$U$1038)),1),"")</f>
        <v>23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>
        <f>IFERROR(H7*O7,"")</f>
        <v>1.9</v>
      </c>
      <c r="J7" s="1">
        <f>IFERROR(VLOOKUP($D7,Data!$C$2:$V$1038,20,FALSE),"")</f>
        <v>43980</v>
      </c>
      <c r="K7">
        <f>IFERROR(VLOOKUP($D7,Data!$C$2:$I$1038,7,FALSE),"")</f>
        <v>4</v>
      </c>
      <c r="L7">
        <f>IFERROR(VLOOKUP($D7,Data!$C$2:$J$1038,8,FALSE),"")</f>
        <v>13.63</v>
      </c>
      <c r="M7">
        <f>IFERROR(INDEX(Data!$T$1:$T$1038,$E7),"")</f>
        <v>12.98</v>
      </c>
      <c r="N7">
        <f t="array" ref="N7">IF($D7&lt;&gt;"",SUM((Data!$S$2:$S$1038)*(Data!$O$2:$O$1038=$A$2)*(Data!$C$2:$C$1038=$D7)),"")</f>
        <v>7.95</v>
      </c>
      <c r="O7">
        <f>IFERROR(ROUND($M7/$L7,2),"")</f>
        <v>0.95</v>
      </c>
      <c r="P7" t="b">
        <f>IFERROR(IF($K7,AND($K7,($F7="Done"),O7&gt;$C$1),FALSE),"")</f>
        <v>1</v>
      </c>
      <c r="Q7">
        <f>IFERROR(IF($P7,ROUND(K7*O7/$M7*100,2),""),"")</f>
        <v>29.28</v>
      </c>
      <c r="R7">
        <f>IFERROR(IF($P7,ROUND(O7*H7/$M7*100,2),""),"")</f>
        <v>14.64</v>
      </c>
      <c r="S7">
        <f>IFERROR(ROUND(N7/$M7*100,2),"")</f>
        <v>61.25</v>
      </c>
      <c r="T7">
        <f>IFERROR(K7*O7,"")</f>
        <v>3.8</v>
      </c>
      <c r="U7">
        <f>IFERROR(H7*O7,"")</f>
        <v>1.9</v>
      </c>
    </row>
    <row r="8" spans="1:21" x14ac:dyDescent="0.3">
      <c r="A8" s="13" t="str">
        <f>IFERROR(HYPERLINK(VLOOKUP($D8,Data!$C$2:$S$1057,12,FALSE),VLOOKUP($D8,Data!$C$2:$S$1057,10,FALSE)),"")</f>
        <v>UI Refactoring</v>
      </c>
      <c r="B8" s="18">
        <f t="array" ref="B8">IFERROR(SMALL(IF(Data!$O$2:$O$1038=$A$2,ROW(Data!$O$2:$O$1038)),ROW(2:2)),"")</f>
        <v>27</v>
      </c>
      <c r="C8" s="18" t="str">
        <f>IFERROR(INDEX(Data!$C$1:$C$1038,$B8),"")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IFERROR(SMALL(IF(Data!$U$2:$U$1038=$D8&amp;"_"&amp;$A$2,ROW(Data!$U$2:$U$1038)),1),"")</f>
        <v>27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16</v>
      </c>
      <c r="I8">
        <f t="shared" ref="I8:I71" si="0">IFERROR(H8*O8,"")</f>
        <v>0.32</v>
      </c>
      <c r="J8" s="1">
        <f>IFERROR(VLOOKUP($D8,Data!$C$2:$V$1038,20,FALSE),"")</f>
        <v>43980</v>
      </c>
      <c r="K8">
        <f>IFERROR(VLOOKUP($D8,Data!$C$2:$I$1038,7,FALSE),"")</f>
        <v>32</v>
      </c>
      <c r="L8">
        <f>IFERROR(VLOOKUP($D8,Data!$C$2:$J$1038,8,FALSE),"")</f>
        <v>30.97</v>
      </c>
      <c r="M8">
        <f>IFERROR(INDEX(Data!$T$1:$T$1038,$E8),"")</f>
        <v>0.65</v>
      </c>
      <c r="N8">
        <f t="array" ref="N8">IF($D8&lt;&gt;"",SUM((Data!$S$2:$S$1038)*(Data!$O$2:$O$1038=$A$2)*(Data!$C$2:$C$1038=$D8)),"")</f>
        <v>0.3</v>
      </c>
      <c r="O8">
        <f t="shared" ref="O8:O71" si="1">IFERROR(ROUND($M8/$L8,2),"")</f>
        <v>0.02</v>
      </c>
      <c r="P8" t="b">
        <f t="shared" ref="P8:P29" si="2">IFERROR(IF($K8,AND($K8,($F8="Done"),O8&gt;$C$1),FALSE),"")</f>
        <v>0</v>
      </c>
      <c r="Q8" t="str">
        <f t="shared" ref="Q8:Q71" si="3">IFERROR(IF($P8,ROUND(K8*O8/$M8*100,2),""),"")</f>
        <v/>
      </c>
      <c r="R8" t="str">
        <f t="shared" ref="R8:R71" si="4">IFERROR(IF($P8,ROUND(O8*H8/$M8*100,2),""),"")</f>
        <v/>
      </c>
      <c r="S8">
        <f t="shared" ref="S8:S71" si="5">IFERROR(ROUND(N8/$M8*100,2),"")</f>
        <v>46.15</v>
      </c>
      <c r="T8">
        <f t="shared" ref="T8:T71" si="6">IFERROR(K8*O8,"")</f>
        <v>0.64</v>
      </c>
      <c r="U8">
        <f t="shared" ref="U8:U71" si="7">IFERROR(H8*O8,"")</f>
        <v>0.32</v>
      </c>
    </row>
    <row r="9" spans="1:21" x14ac:dyDescent="0.3">
      <c r="A9" s="13" t="str">
        <f>IFERROR(HYPERLINK(VLOOKUP($D9,Data!$C$2:$S$1057,12,FALSE),VLOOKUP($D9,Data!$C$2:$S$1057,10,FALSE)),"")</f>
        <v>At least one phone number should be required</v>
      </c>
      <c r="B9" s="18">
        <f t="array" ref="B9">IFERROR(SMALL(IF(Data!$O$2:$O$1038=$A$2,ROW(Data!$O$2:$O$1038)),ROW(3:3)),"")</f>
        <v>33</v>
      </c>
      <c r="C9" s="18" t="str">
        <f>IFERROR(INDEX(Data!$C$1:$C$1038,$B9),"")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IFERROR(SMALL(IF(Data!$U$2:$U$1038=$D9&amp;"_"&amp;$A$2,ROW(Data!$U$2:$U$1038)),1),"")</f>
        <v>33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</v>
      </c>
      <c r="I9">
        <f t="shared" si="0"/>
        <v>0.01</v>
      </c>
      <c r="J9" s="1">
        <f>IFERROR(VLOOKUP($D9,Data!$C$2:$V$1038,20,FALSE),"")</f>
        <v>43979</v>
      </c>
      <c r="K9">
        <f>IFERROR(VLOOKUP($D9,Data!$C$2:$I$1038,7,FALSE),"")</f>
        <v>2</v>
      </c>
      <c r="L9">
        <f>IFERROR(VLOOKUP($D9,Data!$C$2:$J$1038,8,FALSE),"")</f>
        <v>7.88</v>
      </c>
      <c r="M9">
        <f>IFERROR(INDEX(Data!$T$1:$T$1038,$E9),"")</f>
        <v>0.1</v>
      </c>
      <c r="N9">
        <f t="array" ref="N9">IF($D9&lt;&gt;"",SUM((Data!$S$2:$S$1038)*(Data!$O$2:$O$1038=$A$2)*(Data!$C$2:$C$1038=$D9)),"")</f>
        <v>0.05</v>
      </c>
      <c r="O9">
        <f t="shared" si="1"/>
        <v>0.01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50</v>
      </c>
      <c r="T9">
        <f t="shared" si="6"/>
        <v>0.02</v>
      </c>
      <c r="U9">
        <f t="shared" si="7"/>
        <v>0.01</v>
      </c>
    </row>
    <row r="10" spans="1:21" x14ac:dyDescent="0.3">
      <c r="A10" s="13" t="str">
        <f>IFERROR(HYPERLINK(VLOOKUP($D10,Data!$C$2:$S$1057,12,FALSE),VLOOKUP($D10,Data!$C$2:$S$1057,10,FALSE)),"")</f>
        <v>No individual found</v>
      </c>
      <c r="B10" s="18">
        <f t="array" ref="B10">IFERROR(SMALL(IF(Data!$O$2:$O$1038=$A$2,ROW(Data!$O$2:$O$1038)),ROW(4:4)),"")</f>
        <v>40</v>
      </c>
      <c r="C10" s="18" t="str">
        <f>IFERROR(INDEX(Data!$C$1:$C$1038,$B10),"")</f>
        <v>DDH-237</v>
      </c>
      <c r="D10" t="str">
        <f t="array" ref="D10">IFERROR(INDEX($C$7:$C$1000, MATCH(0,COUNTIF($D$5:D9, $C$7:$C$1000), 0)),"")</f>
        <v>DDH-237</v>
      </c>
      <c r="E10">
        <f t="array" ref="E10">IFERROR(SMALL(IF(Data!$U$2:$U$1038=$D10&amp;"_"&amp;$A$2,ROW(Data!$U$2:$U$1038)),1),"")</f>
        <v>40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2</v>
      </c>
      <c r="I10">
        <f t="shared" si="0"/>
        <v>0.02</v>
      </c>
      <c r="J10" s="1">
        <f>IFERROR(VLOOKUP($D10,Data!$C$2:$V$1038,20,FALSE),"")</f>
        <v>43985</v>
      </c>
      <c r="K10">
        <f>IFERROR(VLOOKUP($D10,Data!$C$2:$I$1038,7,FALSE),"")</f>
        <v>2</v>
      </c>
      <c r="L10">
        <f>IFERROR(VLOOKUP($D10,Data!$C$2:$J$1038,8,FALSE),"")</f>
        <v>2.27</v>
      </c>
      <c r="M10">
        <f>IFERROR(INDEX(Data!$T$1:$T$1038,$E10),"")</f>
        <v>0.02</v>
      </c>
      <c r="N10">
        <f t="array" ref="N10">IF($D10&lt;&gt;"",SUM((Data!$S$2:$S$1038)*(Data!$O$2:$O$1038=$A$2)*(Data!$C$2:$C$1038=$D10)),"")</f>
        <v>0.02</v>
      </c>
      <c r="O10">
        <f t="shared" si="1"/>
        <v>0.01</v>
      </c>
      <c r="P10" t="b">
        <f t="shared" si="2"/>
        <v>0</v>
      </c>
      <c r="Q10" t="str">
        <f t="shared" si="3"/>
        <v/>
      </c>
      <c r="R10" t="str">
        <f t="shared" si="4"/>
        <v/>
      </c>
      <c r="S10">
        <f t="shared" si="5"/>
        <v>100</v>
      </c>
      <c r="T10">
        <f t="shared" si="6"/>
        <v>0.02</v>
      </c>
      <c r="U10">
        <f t="shared" si="7"/>
        <v>0.02</v>
      </c>
    </row>
    <row r="11" spans="1:21" x14ac:dyDescent="0.3">
      <c r="A11" s="13" t="str">
        <f>IFERROR(HYPERLINK(VLOOKUP($D11,Data!$C$2:$S$1057,12,FALSE),VLOOKUP($D11,Data!$C$2:$S$1057,10,FALSE)),"")</f>
        <v>Issuing state should be added when AU driver License" is selected "</v>
      </c>
      <c r="B11" s="18">
        <f t="array" ref="B11">IFERROR(SMALL(IF(Data!$O$2:$O$1038=$A$2,ROW(Data!$O$2:$O$1038)),ROW(5:5)),"")</f>
        <v>41</v>
      </c>
      <c r="C11" s="18" t="str">
        <f>IFERROR(INDEX(Data!$C$1:$C$1038,$B11),"")</f>
        <v>DDH-236</v>
      </c>
      <c r="D11" t="str">
        <f t="array" ref="D11">IFERROR(INDEX($C$7:$C$1000, MATCH(0,COUNTIF($D$5:D10, $C$7:$C$1000), 0)),"")</f>
        <v>DDH-205</v>
      </c>
      <c r="E11">
        <f t="array" ref="E11">IFERROR(SMALL(IF(Data!$U$2:$U$1038=$D11&amp;"_"&amp;$A$2,ROW(Data!$U$2:$U$1038)),1),"")</f>
        <v>49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>
        <f t="shared" si="0"/>
        <v>0.08</v>
      </c>
      <c r="J11" s="1">
        <f>IFERROR(VLOOKUP($D11,Data!$C$2:$V$1038,20,FALSE),"")</f>
        <v>43984</v>
      </c>
      <c r="K11">
        <f>IFERROR(VLOOKUP($D11,Data!$C$2:$I$1038,7,FALSE),"")</f>
        <v>2</v>
      </c>
      <c r="L11">
        <f>IFERROR(VLOOKUP($D11,Data!$C$2:$J$1038,8,FALSE),"")</f>
        <v>12.67</v>
      </c>
      <c r="M11">
        <f>IFERROR(INDEX(Data!$T$1:$T$1038,$E11),"")</f>
        <v>0.45</v>
      </c>
      <c r="N11">
        <f t="array" ref="N11">IF($D11&lt;&gt;"",SUM((Data!$S$2:$S$1038)*(Data!$O$2:$O$1038=$A$2)*(Data!$C$2:$C$1038=$D11)),"")</f>
        <v>0.45</v>
      </c>
      <c r="O11">
        <f t="shared" si="1"/>
        <v>0.04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0.08</v>
      </c>
      <c r="U11">
        <f t="shared" si="7"/>
        <v>0.08</v>
      </c>
    </row>
    <row r="12" spans="1:21" x14ac:dyDescent="0.3">
      <c r="A12" s="13" t="str">
        <f>IFERROR(HYPERLINK(VLOOKUP($D12,Data!$C$2:$S$1057,12,FALSE),VLOOKUP($D12,Data!$C$2:$S$1057,10,FALSE)),"")</f>
        <v xml:space="preserve">Exceeded select popup </v>
      </c>
      <c r="B12" s="18">
        <f t="array" ref="B12">IFERROR(SMALL(IF(Data!$O$2:$O$1038=$A$2,ROW(Data!$O$2:$O$1038)),ROW(6:6)),"")</f>
        <v>49</v>
      </c>
      <c r="C12" s="18" t="str">
        <f>IFERROR(INDEX(Data!$C$1:$C$1038,$B12),"")</f>
        <v>DDH-205</v>
      </c>
      <c r="D12" t="str">
        <f t="array" ref="D12">IFERROR(INDEX($C$7:$C$1000, MATCH(0,COUNTIF($D$5:D11, $C$7:$C$1000), 0)),"")</f>
        <v>DDH-243</v>
      </c>
      <c r="E12">
        <f t="array" ref="E12">IFERROR(SMALL(IF(Data!$U$2:$U$1038=$D12&amp;"_"&amp;$A$2,ROW(Data!$U$2:$U$1038)),1),"")</f>
        <v>75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1</v>
      </c>
      <c r="I12">
        <f t="shared" si="0"/>
        <v>0.03</v>
      </c>
      <c r="J12" s="1">
        <f>IFERROR(VLOOKUP($D12,Data!$C$2:$V$1038,20,FALSE),"")</f>
        <v>43988</v>
      </c>
      <c r="K12">
        <f>IFERROR(VLOOKUP($D12,Data!$C$2:$I$1038,7,FALSE),"")</f>
        <v>2</v>
      </c>
      <c r="L12">
        <f>IFERROR(VLOOKUP($D12,Data!$C$2:$J$1038,8,FALSE),"")</f>
        <v>4.43</v>
      </c>
      <c r="M12">
        <f>IFERROR(INDEX(Data!$T$1:$T$1038,$E12),"")</f>
        <v>0.13</v>
      </c>
      <c r="N12">
        <f t="array" ref="N12">IF($D12&lt;&gt;"",SUM((Data!$S$2:$S$1038)*(Data!$O$2:$O$1038=$A$2)*(Data!$C$2:$C$1038=$D12)),"")</f>
        <v>0.13</v>
      </c>
      <c r="O12">
        <f t="shared" si="1"/>
        <v>0.03</v>
      </c>
      <c r="P12" t="b">
        <f t="shared" si="2"/>
        <v>0</v>
      </c>
      <c r="Q12" t="str">
        <f t="shared" si="3"/>
        <v/>
      </c>
      <c r="R12" t="str">
        <f t="shared" si="4"/>
        <v/>
      </c>
      <c r="S12">
        <f t="shared" si="5"/>
        <v>100</v>
      </c>
      <c r="T12">
        <f t="shared" si="6"/>
        <v>0.06</v>
      </c>
      <c r="U12">
        <f t="shared" si="7"/>
        <v>0.03</v>
      </c>
    </row>
    <row r="13" spans="1:21" x14ac:dyDescent="0.3">
      <c r="A13" s="13" t="str">
        <f>IFERROR(HYPERLINK(VLOOKUP($D13,Data!$C$2:$S$1057,12,FALSE),VLOOKUP($D13,Data!$C$2:$S$1057,10,FALSE)),"")</f>
        <v>Wrong progress counter for Individuals</v>
      </c>
      <c r="B13" s="18">
        <f t="array" ref="B13">IFERROR(SMALL(IF(Data!$O$2:$O$1038=$A$2,ROW(Data!$O$2:$O$1038)),ROW(7:7)),"")</f>
        <v>55</v>
      </c>
      <c r="C13" s="18" t="str">
        <f>IFERROR(INDEX(Data!$C$1:$C$1038,$B13),"")</f>
        <v>DDH-236</v>
      </c>
      <c r="D13" t="str">
        <f t="array" ref="D13">IFERROR(INDEX($C$7:$C$1000, MATCH(0,COUNTIF($D$5:D12, $C$7:$C$1000), 0)),"")</f>
        <v>DDH-245</v>
      </c>
      <c r="E13">
        <f t="array" ref="E13">IFERROR(SMALL(IF(Data!$U$2:$U$1038=$D13&amp;"_"&amp;$A$2,ROW(Data!$U$2:$U$1038)),1),"")</f>
        <v>89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>
        <f t="shared" si="0"/>
        <v>1.76</v>
      </c>
      <c r="J13" s="1">
        <f>IFERROR(VLOOKUP($D13,Data!$C$2:$V$1038,20,FALSE),"")</f>
        <v>43991</v>
      </c>
      <c r="K13">
        <f>IFERROR(VLOOKUP($D13,Data!$C$2:$I$1038,7,FALSE),"")</f>
        <v>5</v>
      </c>
      <c r="L13">
        <f>IFERROR(VLOOKUP($D13,Data!$C$2:$J$1038,8,FALSE),"")</f>
        <v>8.65</v>
      </c>
      <c r="M13">
        <f>IFERROR(INDEX(Data!$T$1:$T$1038,$E13),"")</f>
        <v>7.58</v>
      </c>
      <c r="N13">
        <f t="array" ref="N13">IF($D13&lt;&gt;"",SUM((Data!$S$2:$S$1038)*(Data!$O$2:$O$1038=$A$2)*(Data!$C$2:$C$1038=$D13)),"")</f>
        <v>7.5900000000000007</v>
      </c>
      <c r="O13">
        <f t="shared" si="1"/>
        <v>0.88</v>
      </c>
      <c r="P13" t="b">
        <f t="shared" si="2"/>
        <v>1</v>
      </c>
      <c r="Q13">
        <f t="shared" si="3"/>
        <v>58.05</v>
      </c>
      <c r="R13">
        <f t="shared" si="4"/>
        <v>23.22</v>
      </c>
      <c r="S13">
        <f t="shared" si="5"/>
        <v>100.13</v>
      </c>
      <c r="T13">
        <f t="shared" si="6"/>
        <v>4.4000000000000004</v>
      </c>
      <c r="U13">
        <f t="shared" si="7"/>
        <v>1.76</v>
      </c>
    </row>
    <row r="14" spans="1:21" x14ac:dyDescent="0.3">
      <c r="A14" s="13" t="str">
        <f>IFERROR(HYPERLINK(VLOOKUP($D14,Data!$C$2:$S$1057,12,FALSE),VLOOKUP($D14,Data!$C$2:$S$1057,10,FALSE)),"")</f>
        <v>Can't enter the phone numbers</v>
      </c>
      <c r="B14" s="18">
        <f t="array" ref="B14">IFERROR(SMALL(IF(Data!$O$2:$O$1038=$A$2,ROW(Data!$O$2:$O$1038)),ROW(8:8)),"")</f>
        <v>75</v>
      </c>
      <c r="C14" s="18" t="str">
        <f>IFERROR(INDEX(Data!$C$1:$C$1038,$B14),"")</f>
        <v>DDH-243</v>
      </c>
      <c r="D14" t="str">
        <f t="array" ref="D14">IFERROR(INDEX($C$7:$C$1000, MATCH(0,COUNTIF($D$5:D13, $C$7:$C$1000), 0)),"")</f>
        <v>DDH-233</v>
      </c>
      <c r="E14">
        <f t="array" ref="E14">IFERROR(SMALL(IF(Data!$U$2:$U$1038=$D14&amp;"_"&amp;$A$2,ROW(Data!$U$2:$U$1038)),1),"")</f>
        <v>114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2</v>
      </c>
      <c r="I14">
        <f t="shared" si="0"/>
        <v>2</v>
      </c>
      <c r="J14" s="1">
        <f>IFERROR(VLOOKUP($D14,Data!$C$2:$V$1038,20,FALSE),"")</f>
        <v>43980</v>
      </c>
      <c r="K14">
        <f>IFERROR(VLOOKUP($D14,Data!$C$2:$I$1038,7,FALSE),"")</f>
        <v>2</v>
      </c>
      <c r="L14">
        <f>IFERROR(VLOOKUP($D14,Data!$C$2:$J$1038,8,FALSE),"")</f>
        <v>3.32</v>
      </c>
      <c r="M14">
        <f>IFERROR(INDEX(Data!$T$1:$T$1038,$E14),"")</f>
        <v>3.32</v>
      </c>
      <c r="N14">
        <f t="array" ref="N14">IF($D14&lt;&gt;"",SUM((Data!$S$2:$S$1038)*(Data!$O$2:$O$1038=$A$2)*(Data!$C$2:$C$1038=$D14)),"")</f>
        <v>2.2999999999999998</v>
      </c>
      <c r="O14">
        <f t="shared" si="1"/>
        <v>1</v>
      </c>
      <c r="P14" t="b">
        <f t="shared" si="2"/>
        <v>1</v>
      </c>
      <c r="Q14">
        <f t="shared" si="3"/>
        <v>60.24</v>
      </c>
      <c r="R14">
        <f t="shared" si="4"/>
        <v>60.24</v>
      </c>
      <c r="S14">
        <f t="shared" si="5"/>
        <v>69.28</v>
      </c>
      <c r="T14">
        <f t="shared" si="6"/>
        <v>2</v>
      </c>
      <c r="U14">
        <f t="shared" si="7"/>
        <v>2</v>
      </c>
    </row>
    <row r="15" spans="1:21" x14ac:dyDescent="0.3">
      <c r="A15" s="13" t="str">
        <f>IFERROR(HYPERLINK(VLOOKUP($D15,Data!$C$2:$S$1057,12,FALSE),VLOOKUP($D15,Data!$C$2:$S$1057,10,FALSE)),"")</f>
        <v>Reorder Individual Details sections</v>
      </c>
      <c r="B15" s="18">
        <f t="array" ref="B15">IFERROR(SMALL(IF(Data!$O$2:$O$1038=$A$2,ROW(Data!$O$2:$O$1038)),ROW(9:9)),"")</f>
        <v>76</v>
      </c>
      <c r="C15" s="18" t="str">
        <f>IFERROR(INDEX(Data!$C$1:$C$1038,$B15),"")</f>
        <v>DDH-236</v>
      </c>
      <c r="D15" t="str">
        <f t="array" ref="D15">IFERROR(INDEX($C$7:$C$1000, MATCH(0,COUNTIF($D$5:D14, $C$7:$C$1000), 0)),"")</f>
        <v>DDH-247</v>
      </c>
      <c r="E15">
        <f t="array" ref="E15">IFERROR(SMALL(IF(Data!$U$2:$U$1038=$D15&amp;"_"&amp;$A$2,ROW(Data!$U$2:$U$1038)),1),"")</f>
        <v>119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>
        <f t="shared" si="0"/>
        <v>1.9</v>
      </c>
      <c r="J15" s="1">
        <f>IFERROR(VLOOKUP($D15,Data!$C$2:$V$1038,20,FALSE),"")</f>
        <v>43994</v>
      </c>
      <c r="K15">
        <f>IFERROR(VLOOKUP($D15,Data!$C$2:$I$1038,7,FALSE),"")</f>
        <v>2</v>
      </c>
      <c r="L15">
        <f>IFERROR(VLOOKUP($D15,Data!$C$2:$J$1038,8,FALSE),"")</f>
        <v>0.95</v>
      </c>
      <c r="M15">
        <f>IFERROR(INDEX(Data!$T$1:$T$1038,$E15),"")</f>
        <v>0.9</v>
      </c>
      <c r="N15">
        <f t="array" ref="N15">IF($D15&lt;&gt;"",SUM((Data!$S$2:$S$1038)*(Data!$O$2:$O$1038=$A$2)*(Data!$C$2:$C$1038=$D15)),"")</f>
        <v>0.9</v>
      </c>
      <c r="O15">
        <f t="shared" si="1"/>
        <v>0.95</v>
      </c>
      <c r="P15" t="b">
        <f t="shared" si="2"/>
        <v>1</v>
      </c>
      <c r="Q15">
        <f t="shared" si="3"/>
        <v>211.11</v>
      </c>
      <c r="R15">
        <f t="shared" si="4"/>
        <v>211.11</v>
      </c>
      <c r="S15">
        <f t="shared" si="5"/>
        <v>100</v>
      </c>
      <c r="T15">
        <f t="shared" si="6"/>
        <v>1.9</v>
      </c>
      <c r="U15">
        <f t="shared" si="7"/>
        <v>1.9</v>
      </c>
    </row>
    <row r="16" spans="1:21" x14ac:dyDescent="0.3">
      <c r="A16" s="13" t="str">
        <f>IFERROR(HYPERLINK(VLOOKUP($D16,Data!$C$2:$S$1057,12,FALSE),VLOOKUP($D16,Data!$C$2:$S$1057,10,FALSE)),"")</f>
        <v>UI Modification</v>
      </c>
      <c r="B16" s="18">
        <f t="array" ref="B16">IFERROR(SMALL(IF(Data!$O$2:$O$1038=$A$2,ROW(Data!$O$2:$O$1038)),ROW(10:10)),"")</f>
        <v>79</v>
      </c>
      <c r="C16" s="18" t="str">
        <f>IFERROR(INDEX(Data!$C$1:$C$1038,$B16),"")</f>
        <v>DDH-236</v>
      </c>
      <c r="D16" t="str">
        <f t="array" ref="D16">IFERROR(INDEX($C$7:$C$1000, MATCH(0,COUNTIF($D$5:D15, $C$7:$C$1000), 0)),"")</f>
        <v>DDH-238</v>
      </c>
      <c r="E16">
        <f t="array" ref="E16">IFERROR(SMALL(IF(Data!$U$2:$U$1038=$D16&amp;"_"&amp;$A$2,ROW(Data!$U$2:$U$1038)),1),"")</f>
        <v>141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4</v>
      </c>
      <c r="I16">
        <f t="shared" si="0"/>
        <v>0.36</v>
      </c>
      <c r="J16" s="1">
        <f>IFERROR(VLOOKUP($D16,Data!$C$2:$V$1038,20,FALSE),"")</f>
        <v>43993</v>
      </c>
      <c r="K16">
        <f>IFERROR(VLOOKUP($D16,Data!$C$2:$I$1038,7,FALSE),"")</f>
        <v>4</v>
      </c>
      <c r="L16">
        <f>IFERROR(VLOOKUP($D16,Data!$C$2:$J$1038,8,FALSE),"")</f>
        <v>5.9</v>
      </c>
      <c r="M16">
        <f>IFERROR(INDEX(Data!$T$1:$T$1038,$E16),"")</f>
        <v>0.55000000000000004</v>
      </c>
      <c r="N16">
        <f t="array" ref="N16">IF($D16&lt;&gt;"",SUM((Data!$S$2:$S$1038)*(Data!$O$2:$O$1038=$A$2)*(Data!$C$2:$C$1038=$D16)),"")</f>
        <v>0.55000000000000004</v>
      </c>
      <c r="O16">
        <f t="shared" si="1"/>
        <v>0.09</v>
      </c>
      <c r="P16" t="b">
        <f t="shared" si="2"/>
        <v>0</v>
      </c>
      <c r="Q16" t="str">
        <f t="shared" si="3"/>
        <v/>
      </c>
      <c r="R16" t="str">
        <f t="shared" si="4"/>
        <v/>
      </c>
      <c r="S16">
        <f t="shared" si="5"/>
        <v>100</v>
      </c>
      <c r="T16">
        <f t="shared" si="6"/>
        <v>0.36</v>
      </c>
      <c r="U16">
        <f t="shared" si="7"/>
        <v>0.36</v>
      </c>
    </row>
    <row r="17" spans="1:21" ht="28.8" x14ac:dyDescent="0.3">
      <c r="A17" s="13" t="str">
        <f>IFERROR(HYPERLINK(VLOOKUP($D17,Data!$C$2:$S$1057,12,FALSE),VLOOKUP($D17,Data!$C$2:$S$1057,10,FALSE)),"")</f>
        <v>All created individuals should be available for selection</v>
      </c>
      <c r="B17" s="18">
        <f t="array" ref="B17">IFERROR(SMALL(IF(Data!$O$2:$O$1038=$A$2,ROW(Data!$O$2:$O$1038)),ROW(11:11)),"")</f>
        <v>89</v>
      </c>
      <c r="C17" s="18" t="str">
        <f>IFERROR(INDEX(Data!$C$1:$C$1038,$B17),"")</f>
        <v>DDH-245</v>
      </c>
      <c r="D17" t="str">
        <f t="array" ref="D17">IFERROR(INDEX($C$7:$C$1000, MATCH(0,COUNTIF($D$5:D16, $C$7:$C$1000), 0)),"")</f>
        <v>DDH-254</v>
      </c>
      <c r="E17">
        <f t="array" ref="E17">IFERROR(SMALL(IF(Data!$U$2:$U$1038=$D17&amp;"_"&amp;$A$2,ROW(Data!$U$2:$U$1038)),1),"")</f>
        <v>159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2.5</v>
      </c>
      <c r="I17">
        <f t="shared" si="0"/>
        <v>0.15</v>
      </c>
      <c r="J17" s="1">
        <f>IFERROR(VLOOKUP($D17,Data!$C$2:$V$1038,20,FALSE),"")</f>
        <v>43998</v>
      </c>
      <c r="K17">
        <f>IFERROR(VLOOKUP($D17,Data!$C$2:$I$1038,7,FALSE),"")</f>
        <v>11</v>
      </c>
      <c r="L17">
        <f>IFERROR(VLOOKUP($D17,Data!$C$2:$J$1038,8,FALSE),"")</f>
        <v>14.5</v>
      </c>
      <c r="M17">
        <f>IFERROR(INDEX(Data!$T$1:$T$1038,$E17),"")</f>
        <v>0.92</v>
      </c>
      <c r="N17">
        <f t="array" ref="N17">IF($D17&lt;&gt;"",SUM((Data!$S$2:$S$1038)*(Data!$O$2:$O$1038=$A$2)*(Data!$C$2:$C$1038=$D17)),"")</f>
        <v>0.91999999999999993</v>
      </c>
      <c r="O17">
        <f t="shared" si="1"/>
        <v>0.06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0.65999999999999992</v>
      </c>
      <c r="U17">
        <f t="shared" si="7"/>
        <v>0.15</v>
      </c>
    </row>
    <row r="18" spans="1:21" x14ac:dyDescent="0.3">
      <c r="A18" s="13" t="str">
        <f>IFERROR(HYPERLINK(VLOOKUP($D18,Data!$C$2:$S$1057,12,FALSE),VLOOKUP($D18,Data!$C$2:$S$1057,10,FALSE)),"")</f>
        <v>Individual form: button renaming</v>
      </c>
      <c r="B18" s="18">
        <f t="array" ref="B18">IFERROR(SMALL(IF(Data!$O$2:$O$1038=$A$2,ROW(Data!$O$2:$O$1038)),ROW(12:12)),"")</f>
        <v>90</v>
      </c>
      <c r="C18" s="18" t="str">
        <f>IFERROR(INDEX(Data!$C$1:$C$1038,$B18),"")</f>
        <v>DDH-236</v>
      </c>
      <c r="D18" t="str">
        <f t="array" ref="D18">IFERROR(INDEX($C$7:$C$1000, MATCH(0,COUNTIF($D$5:D17, $C$7:$C$1000), 0)),"")</f>
        <v>DDH-256</v>
      </c>
      <c r="E18">
        <f t="array" ref="E18">IFERROR(SMALL(IF(Data!$U$2:$U$1038=$D18&amp;"_"&amp;$A$2,ROW(Data!$U$2:$U$1038)),1),"")</f>
        <v>164</v>
      </c>
      <c r="F18" t="str">
        <f>IFERROR(VLOOKUP($D18, Data!$C$2:$F$1038,2,FALSE),"")</f>
        <v>Open</v>
      </c>
      <c r="G18">
        <f>IFERROR(VLOOKUP($D18, Data!$C$2:$F$1038,3,FALSE),"")</f>
        <v>0</v>
      </c>
      <c r="H18">
        <f>IFERROR(VLOOKUP($D18,Data!$C$2:$I$1038,6,FALSE),"")</f>
        <v>0.5</v>
      </c>
      <c r="I18">
        <f t="shared" si="0"/>
        <v>5.0000000000000001E-3</v>
      </c>
      <c r="J18" s="1">
        <f>IFERROR(VLOOKUP($D18,Data!$C$2:$V$1038,20,FALSE),"")</f>
        <v>43997</v>
      </c>
      <c r="K18">
        <f>IFERROR(VLOOKUP($D18,Data!$C$2:$I$1038,7,FALSE),"")</f>
        <v>2.5</v>
      </c>
      <c r="L18">
        <f>IFERROR(VLOOKUP($D18,Data!$C$2:$J$1038,8,FALSE),"")</f>
        <v>3.17</v>
      </c>
      <c r="M18">
        <f>IFERROR(INDEX(Data!$T$1:$T$1038,$E18),"")</f>
        <v>0.03</v>
      </c>
      <c r="N18">
        <f t="array" ref="N18">IF($D18&lt;&gt;"",SUM((Data!$S$2:$S$1038)*(Data!$O$2:$O$1038=$A$2)*(Data!$C$2:$C$1038=$D18)),"")</f>
        <v>0.03</v>
      </c>
      <c r="O18">
        <f t="shared" si="1"/>
        <v>0.01</v>
      </c>
      <c r="P18" t="b">
        <f t="shared" si="2"/>
        <v>0</v>
      </c>
      <c r="Q18" t="str">
        <f t="shared" si="3"/>
        <v/>
      </c>
      <c r="R18" t="str">
        <f t="shared" si="4"/>
        <v/>
      </c>
      <c r="S18">
        <f t="shared" si="5"/>
        <v>100</v>
      </c>
      <c r="T18">
        <f t="shared" si="6"/>
        <v>2.5000000000000001E-2</v>
      </c>
      <c r="U18">
        <f t="shared" si="7"/>
        <v>5.0000000000000001E-3</v>
      </c>
    </row>
    <row r="19" spans="1:21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101</v>
      </c>
      <c r="C19" s="18" t="str">
        <f>IFERROR(INDEX(Data!$C$1:$C$1038,$B19),"")</f>
        <v>DDH-245</v>
      </c>
      <c r="D19">
        <f t="array" ref="D19">IFERROR(INDEX($C$7:$C$1000, MATCH(0,COUNTIF($D$5:D18, $C$7:$C$1000), 0)),"")</f>
        <v>0</v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t="str">
        <f t="shared" si="0"/>
        <v/>
      </c>
      <c r="J19" s="1" t="str">
        <f>IFERROR(VLOOKUP($D19,Data!$C$2:$V$1038,20,FALSE),"")</f>
        <v/>
      </c>
      <c r="K19" t="str">
        <f>IFERROR(VLOOKUP($D19,Data!$C$2:$I$1038,7,FALSE),"")</f>
        <v/>
      </c>
      <c r="L19" t="str">
        <f>IFERROR(VLOOKUP($D19,Data!$C$2:$J$1038,8,FALSE),"")</f>
        <v/>
      </c>
      <c r="M19" t="str">
        <f>IFERROR(INDEX(Data!$T$1:$T$1038,$E19),"")</f>
        <v/>
      </c>
      <c r="N19">
        <f t="array" ref="N19">IF($D19&lt;&gt;"",SUM((Data!$S$2:$S$1038)*(Data!$O$2:$O$1038=$A$2)*(Data!$C$2:$C$1038=$D19)),"")</f>
        <v>0</v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104</v>
      </c>
      <c r="C20" s="18" t="str">
        <f>IFERROR(INDEX(Data!$C$1:$C$1038,$B20),"")</f>
        <v>DDH-228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t="str">
        <f t="shared" si="0"/>
        <v/>
      </c>
      <c r="J20" s="1" t="str">
        <f>IFERROR(VLOOKUP($D20,Data!$C$2:$V$1038,20,FALSE),"")</f>
        <v/>
      </c>
      <c r="K20" t="str">
        <f>IFERROR(VLOOKUP($D20,Data!$C$2:$I$1038,7,FALSE),"")</f>
        <v/>
      </c>
      <c r="L20" t="str">
        <f>IFERROR(VLOOKUP($D20,Data!$C$2:$J$1038,8,FALSE),"")</f>
        <v/>
      </c>
      <c r="M20" t="str">
        <f>IFERROR(INDEX(Data!$T$1:$T$1038,$E20),"")</f>
        <v/>
      </c>
      <c r="N20" t="str">
        <f t="array" ref="N20">IF($D20&lt;&gt;"",SUM((Data!$S$2:$S$1038)*(Data!$O$2:$O$1038=$A$2)*(Data!$C$2:$C$1038=$D20)),"")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112</v>
      </c>
      <c r="C21" s="18" t="str">
        <f>IFERROR(INDEX(Data!$C$1:$C$1038,$B21),"")</f>
        <v>DDH-245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t="str">
        <f t="shared" si="0"/>
        <v/>
      </c>
      <c r="J21" s="1" t="str">
        <f>IFERROR(VLOOKUP($D21,Data!$C$2:$V$1038,20,FALSE),"")</f>
        <v/>
      </c>
      <c r="K21" t="str">
        <f>IFERROR(VLOOKUP($D21,Data!$C$2:$I$1038,7,FALSE),"")</f>
        <v/>
      </c>
      <c r="L21" t="str">
        <f>IFERROR(VLOOKUP($D21,Data!$C$2:$J$1038,8,FALSE),"")</f>
        <v/>
      </c>
      <c r="M21" t="str">
        <f>IFERROR(INDEX(Data!$T$1:$T$1038,$E21),"")</f>
        <v/>
      </c>
      <c r="N21" t="str">
        <f t="array" ref="N21">IF($D21&lt;&gt;"",SUM((Data!$S$2:$S$1038)*(Data!$O$2:$O$1038=$A$2)*(Data!$C$2:$C$1038=$D21)),"")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114</v>
      </c>
      <c r="C22" s="18" t="str">
        <f>IFERROR(INDEX(Data!$C$1:$C$1038,$B22),"")</f>
        <v>DDH-233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t="str">
        <f t="shared" si="0"/>
        <v/>
      </c>
      <c r="J22" s="1" t="str">
        <f>IFERROR(VLOOKUP($D22,Data!$C$2:$V$1038,20,FALSE),"")</f>
        <v/>
      </c>
      <c r="K22" t="str">
        <f>IFERROR(VLOOKUP($D22,Data!$C$2:$I$1038,7,FALSE),"")</f>
        <v/>
      </c>
      <c r="L22" t="str">
        <f>IFERROR(VLOOKUP($D22,Data!$C$2:$J$1038,8,FALSE),"")</f>
        <v/>
      </c>
      <c r="M22" t="str">
        <f>IFERROR(INDEX(Data!$T$1:$T$1038,$E22),"")</f>
        <v/>
      </c>
      <c r="N22" t="str">
        <f t="array" ref="N22">IF($D22&lt;&gt;"",SUM((Data!$S$2:$S$1038)*(Data!$O$2:$O$1038=$A$2)*(Data!$C$2:$C$1038=$D22)),"")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119</v>
      </c>
      <c r="C23" s="18" t="str">
        <f>IFERROR(INDEX(Data!$C$1:$C$1038,$B23),"")</f>
        <v>DDH-247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t="str">
        <f t="shared" si="0"/>
        <v/>
      </c>
      <c r="J23" s="1" t="str">
        <f>IFERROR(VLOOKUP($D23,Data!$C$2:$V$1038,20,FALSE),"")</f>
        <v/>
      </c>
      <c r="K23" t="str">
        <f>IFERROR(VLOOKUP($D23,Data!$C$2:$I$1038,7,FALSE),"")</f>
        <v/>
      </c>
      <c r="L23" t="str">
        <f>IFERROR(VLOOKUP($D23,Data!$C$2:$J$1038,8,FALSE),"")</f>
        <v/>
      </c>
      <c r="M23" t="str">
        <f>IFERROR(INDEX(Data!$T$1:$T$1038,$E23),"")</f>
        <v/>
      </c>
      <c r="N23" t="str">
        <f t="array" ref="N23">IF($D23&lt;&gt;"",SUM((Data!$S$2:$S$1038)*(Data!$O$2:$O$1038=$A$2)*(Data!$C$2:$C$1038=$D23)),"")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123</v>
      </c>
      <c r="C24" s="18" t="str">
        <f>IFERROR(INDEX(Data!$C$1:$C$1038,$B24),"")</f>
        <v>DDH-245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t="str">
        <f t="shared" si="0"/>
        <v/>
      </c>
      <c r="J24" s="1" t="str">
        <f>IFERROR(VLOOKUP($D24,Data!$C$2:$V$1038,20,FALSE),"")</f>
        <v/>
      </c>
      <c r="K24" t="str">
        <f>IFERROR(VLOOKUP($D24,Data!$C$2:$I$1038,7,FALSE),"")</f>
        <v/>
      </c>
      <c r="L24" t="str">
        <f>IFERROR(VLOOKUP($D24,Data!$C$2:$J$1038,8,FALSE),"")</f>
        <v/>
      </c>
      <c r="M24" t="str">
        <f>IFERROR(INDEX(Data!$T$1:$T$1038,$E24),"")</f>
        <v/>
      </c>
      <c r="N24" t="str">
        <f t="array" ref="N24">IF($D24&lt;&gt;"",SUM((Data!$S$2:$S$1038)*(Data!$O$2:$O$1038=$A$2)*(Data!$C$2:$C$1038=$D24)),"")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125</v>
      </c>
      <c r="C25" s="18" t="str">
        <f>IFERROR(INDEX(Data!$C$1:$C$1038,$B25),"")</f>
        <v>DDH-233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 t="str">
        <f t="array" ref="N25">IF($D25&lt;&gt;"",SUM((Data!$S$2:$S$1038)*(Data!$O$2:$O$1038=$A$2)*(Data!$C$2:$C$1038=$D25)),"")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139</v>
      </c>
      <c r="C26" s="18" t="str">
        <f>IFERROR(INDEX(Data!$C$1:$C$1038,$B26),"")</f>
        <v>DDH-245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141</v>
      </c>
      <c r="C27" s="18" t="str">
        <f>IFERROR(INDEX(Data!$C$1:$C$1038,$B27),"")</f>
        <v>DDH-238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152</v>
      </c>
      <c r="C28" s="18" t="str">
        <f>IFERROR(INDEX(Data!$C$1:$C$1038,$B28),"")</f>
        <v>DDH-238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159</v>
      </c>
      <c r="C29" s="18" t="str">
        <f>IFERROR(INDEX(Data!$C$1:$C$1038,$B29),"")</f>
        <v>DDH-254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164</v>
      </c>
      <c r="C30" s="18" t="str">
        <f>IFERROR(INDEX(Data!$C$1:$C$1038,$B30),"")</f>
        <v>DDH-256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185</v>
      </c>
      <c r="C31" s="18" t="str">
        <f>IFERROR(INDEX(Data!$C$1:$C$1038,$B31),"")</f>
        <v>DDH-254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41" priority="15" operator="between">
      <formula>0</formula>
      <formula>50</formula>
    </cfRule>
    <cfRule type="cellIs" dxfId="40" priority="16" operator="between">
      <formula>50.01</formula>
      <formula>70</formula>
    </cfRule>
    <cfRule type="cellIs" dxfId="39" priority="17" operator="between">
      <formula>70.1</formula>
      <formula>80</formula>
    </cfRule>
    <cfRule type="cellIs" dxfId="38" priority="18" operator="between">
      <formula>80.1</formula>
      <formula>100</formula>
    </cfRule>
    <cfRule type="cellIs" dxfId="37" priority="19" operator="between">
      <formula>100.01</formula>
      <formula>120</formula>
    </cfRule>
    <cfRule type="cellIs" dxfId="36" priority="20" operator="between">
      <formula>120.01</formula>
      <formula>150</formula>
    </cfRule>
    <cfRule type="cellIs" dxfId="35" priority="21" operator="between">
      <formula>150.01</formula>
      <formula>100000000</formula>
    </cfRule>
  </conditionalFormatting>
  <conditionalFormatting sqref="K2">
    <cfRule type="cellIs" dxfId="34" priority="8" operator="between">
      <formula>0</formula>
      <formula>50</formula>
    </cfRule>
    <cfRule type="cellIs" dxfId="33" priority="9" operator="between">
      <formula>50.01</formula>
      <formula>70</formula>
    </cfRule>
    <cfRule type="cellIs" dxfId="32" priority="10" operator="between">
      <formula>70.1</formula>
      <formula>80</formula>
    </cfRule>
    <cfRule type="cellIs" dxfId="31" priority="11" operator="between">
      <formula>80.1</formula>
      <formula>100</formula>
    </cfRule>
    <cfRule type="cellIs" dxfId="30" priority="12" operator="between">
      <formula>100.01</formula>
      <formula>120</formula>
    </cfRule>
    <cfRule type="cellIs" dxfId="29" priority="13" operator="between">
      <formula>120.01</formula>
      <formula>150</formula>
    </cfRule>
    <cfRule type="cellIs" dxfId="28" priority="14" operator="between">
      <formula>150.01</formula>
      <formula>100000000</formula>
    </cfRule>
  </conditionalFormatting>
  <conditionalFormatting sqref="J2 L2">
    <cfRule type="cellIs" dxfId="27" priority="1" operator="between">
      <formula>0</formula>
      <formula>50</formula>
    </cfRule>
    <cfRule type="cellIs" dxfId="26" priority="2" operator="between">
      <formula>50.01</formula>
      <formula>70</formula>
    </cfRule>
    <cfRule type="cellIs" dxfId="25" priority="3" operator="between">
      <formula>70.1</formula>
      <formula>80</formula>
    </cfRule>
    <cfRule type="cellIs" dxfId="24" priority="4" operator="between">
      <formula>80.1</formula>
      <formula>100</formula>
    </cfRule>
    <cfRule type="cellIs" dxfId="23" priority="5" operator="between">
      <formula>100.01</formula>
      <formula>120</formula>
    </cfRule>
    <cfRule type="cellIs" dxfId="22" priority="6" operator="between">
      <formula>120.01</formula>
      <formula>150</formula>
    </cfRule>
    <cfRule type="cellIs" dxfId="21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93</v>
      </c>
      <c r="D2">
        <f>SUMIFS(U7:U100,$P7:$P100,TRUE)</f>
        <v>17.22</v>
      </c>
      <c r="F2">
        <f>SUMIFS(T7:T100,$P7:$P100,TRUE)</f>
        <v>17.22</v>
      </c>
      <c r="G2">
        <f>ROUND(SUMIFS($M7:$M100,$P7:$P100,TRUE),2)</f>
        <v>25.69</v>
      </c>
      <c r="J2">
        <f>IFERROR(ROUND($D2/$G2*100,2),0)</f>
        <v>67.03</v>
      </c>
      <c r="K2">
        <f>IFERROR(ROUND($F2/$G2*100,2),0)</f>
        <v>67.03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Store Adviser into DB</v>
      </c>
      <c r="B7" s="18">
        <f t="array" ref="B7">IFERROR(SMALL(IF(Data!$O$2:$O$1038=$A$2,ROW(Data!$O$2:$O$1038)),ROW(1:1)),"")</f>
        <v>31</v>
      </c>
      <c r="C7" s="18" t="str">
        <f>IFERROR(INDEX(Data!$C$1:$C$1038,$B7),"")</f>
        <v>DDH-214</v>
      </c>
      <c r="D7" t="str">
        <f t="array" ref="D7">IFERROR(INDEX($C$7:$C$1000, MATCH(0,COUNTIF($D$5:D5, $C$7:$C$1000), 0)),"")</f>
        <v>DDH-214</v>
      </c>
      <c r="E7">
        <f t="array" ref="E7">IFERROR(SMALL(IF(Data!$U$2:$U$1038=$D7&amp;"_"&amp;$A$2,ROW(Data!$U$2:$U$1038)),1),"")</f>
        <v>31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8</v>
      </c>
      <c r="I7">
        <f>IFERROR(H7*O7,"")</f>
        <v>8</v>
      </c>
      <c r="J7" s="1">
        <f>IFERROR(VLOOKUP($D7,Data!$C$2:$V$1038,20,FALSE),"")</f>
        <v>43980</v>
      </c>
      <c r="K7">
        <f>IFERROR(VLOOKUP($D7,Data!$C$2:$I$1038,7,FALSE),"")</f>
        <v>8</v>
      </c>
      <c r="L7">
        <f>IFERROR(VLOOKUP($D7,Data!$C$2:$J$1038,8,FALSE),"")</f>
        <v>9.3000000000000007</v>
      </c>
      <c r="M7">
        <f>IFERROR(INDEX(Data!$T$1:$T$1038,$E7),"")</f>
        <v>9.3000000000000007</v>
      </c>
      <c r="N7">
        <f t="array" ref="N7">IF($D7&lt;&gt;"",SUM((Data!$S$2:$S$1038)*(Data!$O$2:$O$1038=$A$2)*(Data!$C$2:$C$1038=$D7)),"")</f>
        <v>6.02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86.02</v>
      </c>
      <c r="R7">
        <f>IFERROR(IF($P7,ROUND(O7*H7/$M7*100,2),""),"")</f>
        <v>86.02</v>
      </c>
      <c r="S7">
        <f>IFERROR(ROUND(N7/$M7*100,2),"")</f>
        <v>64.73</v>
      </c>
      <c r="T7">
        <f>IFERROR(K7*O7,"")</f>
        <v>8</v>
      </c>
      <c r="U7">
        <f>IFERROR(H7*O7,"")</f>
        <v>8</v>
      </c>
    </row>
    <row r="8" spans="1:21" x14ac:dyDescent="0.3">
      <c r="A8" s="13" t="str">
        <f>IFERROR(HYPERLINK(VLOOKUP($D8,Data!$C$2:$S$1057,12,FALSE),VLOOKUP($D8,Data!$C$2:$S$1057,10,FALSE)),"")</f>
        <v>Create a development DB</v>
      </c>
      <c r="B8" s="18">
        <f t="array" ref="B8">IFERROR(SMALL(IF(Data!$O$2:$O$1038=$A$2,ROW(Data!$O$2:$O$1038)),ROW(2:2)),"")</f>
        <v>32</v>
      </c>
      <c r="C8" s="18" t="str">
        <f>IFERROR(INDEX(Data!$C$1:$C$1038,$B8),"")</f>
        <v>DDH-213</v>
      </c>
      <c r="D8" t="str">
        <f t="array" ref="D8">IFERROR(INDEX($C$7:$C$1000, MATCH(0,COUNTIF($D$5:D7, $C$7:$C$1000), 0)),"")</f>
        <v>DDH-213</v>
      </c>
      <c r="E8">
        <f t="array" ref="E8">IFERROR(SMALL(IF(Data!$U$2:$U$1038=$D8&amp;"_"&amp;$A$2,ROW(Data!$U$2:$U$1038)),1),"")</f>
        <v>32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3</v>
      </c>
      <c r="I8">
        <f t="shared" ref="I8:I71" si="0">IFERROR(H8*O8,"")</f>
        <v>3</v>
      </c>
      <c r="J8" s="1">
        <f>IFERROR(VLOOKUP($D8,Data!$C$2:$V$1038,20,FALSE),"")</f>
        <v>43973</v>
      </c>
      <c r="K8">
        <f>IFERROR(VLOOKUP($D8,Data!$C$2:$I$1038,7,FALSE),"")</f>
        <v>3</v>
      </c>
      <c r="L8">
        <f>IFERROR(VLOOKUP($D8,Data!$C$2:$J$1038,8,FALSE),"")</f>
        <v>8.9700000000000006</v>
      </c>
      <c r="M8">
        <f>IFERROR(INDEX(Data!$T$1:$T$1038,$E8),"")</f>
        <v>8.9700000000000006</v>
      </c>
      <c r="N8">
        <f t="array" ref="N8">IF($D8&lt;&gt;"",SUM((Data!$S$2:$S$1038)*(Data!$O$2:$O$1038=$A$2)*(Data!$C$2:$C$1038=$D8)),"")</f>
        <v>0.2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33.44</v>
      </c>
      <c r="R8">
        <f t="shared" ref="R8:R71" si="4">IFERROR(IF($P8,ROUND(O8*H8/$M8*100,2),""),"")</f>
        <v>33.44</v>
      </c>
      <c r="S8">
        <f t="shared" ref="S8:S71" si="5">IFERROR(ROUND(N8/$M8*100,2),"")</f>
        <v>2.23</v>
      </c>
      <c r="T8">
        <f t="shared" ref="T8:T71" si="6">IFERROR(K8*O8,"")</f>
        <v>3</v>
      </c>
      <c r="U8">
        <f t="shared" ref="U8:U71" si="7">IFERROR(H8*O8,"")</f>
        <v>3</v>
      </c>
    </row>
    <row r="9" spans="1:21" x14ac:dyDescent="0.3">
      <c r="A9" s="13" t="str">
        <f>IFERROR(HYPERLINK(VLOOKUP($D9,Data!$C$2:$S$1057,12,FALSE),VLOOKUP($D9,Data!$C$2:$S$1057,10,FALSE)),"")</f>
        <v>UI Modification</v>
      </c>
      <c r="B9" s="18">
        <f t="array" ref="B9">IFERROR(SMALL(IF(Data!$O$2:$O$1038=$A$2,ROW(Data!$O$2:$O$1038)),ROW(3:3)),"")</f>
        <v>46</v>
      </c>
      <c r="C9" s="18" t="str">
        <f>IFERROR(INDEX(Data!$C$1:$C$1038,$B9),"")</f>
        <v>DDH-214</v>
      </c>
      <c r="D9" t="str">
        <f t="array" ref="D9">IFERROR(INDEX($C$7:$C$1000, MATCH(0,COUNTIF($D$5:D8, $C$7:$C$1000), 0)),"")</f>
        <v>DDH-238</v>
      </c>
      <c r="E9">
        <f t="array" ref="E9">IFERROR(SMALL(IF(Data!$U$2:$U$1038=$D9&amp;"_"&amp;$A$2,ROW(Data!$U$2:$U$1038)),1),"")</f>
        <v>113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4</v>
      </c>
      <c r="I9">
        <f t="shared" si="0"/>
        <v>3.64</v>
      </c>
      <c r="J9" s="1">
        <f>IFERROR(VLOOKUP($D9,Data!$C$2:$V$1038,20,FALSE),"")</f>
        <v>43993</v>
      </c>
      <c r="K9">
        <f>IFERROR(VLOOKUP($D9,Data!$C$2:$I$1038,7,FALSE),"")</f>
        <v>4</v>
      </c>
      <c r="L9">
        <f>IFERROR(VLOOKUP($D9,Data!$C$2:$J$1038,8,FALSE),"")</f>
        <v>5.9</v>
      </c>
      <c r="M9">
        <f>IFERROR(INDEX(Data!$T$1:$T$1038,$E9),"")</f>
        <v>5.35</v>
      </c>
      <c r="N9">
        <f t="array" ref="N9">IF($D9&lt;&gt;"",SUM((Data!$S$2:$S$1038)*(Data!$O$2:$O$1038=$A$2)*(Data!$C$2:$C$1038=$D9)),"")</f>
        <v>5.36</v>
      </c>
      <c r="O9">
        <f t="shared" si="1"/>
        <v>0.91</v>
      </c>
      <c r="P9" t="b">
        <f t="shared" si="2"/>
        <v>1</v>
      </c>
      <c r="Q9">
        <f t="shared" si="3"/>
        <v>68.040000000000006</v>
      </c>
      <c r="R9">
        <f t="shared" si="4"/>
        <v>68.040000000000006</v>
      </c>
      <c r="S9">
        <f t="shared" si="5"/>
        <v>100.19</v>
      </c>
      <c r="T9">
        <f t="shared" si="6"/>
        <v>3.64</v>
      </c>
      <c r="U9">
        <f t="shared" si="7"/>
        <v>3.64</v>
      </c>
    </row>
    <row r="10" spans="1:21" x14ac:dyDescent="0.3">
      <c r="A10" s="13" t="str">
        <f>IFERROR(HYPERLINK(VLOOKUP($D10,Data!$C$2:$S$1057,12,FALSE),VLOOKUP($D10,Data!$C$2:$S$1057,10,FALSE)),"")</f>
        <v>Store Account Information in the DB</v>
      </c>
      <c r="B10" s="18">
        <f t="array" ref="B10">IFERROR(SMALL(IF(Data!$O$2:$O$1038=$A$2,ROW(Data!$O$2:$O$1038)),ROW(4:4)),"")</f>
        <v>60</v>
      </c>
      <c r="C10" s="18" t="str">
        <f>IFERROR(INDEX(Data!$C$1:$C$1038,$B10),"")</f>
        <v>DDH-214</v>
      </c>
      <c r="D10" t="str">
        <f t="array" ref="D10">IFERROR(INDEX($C$7:$C$1000, MATCH(0,COUNTIF($D$5:D9, $C$7:$C$1000), 0)),"")</f>
        <v>DDH-217</v>
      </c>
      <c r="E10">
        <f t="array" ref="E10">IFERROR(SMALL(IF(Data!$U$2:$U$1038=$D10&amp;"_"&amp;$A$2,ROW(Data!$U$2:$U$1038)),1),"")</f>
        <v>116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3</v>
      </c>
      <c r="I10">
        <f t="shared" si="0"/>
        <v>2.58</v>
      </c>
      <c r="J10" s="1">
        <f>IFERROR(VLOOKUP($D10,Data!$C$2:$V$1038,20,FALSE),"")</f>
        <v>43993</v>
      </c>
      <c r="K10">
        <f>IFERROR(VLOOKUP($D10,Data!$C$2:$I$1038,7,FALSE),"")</f>
        <v>3</v>
      </c>
      <c r="L10">
        <f>IFERROR(VLOOKUP($D10,Data!$C$2:$J$1038,8,FALSE),"")</f>
        <v>2.4</v>
      </c>
      <c r="M10">
        <f>IFERROR(INDEX(Data!$T$1:$T$1038,$E10),"")</f>
        <v>2.0699999999999998</v>
      </c>
      <c r="N10">
        <f t="array" ref="N10">IF($D10&lt;&gt;"",SUM((Data!$S$2:$S$1038)*(Data!$O$2:$O$1038=$A$2)*(Data!$C$2:$C$1038=$D10)),"")</f>
        <v>2.06</v>
      </c>
      <c r="O10">
        <f t="shared" si="1"/>
        <v>0.86</v>
      </c>
      <c r="P10" t="b">
        <f t="shared" si="2"/>
        <v>1</v>
      </c>
      <c r="Q10">
        <f t="shared" si="3"/>
        <v>124.64</v>
      </c>
      <c r="R10">
        <f t="shared" si="4"/>
        <v>124.64</v>
      </c>
      <c r="S10">
        <f t="shared" si="5"/>
        <v>99.52</v>
      </c>
      <c r="T10">
        <f t="shared" si="6"/>
        <v>2.58</v>
      </c>
      <c r="U10">
        <f t="shared" si="7"/>
        <v>2.58</v>
      </c>
    </row>
    <row r="11" spans="1:21" x14ac:dyDescent="0.3">
      <c r="A11" s="13" t="str">
        <f>IFERROR(HYPERLINK(VLOOKUP($D11,Data!$C$2:$S$1057,12,FALSE),VLOOKUP($D11,Data!$C$2:$S$1057,10,FALSE)),"")</f>
        <v>Create backend DTOs for storing UI data in DB</v>
      </c>
      <c r="B11" s="18">
        <f t="array" ref="B11">IFERROR(SMALL(IF(Data!$O$2:$O$1038=$A$2,ROW(Data!$O$2:$O$1038)),ROW(5:5)),"")</f>
        <v>96</v>
      </c>
      <c r="C11" s="18" t="str">
        <f>IFERROR(INDEX(Data!$C$1:$C$1038,$B11),"")</f>
        <v>DDH-214</v>
      </c>
      <c r="D11" t="str">
        <f t="array" ref="D11">IFERROR(INDEX($C$7:$C$1000, MATCH(0,COUNTIF($D$5:D10, $C$7:$C$1000), 0)),"")</f>
        <v>DDH-246</v>
      </c>
      <c r="E11">
        <f t="array" ref="E11">IFERROR(SMALL(IF(Data!$U$2:$U$1038=$D11&amp;"_"&amp;$A$2,ROW(Data!$U$2:$U$1038)),1),"")</f>
        <v>122</v>
      </c>
      <c r="F11" t="str">
        <f>IFERROR(VLOOKUP($D11, Data!$C$2:$F$1038,2,FALSE),"")</f>
        <v>In Progress</v>
      </c>
      <c r="G11">
        <f>IFERROR(VLOOKUP($D11, Data!$C$2:$F$1038,3,FALSE),"")</f>
        <v>0</v>
      </c>
      <c r="H11">
        <f>IFERROR(VLOOKUP($D11,Data!$C$2:$I$1038,6,FALSE),"")</f>
        <v>24</v>
      </c>
      <c r="I11">
        <f t="shared" si="0"/>
        <v>0</v>
      </c>
      <c r="J11" s="1">
        <f>IFERROR(VLOOKUP($D11,Data!$C$2:$V$1038,20,FALSE),"")</f>
        <v>43991</v>
      </c>
      <c r="K11">
        <f>IFERROR(VLOOKUP($D11,Data!$C$2:$I$1038,7,FALSE),"")</f>
        <v>24</v>
      </c>
      <c r="L11">
        <f>IFERROR(VLOOKUP($D11,Data!$C$2:$J$1038,8,FALSE),"")</f>
        <v>90.05</v>
      </c>
      <c r="M11">
        <f>IFERROR(INDEX(Data!$T$1:$T$1038,$E11),"")</f>
        <v>0.1</v>
      </c>
      <c r="N11">
        <f t="array" ref="N11">IF($D11&lt;&gt;"",SUM((Data!$S$2:$S$1038)*(Data!$O$2:$O$1038=$A$2)*(Data!$C$2:$C$1038=$D11)),"")</f>
        <v>0.1</v>
      </c>
      <c r="O11">
        <f t="shared" si="1"/>
        <v>0</v>
      </c>
      <c r="P11" t="b">
        <f t="shared" si="2"/>
        <v>0</v>
      </c>
      <c r="Q11" t="str">
        <f t="shared" si="3"/>
        <v/>
      </c>
      <c r="R11" t="str">
        <f t="shared" si="4"/>
        <v/>
      </c>
      <c r="S11">
        <f t="shared" si="5"/>
        <v>100</v>
      </c>
      <c r="T11">
        <f t="shared" si="6"/>
        <v>0</v>
      </c>
      <c r="U11">
        <f t="shared" si="7"/>
        <v>0</v>
      </c>
    </row>
    <row r="12" spans="1:21" x14ac:dyDescent="0.3">
      <c r="A12" s="13" t="str">
        <f>IFERROR(HYPERLINK(VLOOKUP($D12,Data!$C$2:$S$1057,12,FALSE),VLOOKUP($D12,Data!$C$2:$S$1057,10,FALSE)),"")</f>
        <v>NAV API. Send Transaction</v>
      </c>
      <c r="B12" s="18">
        <f t="array" ref="B12">IFERROR(SMALL(IF(Data!$O$2:$O$1038=$A$2,ROW(Data!$O$2:$O$1038)),ROW(6:6)),"")</f>
        <v>113</v>
      </c>
      <c r="C12" s="18" t="str">
        <f>IFERROR(INDEX(Data!$C$1:$C$1038,$B12),"")</f>
        <v>DDH-238</v>
      </c>
      <c r="D12" t="str">
        <f t="array" ref="D12">IFERROR(INDEX($C$7:$C$1000, MATCH(0,COUNTIF($D$5:D11, $C$7:$C$1000), 0)),"")</f>
        <v>DDH-189</v>
      </c>
      <c r="E12">
        <f t="array" ref="E12">IFERROR(SMALL(IF(Data!$U$2:$U$1038=$D12&amp;"_"&amp;$A$2,ROW(Data!$U$2:$U$1038)),1),"")</f>
        <v>172</v>
      </c>
      <c r="F12" t="str">
        <f>IFERROR(VLOOKUP($D12, Data!$C$2:$F$1038,2,FALSE),"")</f>
        <v>Open</v>
      </c>
      <c r="G12">
        <f>IFERROR(VLOOKUP($D12, Data!$C$2:$F$1038,3,FALSE),"")</f>
        <v>0</v>
      </c>
      <c r="H12">
        <f>IFERROR(VLOOKUP($D12,Data!$C$2:$I$1038,6,FALSE),"")</f>
        <v>6</v>
      </c>
      <c r="I12">
        <f t="shared" si="0"/>
        <v>0</v>
      </c>
      <c r="J12" s="1">
        <f>IFERROR(VLOOKUP($D12,Data!$C$2:$V$1038,20,FALSE),"")</f>
        <v>43964</v>
      </c>
      <c r="K12">
        <f>IFERROR(VLOOKUP($D12,Data!$C$2:$I$1038,7,FALSE),"")</f>
        <v>12</v>
      </c>
      <c r="L12">
        <f>IFERROR(VLOOKUP($D12,Data!$C$2:$J$1038,8,FALSE),"")</f>
        <v>25.85</v>
      </c>
      <c r="M12">
        <f>IFERROR(INDEX(Data!$T$1:$T$1038,$E12),"")</f>
        <v>0</v>
      </c>
      <c r="N12">
        <f t="array" ref="N12">IF($D12&lt;&gt;"",SUM((Data!$S$2:$S$1038)*(Data!$O$2:$O$1038=$A$2)*(Data!$C$2:$C$1038=$D12)),"")</f>
        <v>0</v>
      </c>
      <c r="O12">
        <f t="shared" si="1"/>
        <v>0</v>
      </c>
      <c r="P12" t="b">
        <f t="shared" si="2"/>
        <v>0</v>
      </c>
      <c r="Q12" t="str">
        <f t="shared" si="3"/>
        <v/>
      </c>
      <c r="R12" t="str">
        <f t="shared" si="4"/>
        <v/>
      </c>
      <c r="S12" t="str">
        <f t="shared" si="5"/>
        <v/>
      </c>
      <c r="T12">
        <f t="shared" si="6"/>
        <v>0</v>
      </c>
      <c r="U12">
        <f t="shared" si="7"/>
        <v>0</v>
      </c>
    </row>
    <row r="13" spans="1:21" x14ac:dyDescent="0.3">
      <c r="A13" s="13" t="str">
        <f>IFERROR(HYPERLINK(VLOOKUP($D13,Data!$C$2:$S$1057,12,FALSE),VLOOKUP($D13,Data!$C$2:$S$1057,10,FALSE)),"")</f>
        <v>Modify send Transaction due to the UI modifications</v>
      </c>
      <c r="B13" s="18">
        <f t="array" ref="B13">IFERROR(SMALL(IF(Data!$O$2:$O$1038=$A$2,ROW(Data!$O$2:$O$1038)),ROW(7:7)),"")</f>
        <v>116</v>
      </c>
      <c r="C13" s="18" t="str">
        <f>IFERROR(INDEX(Data!$C$1:$C$1038,$B13),"")</f>
        <v>DDH-217</v>
      </c>
      <c r="D13" t="str">
        <f t="array" ref="D13">IFERROR(INDEX($C$7:$C$1000, MATCH(0,COUNTIF($D$5:D12, $C$7:$C$1000), 0)),"")</f>
        <v>DDH-262</v>
      </c>
      <c r="E13">
        <f t="array" ref="E13">IFERROR(SMALL(IF(Data!$U$2:$U$1038=$D13&amp;"_"&amp;$A$2,ROW(Data!$U$2:$U$1038)),1),"")</f>
        <v>178</v>
      </c>
      <c r="F13" t="str">
        <f>IFERROR(VLOOKUP($D13, Data!$C$2:$F$1038,2,FALSE),"")</f>
        <v>Open</v>
      </c>
      <c r="G13">
        <f>IFERROR(VLOOKUP($D13, Data!$C$2:$F$1038,3,FALSE),"")</f>
        <v>0</v>
      </c>
      <c r="H13">
        <f>IFERROR(VLOOKUP($D13,Data!$C$2:$I$1038,6,FALSE),"")</f>
        <v>4</v>
      </c>
      <c r="I13">
        <f t="shared" si="0"/>
        <v>3.16</v>
      </c>
      <c r="J13" s="1">
        <f>IFERROR(VLOOKUP($D13,Data!$C$2:$V$1038,20,FALSE),"")</f>
        <v>44000</v>
      </c>
      <c r="K13">
        <f>IFERROR(VLOOKUP($D13,Data!$C$2:$I$1038,7,FALSE),"")</f>
        <v>4</v>
      </c>
      <c r="L13">
        <f>IFERROR(VLOOKUP($D13,Data!$C$2:$J$1038,8,FALSE),"")</f>
        <v>4.3499999999999996</v>
      </c>
      <c r="M13">
        <f>IFERROR(INDEX(Data!$T$1:$T$1038,$E13),"")</f>
        <v>3.45</v>
      </c>
      <c r="N13">
        <f t="array" ref="N13">IF($D13&lt;&gt;"",SUM((Data!$S$2:$S$1038)*(Data!$O$2:$O$1038=$A$2)*(Data!$C$2:$C$1038=$D13)),"")</f>
        <v>3.45</v>
      </c>
      <c r="O13">
        <f t="shared" si="1"/>
        <v>0.79</v>
      </c>
      <c r="P13" t="b">
        <f t="shared" si="2"/>
        <v>0</v>
      </c>
      <c r="Q13" t="str">
        <f t="shared" si="3"/>
        <v/>
      </c>
      <c r="R13" t="str">
        <f t="shared" si="4"/>
        <v/>
      </c>
      <c r="S13">
        <f t="shared" si="5"/>
        <v>100</v>
      </c>
      <c r="T13">
        <f t="shared" si="6"/>
        <v>3.16</v>
      </c>
      <c r="U13">
        <f t="shared" si="7"/>
        <v>3.16</v>
      </c>
    </row>
    <row r="14" spans="1:21" x14ac:dyDescent="0.3">
      <c r="A14" s="13" t="str">
        <f>IFERROR(HYPERLINK(VLOOKUP($D14,Data!$C$2:$S$1057,12,FALSE),VLOOKUP($D14,Data!$C$2:$S$1057,10,FALSE)),"")</f>
        <v>Create Stored procedure for saving sql view to CSV file</v>
      </c>
      <c r="B14" s="18">
        <f t="array" ref="B14">IFERROR(SMALL(IF(Data!$O$2:$O$1038=$A$2,ROW(Data!$O$2:$O$1038)),ROW(8:8)),"")</f>
        <v>118</v>
      </c>
      <c r="C14" s="18" t="str">
        <f>IFERROR(INDEX(Data!$C$1:$C$1038,$B14),"")</f>
        <v>DDH-214</v>
      </c>
      <c r="D14" t="str">
        <f t="array" ref="D14">IFERROR(INDEX($C$7:$C$1000, MATCH(0,COUNTIF($D$5:D13, $C$7:$C$1000), 0)),"")</f>
        <v>DDH-264</v>
      </c>
      <c r="E14">
        <f t="array" ref="E14">IFERROR(SMALL(IF(Data!$U$2:$U$1038=$D14&amp;"_"&amp;$A$2,ROW(Data!$U$2:$U$1038)),1),"")</f>
        <v>188</v>
      </c>
      <c r="F14" t="str">
        <f>IFERROR(VLOOKUP($D14, Data!$C$2:$F$1038,2,FALSE),"")</f>
        <v>Ready for QA</v>
      </c>
      <c r="G14">
        <f>IFERROR(VLOOKUP($D14, Data!$C$2:$F$1038,3,FALSE),"")</f>
        <v>0</v>
      </c>
      <c r="H14">
        <f>IFERROR(VLOOKUP($D14,Data!$C$2:$I$1038,6,FALSE),"")</f>
        <v>6</v>
      </c>
      <c r="I14">
        <f t="shared" si="0"/>
        <v>5.28</v>
      </c>
      <c r="J14" s="1">
        <f>IFERROR(VLOOKUP($D14,Data!$C$2:$V$1038,20,FALSE),"")</f>
        <v>44004</v>
      </c>
      <c r="K14">
        <f>IFERROR(VLOOKUP($D14,Data!$C$2:$I$1038,7,FALSE),"")</f>
        <v>17</v>
      </c>
      <c r="L14">
        <f>IFERROR(VLOOKUP($D14,Data!$C$2:$J$1038,8,FALSE),"")</f>
        <v>15.75</v>
      </c>
      <c r="M14">
        <f>IFERROR(INDEX(Data!$T$1:$T$1038,$E14),"")</f>
        <v>13.92</v>
      </c>
      <c r="N14">
        <f t="array" ref="N14">IF($D14&lt;&gt;"",SUM((Data!$S$2:$S$1038)*(Data!$O$2:$O$1038=$A$2)*(Data!$C$2:$C$1038=$D14)),"")</f>
        <v>13.91</v>
      </c>
      <c r="O14">
        <f t="shared" si="1"/>
        <v>0.88</v>
      </c>
      <c r="P14" t="b">
        <f t="shared" si="2"/>
        <v>0</v>
      </c>
      <c r="Q14" t="str">
        <f t="shared" si="3"/>
        <v/>
      </c>
      <c r="R14" t="str">
        <f t="shared" si="4"/>
        <v/>
      </c>
      <c r="S14">
        <f t="shared" si="5"/>
        <v>99.93</v>
      </c>
      <c r="T14">
        <f t="shared" si="6"/>
        <v>14.96</v>
      </c>
      <c r="U14">
        <f t="shared" si="7"/>
        <v>5.28</v>
      </c>
    </row>
    <row r="15" spans="1:21" x14ac:dyDescent="0.3">
      <c r="A15" s="13" t="str">
        <f>IFERROR(HYPERLINK(VLOOKUP($D15,Data!$C$2:$S$1057,12,FALSE),VLOOKUP($D15,Data!$C$2:$S$1057,10,FALSE)),"")</f>
        <v>Export DB to CSV</v>
      </c>
      <c r="B15" s="18">
        <f t="array" ref="B15">IFERROR(SMALL(IF(Data!$O$2:$O$1038=$A$2,ROW(Data!$O$2:$O$1038)),ROW(9:9)),"")</f>
        <v>122</v>
      </c>
      <c r="C15" s="18" t="str">
        <f>IFERROR(INDEX(Data!$C$1:$C$1038,$B15),"")</f>
        <v>DDH-246</v>
      </c>
      <c r="D15" t="str">
        <f t="array" ref="D15">IFERROR(INDEX($C$7:$C$1000, MATCH(0,COUNTIF($D$5:D14, $C$7:$C$1000), 0)),"")</f>
        <v>DDH-222</v>
      </c>
      <c r="E15">
        <f t="array" ref="E15">IFERROR(SMALL(IF(Data!$U$2:$U$1038=$D15&amp;"_"&amp;$A$2,ROW(Data!$U$2:$U$1038)),1),"")</f>
        <v>193</v>
      </c>
      <c r="F15" t="str">
        <f>IFERROR(VLOOKUP($D15, Data!$C$2:$F$1038,2,FALSE),"")</f>
        <v>In Progress</v>
      </c>
      <c r="G15">
        <f>IFERROR(VLOOKUP($D15, Data!$C$2:$F$1038,3,FALSE),"")</f>
        <v>0</v>
      </c>
      <c r="H15">
        <f>IFERROR(VLOOKUP($D15,Data!$C$2:$I$1038,6,FALSE),"")</f>
        <v>12</v>
      </c>
      <c r="I15">
        <f t="shared" si="0"/>
        <v>0</v>
      </c>
      <c r="J15" s="1">
        <f>IFERROR(VLOOKUP($D15,Data!$C$2:$V$1038,20,FALSE),"")</f>
        <v>43986</v>
      </c>
      <c r="K15">
        <f>IFERROR(VLOOKUP($D15,Data!$C$2:$I$1038,7,FALSE),"")</f>
        <v>85</v>
      </c>
      <c r="L15">
        <f>IFERROR(VLOOKUP($D15,Data!$C$2:$J$1038,8,FALSE),"")</f>
        <v>84.42</v>
      </c>
      <c r="M15">
        <f>IFERROR(INDEX(Data!$T$1:$T$1038,$E15),"")</f>
        <v>0.3</v>
      </c>
      <c r="N15">
        <f t="array" ref="N15">IF($D15&lt;&gt;"",SUM((Data!$S$2:$S$1038)*(Data!$O$2:$O$1038=$A$2)*(Data!$C$2:$C$1038=$D15)),"")</f>
        <v>0.3</v>
      </c>
      <c r="O15">
        <f t="shared" si="1"/>
        <v>0</v>
      </c>
      <c r="P15" t="b">
        <f t="shared" si="2"/>
        <v>0</v>
      </c>
      <c r="Q15" t="str">
        <f t="shared" si="3"/>
        <v/>
      </c>
      <c r="R15" t="str">
        <f t="shared" si="4"/>
        <v/>
      </c>
      <c r="S15">
        <f t="shared" si="5"/>
        <v>100</v>
      </c>
      <c r="T15">
        <f t="shared" si="6"/>
        <v>0</v>
      </c>
      <c r="U15">
        <f t="shared" si="7"/>
        <v>0</v>
      </c>
    </row>
    <row r="16" spans="1:21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124</v>
      </c>
      <c r="C16" s="18" t="str">
        <f>IFERROR(INDEX(Data!$C$1:$C$1038,$B16),"")</f>
        <v>DDH-238</v>
      </c>
      <c r="D16">
        <f t="array" ref="D16">IFERROR(INDEX($C$7:$C$1000, MATCH(0,COUNTIF($D$5:D15, $C$7:$C$1000), 0)),"")</f>
        <v>0</v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t="str">
        <f t="shared" si="0"/>
        <v/>
      </c>
      <c r="J16" s="1" t="str">
        <f>IFERROR(VLOOKUP($D16,Data!$C$2:$V$1038,20,FALSE),"")</f>
        <v/>
      </c>
      <c r="K16" t="str">
        <f>IFERROR(VLOOKUP($D16,Data!$C$2:$I$1038,7,FALSE),"")</f>
        <v/>
      </c>
      <c r="L16" t="str">
        <f>IFERROR(VLOOKUP($D16,Data!$C$2:$J$1038,8,FALSE),"")</f>
        <v/>
      </c>
      <c r="M16" t="str">
        <f>IFERROR(INDEX(Data!$T$1:$T$1038,$E16),"")</f>
        <v/>
      </c>
      <c r="N16">
        <f t="array" ref="N16">IF($D16&lt;&gt;"",SUM((Data!$S$2:$S$1038)*(Data!$O$2:$O$1038=$A$2)*(Data!$C$2:$C$1038=$D16)),"")</f>
        <v>0</v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  <c r="U16" t="str">
        <f t="shared" si="7"/>
        <v/>
      </c>
    </row>
    <row r="17" spans="1:21" ht="28.8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126</v>
      </c>
      <c r="C17" s="18" t="str">
        <f>IFERROR(INDEX(Data!$C$1:$C$1038,$B17),"")</f>
        <v>DDH-217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t="str">
        <f t="shared" si="0"/>
        <v/>
      </c>
      <c r="J17" s="1" t="str">
        <f>IFERROR(VLOOKUP($D17,Data!$C$2:$V$1038,20,FALSE),"")</f>
        <v/>
      </c>
      <c r="K17" t="str">
        <f>IFERROR(VLOOKUP($D17,Data!$C$2:$I$1038,7,FALSE),"")</f>
        <v/>
      </c>
      <c r="L17" t="str">
        <f>IFERROR(VLOOKUP($D17,Data!$C$2:$J$1038,8,FALSE),"")</f>
        <v/>
      </c>
      <c r="M17" t="str">
        <f>IFERROR(INDEX(Data!$T$1:$T$1038,$E17),"")</f>
        <v/>
      </c>
      <c r="N17" t="str">
        <f t="array" ref="N17">IF($D17&lt;&gt;"",SUM((Data!$S$2:$S$1038)*(Data!$O$2:$O$1038=$A$2)*(Data!$C$2:$C$1038=$D17)),"")</f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  <c r="U17" t="str">
        <f t="shared" si="7"/>
        <v/>
      </c>
    </row>
    <row r="18" spans="1:21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129</v>
      </c>
      <c r="C18" s="18" t="str">
        <f>IFERROR(INDEX(Data!$C$1:$C$1038,$B18),"")</f>
        <v>DDH-238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t="str">
        <f t="shared" si="0"/>
        <v/>
      </c>
      <c r="J18" s="1" t="str">
        <f>IFERROR(VLOOKUP($D18,Data!$C$2:$V$1038,20,FALSE),"")</f>
        <v/>
      </c>
      <c r="K18" t="str">
        <f>IFERROR(VLOOKUP($D18,Data!$C$2:$I$1038,7,FALSE),"")</f>
        <v/>
      </c>
      <c r="L18" t="str">
        <f>IFERROR(VLOOKUP($D18,Data!$C$2:$J$1038,8,FALSE),"")</f>
        <v/>
      </c>
      <c r="M18" t="str">
        <f>IFERROR(INDEX(Data!$T$1:$T$1038,$E18),"")</f>
        <v/>
      </c>
      <c r="N18" t="str">
        <f t="array" ref="N18">IF($D18&lt;&gt;"",SUM((Data!$S$2:$S$1038)*(Data!$O$2:$O$1038=$A$2)*(Data!$C$2:$C$1038=$D18)),"")</f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  <c r="U18" t="str">
        <f t="shared" si="7"/>
        <v/>
      </c>
    </row>
    <row r="19" spans="1:21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140</v>
      </c>
      <c r="C19" s="18" t="str">
        <f>IFERROR(INDEX(Data!$C$1:$C$1038,$B19),"")</f>
        <v>DDH-238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t="str">
        <f t="shared" si="0"/>
        <v/>
      </c>
      <c r="J19" s="1" t="str">
        <f>IFERROR(VLOOKUP($D19,Data!$C$2:$V$1038,20,FALSE),"")</f>
        <v/>
      </c>
      <c r="K19" t="str">
        <f>IFERROR(VLOOKUP($D19,Data!$C$2:$I$1038,7,FALSE),"")</f>
        <v/>
      </c>
      <c r="L19" t="str">
        <f>IFERROR(VLOOKUP($D19,Data!$C$2:$J$1038,8,FALSE),"")</f>
        <v/>
      </c>
      <c r="M19" t="str">
        <f>IFERROR(INDEX(Data!$T$1:$T$1038,$E19),"")</f>
        <v/>
      </c>
      <c r="N19" t="str">
        <f t="array" ref="N19">IF($D19&lt;&gt;"",SUM((Data!$S$2:$S$1038)*(Data!$O$2:$O$1038=$A$2)*(Data!$C$2:$C$1038=$D19)),"")</f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  <c r="U19" t="str">
        <f t="shared" si="7"/>
        <v/>
      </c>
    </row>
    <row r="20" spans="1:21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151</v>
      </c>
      <c r="C20" s="18" t="str">
        <f>IFERROR(INDEX(Data!$C$1:$C$1038,$B20),"")</f>
        <v>DDH-238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t="str">
        <f t="shared" si="0"/>
        <v/>
      </c>
      <c r="J20" s="1" t="str">
        <f>IFERROR(VLOOKUP($D20,Data!$C$2:$V$1038,20,FALSE),"")</f>
        <v/>
      </c>
      <c r="K20" t="str">
        <f>IFERROR(VLOOKUP($D20,Data!$C$2:$I$1038,7,FALSE),"")</f>
        <v/>
      </c>
      <c r="L20" t="str">
        <f>IFERROR(VLOOKUP($D20,Data!$C$2:$J$1038,8,FALSE),"")</f>
        <v/>
      </c>
      <c r="M20" t="str">
        <f>IFERROR(INDEX(Data!$T$1:$T$1038,$E20),"")</f>
        <v/>
      </c>
      <c r="N20" t="str">
        <f t="array" ref="N20">IF($D20&lt;&gt;"",SUM((Data!$S$2:$S$1038)*(Data!$O$2:$O$1038=$A$2)*(Data!$C$2:$C$1038=$D20)),"")</f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  <c r="U20" t="str">
        <f t="shared" si="7"/>
        <v/>
      </c>
    </row>
    <row r="21" spans="1:21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169</v>
      </c>
      <c r="C21" s="18" t="str">
        <f>IFERROR(INDEX(Data!$C$1:$C$1038,$B21),"")</f>
        <v>DDH-238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t="str">
        <f t="shared" si="0"/>
        <v/>
      </c>
      <c r="J21" s="1" t="str">
        <f>IFERROR(VLOOKUP($D21,Data!$C$2:$V$1038,20,FALSE),"")</f>
        <v/>
      </c>
      <c r="K21" t="str">
        <f>IFERROR(VLOOKUP($D21,Data!$C$2:$I$1038,7,FALSE),"")</f>
        <v/>
      </c>
      <c r="L21" t="str">
        <f>IFERROR(VLOOKUP($D21,Data!$C$2:$J$1038,8,FALSE),"")</f>
        <v/>
      </c>
      <c r="M21" t="str">
        <f>IFERROR(INDEX(Data!$T$1:$T$1038,$E21),"")</f>
        <v/>
      </c>
      <c r="N21" t="str">
        <f t="array" ref="N21">IF($D21&lt;&gt;"",SUM((Data!$S$2:$S$1038)*(Data!$O$2:$O$1038=$A$2)*(Data!$C$2:$C$1038=$D21)),"")</f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  <c r="U21" t="str">
        <f t="shared" si="7"/>
        <v/>
      </c>
    </row>
    <row r="22" spans="1:21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171</v>
      </c>
      <c r="C22" s="18" t="str">
        <f>IFERROR(INDEX(Data!$C$1:$C$1038,$B22),"")</f>
        <v>DDH-213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t="str">
        <f t="shared" si="0"/>
        <v/>
      </c>
      <c r="J22" s="1" t="str">
        <f>IFERROR(VLOOKUP($D22,Data!$C$2:$V$1038,20,FALSE),"")</f>
        <v/>
      </c>
      <c r="K22" t="str">
        <f>IFERROR(VLOOKUP($D22,Data!$C$2:$I$1038,7,FALSE),"")</f>
        <v/>
      </c>
      <c r="L22" t="str">
        <f>IFERROR(VLOOKUP($D22,Data!$C$2:$J$1038,8,FALSE),"")</f>
        <v/>
      </c>
      <c r="M22" t="str">
        <f>IFERROR(INDEX(Data!$T$1:$T$1038,$E22),"")</f>
        <v/>
      </c>
      <c r="N22" t="str">
        <f t="array" ref="N22">IF($D22&lt;&gt;"",SUM((Data!$S$2:$S$1038)*(Data!$O$2:$O$1038=$A$2)*(Data!$C$2:$C$1038=$D22)),"")</f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  <c r="U22" t="str">
        <f t="shared" si="7"/>
        <v/>
      </c>
    </row>
    <row r="23" spans="1:21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172</v>
      </c>
      <c r="C23" s="18" t="str">
        <f>IFERROR(INDEX(Data!$C$1:$C$1038,$B23),"")</f>
        <v>DDH-189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t="str">
        <f t="shared" si="0"/>
        <v/>
      </c>
      <c r="J23" s="1" t="str">
        <f>IFERROR(VLOOKUP($D23,Data!$C$2:$V$1038,20,FALSE),"")</f>
        <v/>
      </c>
      <c r="K23" t="str">
        <f>IFERROR(VLOOKUP($D23,Data!$C$2:$I$1038,7,FALSE),"")</f>
        <v/>
      </c>
      <c r="L23" t="str">
        <f>IFERROR(VLOOKUP($D23,Data!$C$2:$J$1038,8,FALSE),"")</f>
        <v/>
      </c>
      <c r="M23" t="str">
        <f>IFERROR(INDEX(Data!$T$1:$T$1038,$E23),"")</f>
        <v/>
      </c>
      <c r="N23" t="str">
        <f t="array" ref="N23">IF($D23&lt;&gt;"",SUM((Data!$S$2:$S$1038)*(Data!$O$2:$O$1038=$A$2)*(Data!$C$2:$C$1038=$D23)),"")</f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  <c r="U23" t="str">
        <f t="shared" si="7"/>
        <v/>
      </c>
    </row>
    <row r="24" spans="1:21" ht="28.8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178</v>
      </c>
      <c r="C24" s="18" t="str">
        <f>IFERROR(INDEX(Data!$C$1:$C$1038,$B24),"")</f>
        <v>DDH-262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t="str">
        <f t="shared" si="0"/>
        <v/>
      </c>
      <c r="J24" s="1" t="str">
        <f>IFERROR(VLOOKUP($D24,Data!$C$2:$V$1038,20,FALSE),"")</f>
        <v/>
      </c>
      <c r="K24" t="str">
        <f>IFERROR(VLOOKUP($D24,Data!$C$2:$I$1038,7,FALSE),"")</f>
        <v/>
      </c>
      <c r="L24" t="str">
        <f>IFERROR(VLOOKUP($D24,Data!$C$2:$J$1038,8,FALSE),"")</f>
        <v/>
      </c>
      <c r="M24" t="str">
        <f>IFERROR(INDEX(Data!$T$1:$T$1038,$E24),"")</f>
        <v/>
      </c>
      <c r="N24" t="str">
        <f t="array" ref="N24">IF($D24&lt;&gt;"",SUM((Data!$S$2:$S$1038)*(Data!$O$2:$O$1038=$A$2)*(Data!$C$2:$C$1038=$D24)),"")</f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  <c r="U24" t="str">
        <f t="shared" si="7"/>
        <v/>
      </c>
    </row>
    <row r="25" spans="1:21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184</v>
      </c>
      <c r="C25" s="18" t="str">
        <f>IFERROR(INDEX(Data!$C$1:$C$1038,$B25),"")</f>
        <v>DDH-262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t="str">
        <f t="shared" si="0"/>
        <v/>
      </c>
      <c r="J25" s="1" t="str">
        <f>IFERROR(VLOOKUP($D25,Data!$C$2:$V$1038,20,FALSE),"")</f>
        <v/>
      </c>
      <c r="K25" t="str">
        <f>IFERROR(VLOOKUP($D25,Data!$C$2:$I$1038,7,FALSE),"")</f>
        <v/>
      </c>
      <c r="L25" t="str">
        <f>IFERROR(VLOOKUP($D25,Data!$C$2:$J$1038,8,FALSE),"")</f>
        <v/>
      </c>
      <c r="M25" t="str">
        <f>IFERROR(INDEX(Data!$T$1:$T$1038,$E25),"")</f>
        <v/>
      </c>
      <c r="N25" t="str">
        <f t="array" ref="N25">IF($D25&lt;&gt;"",SUM((Data!$S$2:$S$1038)*(Data!$O$2:$O$1038=$A$2)*(Data!$C$2:$C$1038=$D25)),"")</f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  <c r="U25" t="str">
        <f t="shared" si="7"/>
        <v/>
      </c>
    </row>
    <row r="26" spans="1:21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188</v>
      </c>
      <c r="C26" s="18" t="str">
        <f>IFERROR(INDEX(Data!$C$1:$C$1038,$B26),"")</f>
        <v>DDH-264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t="str">
        <f t="shared" si="0"/>
        <v/>
      </c>
      <c r="J26" s="1" t="str">
        <f>IFERROR(VLOOKUP($D26,Data!$C$2:$V$1038,20,FALSE),"")</f>
        <v/>
      </c>
      <c r="K26" t="str">
        <f>IFERROR(VLOOKUP($D26,Data!$C$2:$I$1038,7,FALSE),"")</f>
        <v/>
      </c>
      <c r="L26" t="str">
        <f>IFERROR(VLOOKUP($D26,Data!$C$2:$J$1038,8,FALSE),"")</f>
        <v/>
      </c>
      <c r="M26" t="str">
        <f>IFERROR(INDEX(Data!$T$1:$T$1038,$E26),"")</f>
        <v/>
      </c>
      <c r="N26" t="str">
        <f t="array" ref="N26">IF($D26&lt;&gt;"",SUM((Data!$S$2:$S$1038)*(Data!$O$2:$O$1038=$A$2)*(Data!$C$2:$C$1038=$D26)),"")</f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  <c r="U26" t="str">
        <f t="shared" si="7"/>
        <v/>
      </c>
    </row>
    <row r="27" spans="1:21" ht="28.8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189</v>
      </c>
      <c r="C27" s="18" t="str">
        <f>IFERROR(INDEX(Data!$C$1:$C$1038,$B27),"")</f>
        <v>DDH-262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t="str">
        <f t="shared" si="0"/>
        <v/>
      </c>
      <c r="J27" s="1" t="str">
        <f>IFERROR(VLOOKUP($D27,Data!$C$2:$V$1038,20,FALSE),"")</f>
        <v/>
      </c>
      <c r="K27" t="str">
        <f>IFERROR(VLOOKUP($D27,Data!$C$2:$I$1038,7,FALSE),"")</f>
        <v/>
      </c>
      <c r="L27" t="str">
        <f>IFERROR(VLOOKUP($D27,Data!$C$2:$J$1038,8,FALSE),"")</f>
        <v/>
      </c>
      <c r="M27" t="str">
        <f>IFERROR(INDEX(Data!$T$1:$T$1038,$E27),"")</f>
        <v/>
      </c>
      <c r="N27" t="str">
        <f t="array" ref="N27">IF($D27&lt;&gt;"",SUM((Data!$S$2:$S$1038)*(Data!$O$2:$O$1038=$A$2)*(Data!$C$2:$C$1038=$D27)),"")</f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  <c r="U27" t="str">
        <f t="shared" si="7"/>
        <v/>
      </c>
    </row>
    <row r="28" spans="1:21" ht="28.8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193</v>
      </c>
      <c r="C28" s="18" t="str">
        <f>IFERROR(INDEX(Data!$C$1:$C$1038,$B28),"")</f>
        <v>DDH-222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t="str">
        <f t="shared" si="0"/>
        <v/>
      </c>
      <c r="J28" s="1" t="str">
        <f>IFERROR(VLOOKUP($D28,Data!$C$2:$V$1038,20,FALSE),"")</f>
        <v/>
      </c>
      <c r="K28" t="str">
        <f>IFERROR(VLOOKUP($D28,Data!$C$2:$I$1038,7,FALSE),"")</f>
        <v/>
      </c>
      <c r="L28" t="str">
        <f>IFERROR(VLOOKUP($D28,Data!$C$2:$J$1038,8,FALSE),"")</f>
        <v/>
      </c>
      <c r="M28" t="str">
        <f>IFERROR(INDEX(Data!$T$1:$T$1038,$E28),"")</f>
        <v/>
      </c>
      <c r="N28" t="str">
        <f t="array" ref="N28">IF($D28&lt;&gt;"",SUM((Data!$S$2:$S$1038)*(Data!$O$2:$O$1038=$A$2)*(Data!$C$2:$C$1038=$D28)),"")</f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  <c r="U28" t="str">
        <f t="shared" si="7"/>
        <v/>
      </c>
    </row>
    <row r="29" spans="1:21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195</v>
      </c>
      <c r="C29" s="18" t="str">
        <f>IFERROR(INDEX(Data!$C$1:$C$1038,$B29),"")</f>
        <v>DDH-264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t="str">
        <f t="shared" si="0"/>
        <v/>
      </c>
      <c r="J29" s="1" t="str">
        <f>IFERROR(VLOOKUP($D29,Data!$C$2:$V$1038,20,FALSE),"")</f>
        <v/>
      </c>
      <c r="K29" t="str">
        <f>IFERROR(VLOOKUP($D29,Data!$C$2:$I$1038,7,FALSE),"")</f>
        <v/>
      </c>
      <c r="L29" t="str">
        <f>IFERROR(VLOOKUP($D29,Data!$C$2:$J$1038,8,FALSE),"")</f>
        <v/>
      </c>
      <c r="M29" t="str">
        <f>IFERROR(INDEX(Data!$T$1:$T$1038,$E29),"")</f>
        <v/>
      </c>
      <c r="N29" t="str">
        <f t="array" ref="N29">IF($D29&lt;&gt;"",SUM((Data!$S$2:$S$1038)*(Data!$O$2:$O$1038=$A$2)*(Data!$C$2:$C$1038=$D29)),"")</f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  <c r="U29" t="str">
        <f t="shared" si="7"/>
        <v/>
      </c>
    </row>
    <row r="30" spans="1:21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206</v>
      </c>
      <c r="C30" s="18" t="str">
        <f>IFERROR(INDEX(Data!$C$1:$C$1038,$B30),"")</f>
        <v>DDH-264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t="str">
        <f t="shared" si="0"/>
        <v/>
      </c>
      <c r="J30" s="1" t="str">
        <f>IFERROR(VLOOKUP($D30,Data!$C$2:$V$1038,20,FALSE),"")</f>
        <v/>
      </c>
      <c r="K30" t="str">
        <f>IFERROR(VLOOKUP($D30,Data!$C$2:$I$1038,7,FALSE),"")</f>
        <v/>
      </c>
      <c r="L30" t="str">
        <f>IFERROR(VLOOKUP($D30,Data!$C$2:$J$1038,8,FALSE),"")</f>
        <v/>
      </c>
      <c r="M30" t="str">
        <f>IFERROR(INDEX(Data!$T$1:$T$1038,$E30),"")</f>
        <v/>
      </c>
      <c r="N30" t="str">
        <f t="array" ref="N30">IF($D30&lt;&gt;"",SUM((Data!$S$2:$S$1038)*(Data!$O$2:$O$1038=$A$2)*(Data!$C$2:$C$1038=$D30)),"")</f>
        <v/>
      </c>
      <c r="O30" t="str">
        <f t="shared" si="1"/>
        <v/>
      </c>
      <c r="P30" t="str">
        <f t="shared" ref="P30:P93" si="8">IFERROR(IF($K30,AND($K30,($F30="Done")),FALSE),"")</f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  <c r="U30" t="str">
        <f t="shared" si="7"/>
        <v/>
      </c>
    </row>
    <row r="31" spans="1:21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214</v>
      </c>
      <c r="C31" s="18" t="str">
        <f>IFERROR(INDEX(Data!$C$1:$C$1038,$B31),"")</f>
        <v>DDH-264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t="str">
        <f t="shared" si="0"/>
        <v/>
      </c>
      <c r="J31" s="1" t="str">
        <f>IFERROR(VLOOKUP($D31,Data!$C$2:$V$1038,20,FALSE),"")</f>
        <v/>
      </c>
      <c r="K31" t="str">
        <f>IFERROR(VLOOKUP($D31,Data!$C$2:$I$1038,7,FALSE),"")</f>
        <v/>
      </c>
      <c r="L31" t="str">
        <f>IFERROR(VLOOKUP($D31,Data!$C$2:$J$1038,8,FALSE),"")</f>
        <v/>
      </c>
      <c r="M31" t="str">
        <f>IFERROR(INDEX(Data!$T$1:$T$1038,$E31),"")</f>
        <v/>
      </c>
      <c r="N31" t="str">
        <f t="array" ref="N31">IF($D31&lt;&gt;"",SUM((Data!$S$2:$S$1038)*(Data!$O$2:$O$1038=$A$2)*(Data!$C$2:$C$1038=$D31)),"")</f>
        <v/>
      </c>
      <c r="O31" t="str">
        <f t="shared" si="1"/>
        <v/>
      </c>
      <c r="P31" t="str">
        <f t="shared" si="8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  <c r="U31" t="str">
        <f t="shared" si="7"/>
        <v/>
      </c>
    </row>
    <row r="32" spans="1:21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 t="str">
        <f t="array" ref="N32">IF($D32&lt;&gt;"",SUM((Data!$S$2:$S$1038)*(Data!$O$2:$O$1038=$A$2)*(Data!$C$2:$C$1038=$D32)),"")</f>
        <v/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35" si="10">IFERROR(ROUND($M72/$L72,2),"")</f>
        <v/>
      </c>
      <c r="P72" t="str">
        <f t="shared" si="8"/>
        <v/>
      </c>
      <c r="Q72" t="str">
        <f t="shared" ref="Q72:Q135" si="11">IFERROR(IF($P72,ROUND(K72*O72/$M72*100,2),""),"")</f>
        <v/>
      </c>
      <c r="R72" t="str">
        <f t="shared" ref="R72:R135" si="12">IFERROR(IF($P72,ROUND(O72*H72/$M72*100,2),""),"")</f>
        <v/>
      </c>
      <c r="S72" t="str">
        <f t="shared" ref="S72:S101" si="13">IFERROR(ROUND(N72/$M72*100,2),"")</f>
        <v/>
      </c>
      <c r="T72" t="str">
        <f t="shared" ref="T72:T101" si="14">IFERROR(K72*O72,"")</f>
        <v/>
      </c>
      <c r="U72" t="str">
        <f t="shared" ref="U72:U101" si="15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8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  <c r="U73" t="str">
        <f t="shared" si="15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8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  <c r="U74" t="str">
        <f t="shared" si="15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8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  <c r="U75" t="str">
        <f t="shared" si="15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8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  <c r="U76" t="str">
        <f t="shared" si="15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8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  <c r="U77" t="str">
        <f t="shared" si="15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8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  <c r="U78" t="str">
        <f t="shared" si="15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8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  <c r="U79" t="str">
        <f t="shared" si="15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8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  <c r="U80" t="str">
        <f t="shared" si="15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8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  <c r="U81" t="str">
        <f t="shared" si="15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8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  <c r="U82" t="str">
        <f t="shared" si="15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8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  <c r="U83" t="str">
        <f t="shared" si="15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8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  <c r="U84" t="str">
        <f t="shared" si="15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8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  <c r="U85" t="str">
        <f t="shared" si="15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8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  <c r="U86" t="str">
        <f t="shared" si="15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8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  <c r="U87" t="str">
        <f t="shared" si="15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8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  <c r="U88" t="str">
        <f t="shared" si="15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8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  <c r="U89" t="str">
        <f t="shared" si="15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8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  <c r="U90" t="str">
        <f t="shared" si="15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8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  <c r="U91" t="str">
        <f t="shared" si="15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8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  <c r="U92" t="str">
        <f t="shared" si="15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8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  <c r="U93" t="str">
        <f t="shared" si="15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ref="P94:P157" si="16">IFERROR(IF($K94,AND($K94,($F94="Done")),FALSE),"")</f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  <c r="U94" t="str">
        <f t="shared" si="15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6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  <c r="U95" t="str">
        <f t="shared" si="15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6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  <c r="U96" t="str">
        <f t="shared" si="15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6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  <c r="U97" t="str">
        <f t="shared" si="15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6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  <c r="U98" t="str">
        <f t="shared" si="15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6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  <c r="U99" t="str">
        <f t="shared" si="15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6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  <c r="U100" t="str">
        <f t="shared" si="15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6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  <c r="U101" t="str">
        <f t="shared" si="15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si="10"/>
        <v/>
      </c>
      <c r="P102" t="str">
        <f t="shared" si="16"/>
        <v/>
      </c>
      <c r="Q102" t="str">
        <f t="shared" si="11"/>
        <v/>
      </c>
      <c r="R102" t="str">
        <f t="shared" si="12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0"/>
        <v/>
      </c>
      <c r="P103" t="str">
        <f t="shared" si="16"/>
        <v/>
      </c>
      <c r="Q103" t="str">
        <f t="shared" si="11"/>
        <v/>
      </c>
      <c r="R103" t="str">
        <f t="shared" si="12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0"/>
        <v/>
      </c>
      <c r="P104" t="str">
        <f t="shared" si="16"/>
        <v/>
      </c>
      <c r="Q104" t="str">
        <f t="shared" si="11"/>
        <v/>
      </c>
      <c r="R104" t="str">
        <f t="shared" si="12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0"/>
        <v/>
      </c>
      <c r="P105" t="str">
        <f t="shared" si="16"/>
        <v/>
      </c>
      <c r="Q105" t="str">
        <f t="shared" si="11"/>
        <v/>
      </c>
      <c r="R105" t="str">
        <f t="shared" si="12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0"/>
        <v/>
      </c>
      <c r="P106" t="str">
        <f t="shared" si="16"/>
        <v/>
      </c>
      <c r="Q106" t="str">
        <f t="shared" si="11"/>
        <v/>
      </c>
      <c r="R106" t="str">
        <f t="shared" si="12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0"/>
        <v/>
      </c>
      <c r="P107" t="str">
        <f t="shared" si="16"/>
        <v/>
      </c>
      <c r="Q107" t="str">
        <f t="shared" si="11"/>
        <v/>
      </c>
      <c r="R107" t="str">
        <f t="shared" si="12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si="10"/>
        <v/>
      </c>
      <c r="P108" t="str">
        <f t="shared" si="16"/>
        <v/>
      </c>
      <c r="Q108" t="str">
        <f t="shared" si="11"/>
        <v/>
      </c>
      <c r="R108" t="str">
        <f t="shared" si="12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0"/>
        <v/>
      </c>
      <c r="P109" t="str">
        <f t="shared" si="16"/>
        <v/>
      </c>
      <c r="Q109" t="str">
        <f t="shared" si="11"/>
        <v/>
      </c>
      <c r="R109" t="str">
        <f t="shared" si="12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0"/>
        <v/>
      </c>
      <c r="P110" t="str">
        <f t="shared" si="16"/>
        <v/>
      </c>
      <c r="Q110" t="str">
        <f t="shared" si="11"/>
        <v/>
      </c>
      <c r="R110" t="str">
        <f t="shared" si="12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0"/>
        <v/>
      </c>
      <c r="P111" t="str">
        <f t="shared" si="16"/>
        <v/>
      </c>
      <c r="Q111" t="str">
        <f t="shared" si="11"/>
        <v/>
      </c>
      <c r="R111" t="str">
        <f t="shared" si="12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0"/>
        <v/>
      </c>
      <c r="P112" t="str">
        <f t="shared" si="16"/>
        <v/>
      </c>
      <c r="Q112" t="str">
        <f t="shared" si="11"/>
        <v/>
      </c>
      <c r="R112" t="str">
        <f t="shared" si="12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0"/>
        <v/>
      </c>
      <c r="P113" t="str">
        <f t="shared" si="16"/>
        <v/>
      </c>
      <c r="Q113" t="str">
        <f t="shared" si="11"/>
        <v/>
      </c>
      <c r="R113" t="str">
        <f t="shared" si="12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0"/>
        <v/>
      </c>
      <c r="P114" t="str">
        <f t="shared" si="16"/>
        <v/>
      </c>
      <c r="Q114" t="str">
        <f t="shared" si="11"/>
        <v/>
      </c>
      <c r="R114" t="str">
        <f t="shared" si="12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0"/>
        <v/>
      </c>
      <c r="P115" t="str">
        <f t="shared" si="16"/>
        <v/>
      </c>
      <c r="Q115" t="str">
        <f t="shared" si="11"/>
        <v/>
      </c>
      <c r="R115" t="str">
        <f t="shared" si="12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0"/>
        <v/>
      </c>
      <c r="P116" t="str">
        <f t="shared" si="16"/>
        <v/>
      </c>
      <c r="Q116" t="str">
        <f t="shared" si="11"/>
        <v/>
      </c>
      <c r="R116" t="str">
        <f t="shared" si="12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0"/>
        <v/>
      </c>
      <c r="P117" t="str">
        <f t="shared" si="16"/>
        <v/>
      </c>
      <c r="Q117" t="str">
        <f t="shared" si="11"/>
        <v/>
      </c>
      <c r="R117" t="str">
        <f t="shared" si="12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0"/>
        <v/>
      </c>
      <c r="P118" t="str">
        <f t="shared" si="16"/>
        <v/>
      </c>
      <c r="Q118" t="str">
        <f t="shared" si="11"/>
        <v/>
      </c>
      <c r="R118" t="str">
        <f t="shared" si="12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0"/>
        <v/>
      </c>
      <c r="P119" t="str">
        <f t="shared" si="16"/>
        <v/>
      </c>
      <c r="Q119" t="str">
        <f t="shared" si="11"/>
        <v/>
      </c>
      <c r="R119" t="str">
        <f t="shared" si="12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0"/>
        <v/>
      </c>
      <c r="P120" t="str">
        <f t="shared" si="16"/>
        <v/>
      </c>
      <c r="Q120" t="str">
        <f t="shared" si="11"/>
        <v/>
      </c>
      <c r="R120" t="str">
        <f t="shared" si="12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0"/>
        <v/>
      </c>
      <c r="P121" t="str">
        <f t="shared" si="16"/>
        <v/>
      </c>
      <c r="Q121" t="str">
        <f t="shared" si="11"/>
        <v/>
      </c>
      <c r="R121" t="str">
        <f t="shared" si="12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0"/>
        <v/>
      </c>
      <c r="P122" t="str">
        <f t="shared" si="16"/>
        <v/>
      </c>
      <c r="Q122" t="str">
        <f t="shared" si="11"/>
        <v/>
      </c>
      <c r="R122" t="str">
        <f t="shared" si="12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0"/>
        <v/>
      </c>
      <c r="P123" t="str">
        <f t="shared" si="16"/>
        <v/>
      </c>
      <c r="Q123" t="str">
        <f t="shared" si="11"/>
        <v/>
      </c>
      <c r="R123" t="str">
        <f t="shared" si="12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0"/>
        <v/>
      </c>
      <c r="P124" t="str">
        <f t="shared" si="16"/>
        <v/>
      </c>
      <c r="Q124" t="str">
        <f t="shared" si="11"/>
        <v/>
      </c>
      <c r="R124" t="str">
        <f t="shared" si="12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0"/>
        <v/>
      </c>
      <c r="P125" t="str">
        <f t="shared" si="16"/>
        <v/>
      </c>
      <c r="Q125" t="str">
        <f t="shared" si="11"/>
        <v/>
      </c>
      <c r="R125" t="str">
        <f t="shared" si="12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0"/>
        <v/>
      </c>
      <c r="P126" t="str">
        <f t="shared" si="16"/>
        <v/>
      </c>
      <c r="Q126" t="str">
        <f t="shared" si="11"/>
        <v/>
      </c>
      <c r="R126" t="str">
        <f t="shared" si="12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0"/>
        <v/>
      </c>
      <c r="P127" t="str">
        <f t="shared" si="16"/>
        <v/>
      </c>
      <c r="Q127" t="str">
        <f t="shared" si="11"/>
        <v/>
      </c>
      <c r="R127" t="str">
        <f t="shared" si="12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0"/>
        <v/>
      </c>
      <c r="P128" t="str">
        <f t="shared" si="16"/>
        <v/>
      </c>
      <c r="Q128" t="str">
        <f t="shared" si="11"/>
        <v/>
      </c>
      <c r="R128" t="str">
        <f t="shared" si="12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0"/>
        <v/>
      </c>
      <c r="P129" t="str">
        <f t="shared" si="16"/>
        <v/>
      </c>
      <c r="Q129" t="str">
        <f t="shared" si="11"/>
        <v/>
      </c>
      <c r="R129" t="str">
        <f t="shared" si="12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0"/>
        <v/>
      </c>
      <c r="P130" t="str">
        <f t="shared" si="16"/>
        <v/>
      </c>
      <c r="Q130" t="str">
        <f t="shared" si="11"/>
        <v/>
      </c>
      <c r="R130" t="str">
        <f t="shared" si="12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0"/>
        <v/>
      </c>
      <c r="P131" t="str">
        <f t="shared" si="16"/>
        <v/>
      </c>
      <c r="Q131" t="str">
        <f t="shared" si="11"/>
        <v/>
      </c>
      <c r="R131" t="str">
        <f t="shared" si="12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0"/>
        <v/>
      </c>
      <c r="P132" t="str">
        <f t="shared" si="16"/>
        <v/>
      </c>
      <c r="Q132" t="str">
        <f t="shared" si="11"/>
        <v/>
      </c>
      <c r="R132" t="str">
        <f t="shared" si="12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0"/>
        <v/>
      </c>
      <c r="P133" t="str">
        <f t="shared" si="16"/>
        <v/>
      </c>
      <c r="Q133" t="str">
        <f t="shared" si="11"/>
        <v/>
      </c>
      <c r="R133" t="str">
        <f t="shared" si="12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0"/>
        <v/>
      </c>
      <c r="P134" t="str">
        <f t="shared" si="16"/>
        <v/>
      </c>
      <c r="Q134" t="str">
        <f t="shared" si="11"/>
        <v/>
      </c>
      <c r="R134" t="str">
        <f t="shared" si="12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0"/>
        <v/>
      </c>
      <c r="P135" t="str">
        <f t="shared" si="16"/>
        <v/>
      </c>
      <c r="Q135" t="str">
        <f t="shared" si="11"/>
        <v/>
      </c>
      <c r="R135" t="str">
        <f t="shared" si="12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17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18">IFERROR(ROUND($M136/$L136,2),"")</f>
        <v/>
      </c>
      <c r="P136" t="str">
        <f t="shared" si="16"/>
        <v/>
      </c>
      <c r="Q136" t="str">
        <f t="shared" ref="Q136:Q199" si="19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17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18"/>
        <v/>
      </c>
      <c r="P137" t="str">
        <f t="shared" si="16"/>
        <v/>
      </c>
      <c r="Q137" t="str">
        <f t="shared" si="19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17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18"/>
        <v/>
      </c>
      <c r="P138" t="str">
        <f t="shared" si="16"/>
        <v/>
      </c>
      <c r="Q138" t="str">
        <f t="shared" si="19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17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18"/>
        <v/>
      </c>
      <c r="P139" t="str">
        <f t="shared" si="16"/>
        <v/>
      </c>
      <c r="Q139" t="str">
        <f t="shared" si="19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17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18"/>
        <v/>
      </c>
      <c r="P140" t="str">
        <f t="shared" si="16"/>
        <v/>
      </c>
      <c r="Q140" t="str">
        <f t="shared" si="19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17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18"/>
        <v/>
      </c>
      <c r="P141" t="str">
        <f t="shared" si="16"/>
        <v/>
      </c>
      <c r="Q141" t="str">
        <f t="shared" si="19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17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18"/>
        <v/>
      </c>
      <c r="P142" t="str">
        <f t="shared" si="16"/>
        <v/>
      </c>
      <c r="Q142" t="str">
        <f t="shared" si="19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17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18"/>
        <v/>
      </c>
      <c r="P143" t="str">
        <f t="shared" si="16"/>
        <v/>
      </c>
      <c r="Q143" t="str">
        <f t="shared" si="19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17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18"/>
        <v/>
      </c>
      <c r="P144" t="str">
        <f t="shared" si="16"/>
        <v/>
      </c>
      <c r="Q144" t="str">
        <f t="shared" si="19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17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18"/>
        <v/>
      </c>
      <c r="P145" t="str">
        <f t="shared" si="16"/>
        <v/>
      </c>
      <c r="Q145" t="str">
        <f t="shared" si="19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17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18"/>
        <v/>
      </c>
      <c r="P146" t="str">
        <f t="shared" si="16"/>
        <v/>
      </c>
      <c r="Q146" t="str">
        <f t="shared" si="19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17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18"/>
        <v/>
      </c>
      <c r="P147" t="str">
        <f t="shared" si="16"/>
        <v/>
      </c>
      <c r="Q147" t="str">
        <f t="shared" si="19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17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18"/>
        <v/>
      </c>
      <c r="P148" t="str">
        <f t="shared" si="16"/>
        <v/>
      </c>
      <c r="Q148" t="str">
        <f t="shared" si="19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17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18"/>
        <v/>
      </c>
      <c r="P149" t="str">
        <f t="shared" si="16"/>
        <v/>
      </c>
      <c r="Q149" t="str">
        <f t="shared" si="19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17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18"/>
        <v/>
      </c>
      <c r="P150" t="str">
        <f t="shared" si="16"/>
        <v/>
      </c>
      <c r="Q150" t="str">
        <f t="shared" si="19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17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18"/>
        <v/>
      </c>
      <c r="P151" t="str">
        <f t="shared" si="16"/>
        <v/>
      </c>
      <c r="Q151" t="str">
        <f t="shared" si="19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17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18"/>
        <v/>
      </c>
      <c r="P152" t="str">
        <f t="shared" si="16"/>
        <v/>
      </c>
      <c r="Q152" t="str">
        <f t="shared" si="19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17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18"/>
        <v/>
      </c>
      <c r="P153" t="str">
        <f t="shared" si="16"/>
        <v/>
      </c>
      <c r="Q153" t="str">
        <f t="shared" si="19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17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18"/>
        <v/>
      </c>
      <c r="P154" t="str">
        <f t="shared" si="16"/>
        <v/>
      </c>
      <c r="Q154" t="str">
        <f t="shared" si="19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17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18"/>
        <v/>
      </c>
      <c r="P155" t="str">
        <f t="shared" si="16"/>
        <v/>
      </c>
      <c r="Q155" t="str">
        <f t="shared" si="19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17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18"/>
        <v/>
      </c>
      <c r="P156" t="str">
        <f t="shared" si="16"/>
        <v/>
      </c>
      <c r="Q156" t="str">
        <f t="shared" si="19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17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18"/>
        <v/>
      </c>
      <c r="P157" t="str">
        <f t="shared" si="16"/>
        <v/>
      </c>
      <c r="Q157" t="str">
        <f t="shared" si="19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17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18"/>
        <v/>
      </c>
      <c r="P158" t="str">
        <f t="shared" ref="P158:P221" si="20">IFERROR(IF($K158,AND($K158,($F158="Done")),FALSE),"")</f>
        <v/>
      </c>
      <c r="Q158" t="str">
        <f t="shared" si="19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17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18"/>
        <v/>
      </c>
      <c r="P159" t="str">
        <f t="shared" si="20"/>
        <v/>
      </c>
      <c r="Q159" t="str">
        <f t="shared" si="19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17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18"/>
        <v/>
      </c>
      <c r="P160" t="str">
        <f t="shared" si="20"/>
        <v/>
      </c>
      <c r="Q160" t="str">
        <f t="shared" si="19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17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18"/>
        <v/>
      </c>
      <c r="P161" t="str">
        <f t="shared" si="20"/>
        <v/>
      </c>
      <c r="Q161" t="str">
        <f t="shared" si="19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17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18"/>
        <v/>
      </c>
      <c r="P162" t="str">
        <f t="shared" si="20"/>
        <v/>
      </c>
      <c r="Q162" t="str">
        <f t="shared" si="19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17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18"/>
        <v/>
      </c>
      <c r="P163" t="str">
        <f t="shared" si="20"/>
        <v/>
      </c>
      <c r="Q163" t="str">
        <f t="shared" si="19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17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18"/>
        <v/>
      </c>
      <c r="P164" t="str">
        <f t="shared" si="20"/>
        <v/>
      </c>
      <c r="Q164" t="str">
        <f t="shared" si="19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17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18"/>
        <v/>
      </c>
      <c r="P165" t="str">
        <f t="shared" si="20"/>
        <v/>
      </c>
      <c r="Q165" t="str">
        <f t="shared" si="19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17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18"/>
        <v/>
      </c>
      <c r="P166" t="str">
        <f t="shared" si="20"/>
        <v/>
      </c>
      <c r="Q166" t="str">
        <f t="shared" si="19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17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18"/>
        <v/>
      </c>
      <c r="P167" t="str">
        <f t="shared" si="20"/>
        <v/>
      </c>
      <c r="Q167" t="str">
        <f t="shared" si="19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17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18"/>
        <v/>
      </c>
      <c r="P168" t="str">
        <f t="shared" si="20"/>
        <v/>
      </c>
      <c r="Q168" t="str">
        <f t="shared" si="19"/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17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18"/>
        <v/>
      </c>
      <c r="P169" t="str">
        <f t="shared" si="20"/>
        <v/>
      </c>
      <c r="Q169" t="str">
        <f t="shared" si="19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18"/>
        <v/>
      </c>
      <c r="P170" t="str">
        <f t="shared" si="20"/>
        <v/>
      </c>
      <c r="Q170" t="str">
        <f t="shared" si="19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18"/>
        <v/>
      </c>
      <c r="P171" t="str">
        <f t="shared" si="20"/>
        <v/>
      </c>
      <c r="Q171" t="str">
        <f t="shared" si="19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18"/>
        <v/>
      </c>
      <c r="P172" t="str">
        <f t="shared" si="20"/>
        <v/>
      </c>
      <c r="Q172" t="str">
        <f t="shared" si="19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18"/>
        <v/>
      </c>
      <c r="P173" t="str">
        <f t="shared" si="20"/>
        <v/>
      </c>
      <c r="Q173" t="str">
        <f t="shared" si="19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18"/>
        <v/>
      </c>
      <c r="P174" t="str">
        <f t="shared" si="20"/>
        <v/>
      </c>
      <c r="Q174" t="str">
        <f t="shared" si="19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18"/>
        <v/>
      </c>
      <c r="P175" t="str">
        <f t="shared" si="20"/>
        <v/>
      </c>
      <c r="Q175" t="str">
        <f t="shared" si="19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18"/>
        <v/>
      </c>
      <c r="P176" t="str">
        <f t="shared" si="20"/>
        <v/>
      </c>
      <c r="Q176" t="str">
        <f t="shared" si="19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18"/>
        <v/>
      </c>
      <c r="P177" t="str">
        <f t="shared" si="20"/>
        <v/>
      </c>
      <c r="Q177" t="str">
        <f t="shared" si="19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18"/>
        <v/>
      </c>
      <c r="P178" t="str">
        <f t="shared" si="20"/>
        <v/>
      </c>
      <c r="Q178" t="str">
        <f t="shared" si="19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18"/>
        <v/>
      </c>
      <c r="P179" t="str">
        <f t="shared" si="20"/>
        <v/>
      </c>
      <c r="Q179" t="str">
        <f t="shared" si="19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18"/>
        <v/>
      </c>
      <c r="P180" t="str">
        <f t="shared" si="20"/>
        <v/>
      </c>
      <c r="Q180" t="str">
        <f t="shared" si="19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18"/>
        <v/>
      </c>
      <c r="P181" t="str">
        <f t="shared" si="20"/>
        <v/>
      </c>
      <c r="Q181" t="str">
        <f t="shared" si="19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18"/>
        <v/>
      </c>
      <c r="P182" t="str">
        <f t="shared" si="20"/>
        <v/>
      </c>
      <c r="Q182" t="str">
        <f t="shared" si="19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18"/>
        <v/>
      </c>
      <c r="P183" t="str">
        <f t="shared" si="20"/>
        <v/>
      </c>
      <c r="Q183" t="str">
        <f t="shared" si="19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18"/>
        <v/>
      </c>
      <c r="P184" t="str">
        <f t="shared" si="20"/>
        <v/>
      </c>
      <c r="Q184" t="str">
        <f t="shared" si="19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18"/>
        <v/>
      </c>
      <c r="P185" t="str">
        <f t="shared" si="20"/>
        <v/>
      </c>
      <c r="Q185" t="str">
        <f t="shared" si="19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18"/>
        <v/>
      </c>
      <c r="P186" t="str">
        <f t="shared" si="20"/>
        <v/>
      </c>
      <c r="Q186" t="str">
        <f t="shared" si="19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18"/>
        <v/>
      </c>
      <c r="P187" t="str">
        <f t="shared" si="20"/>
        <v/>
      </c>
      <c r="Q187" t="str">
        <f t="shared" si="19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18"/>
        <v/>
      </c>
      <c r="P188" t="str">
        <f t="shared" si="20"/>
        <v/>
      </c>
      <c r="Q188" t="str">
        <f t="shared" si="19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18"/>
        <v/>
      </c>
      <c r="P189" t="str">
        <f t="shared" si="20"/>
        <v/>
      </c>
      <c r="Q189" t="str">
        <f t="shared" si="19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18"/>
        <v/>
      </c>
      <c r="P190" t="str">
        <f t="shared" si="20"/>
        <v/>
      </c>
      <c r="Q190" t="str">
        <f t="shared" si="19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18"/>
        <v/>
      </c>
      <c r="P191" t="str">
        <f t="shared" si="20"/>
        <v/>
      </c>
      <c r="Q191" t="str">
        <f t="shared" si="19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18"/>
        <v/>
      </c>
      <c r="P192" t="str">
        <f t="shared" si="20"/>
        <v/>
      </c>
      <c r="Q192" t="str">
        <f t="shared" si="19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18"/>
        <v/>
      </c>
      <c r="P193" t="str">
        <f t="shared" si="20"/>
        <v/>
      </c>
      <c r="Q193" t="str">
        <f t="shared" si="19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18"/>
        <v/>
      </c>
      <c r="P194" t="str">
        <f t="shared" si="20"/>
        <v/>
      </c>
      <c r="Q194" t="str">
        <f t="shared" si="19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18"/>
        <v/>
      </c>
      <c r="P195" t="str">
        <f t="shared" si="20"/>
        <v/>
      </c>
      <c r="Q195" t="str">
        <f t="shared" si="19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18"/>
        <v/>
      </c>
      <c r="P196" t="str">
        <f t="shared" si="20"/>
        <v/>
      </c>
      <c r="Q196" t="str">
        <f t="shared" si="19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18"/>
        <v/>
      </c>
      <c r="P197" t="str">
        <f t="shared" si="20"/>
        <v/>
      </c>
      <c r="Q197" t="str">
        <f t="shared" si="19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18"/>
        <v/>
      </c>
      <c r="P198" t="str">
        <f t="shared" si="20"/>
        <v/>
      </c>
      <c r="Q198" t="str">
        <f t="shared" si="19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18"/>
        <v/>
      </c>
      <c r="P199" t="str">
        <f t="shared" si="20"/>
        <v/>
      </c>
      <c r="Q199" t="str">
        <f t="shared" si="19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1">IFERROR(ROUND($M200/$L200,2),"")</f>
        <v/>
      </c>
      <c r="P200" t="str">
        <f t="shared" si="20"/>
        <v/>
      </c>
      <c r="Q200" t="str">
        <f t="shared" ref="Q200:Q263" si="22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1"/>
        <v/>
      </c>
      <c r="P201" t="str">
        <f t="shared" si="20"/>
        <v/>
      </c>
      <c r="Q201" t="str">
        <f t="shared" si="22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1"/>
        <v/>
      </c>
      <c r="P202" t="str">
        <f t="shared" si="20"/>
        <v/>
      </c>
      <c r="Q202" t="str">
        <f t="shared" si="22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1"/>
        <v/>
      </c>
      <c r="P203" t="str">
        <f t="shared" si="20"/>
        <v/>
      </c>
      <c r="Q203" t="str">
        <f t="shared" si="22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1"/>
        <v/>
      </c>
      <c r="P204" t="str">
        <f t="shared" si="20"/>
        <v/>
      </c>
      <c r="Q204" t="str">
        <f t="shared" si="22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1"/>
        <v/>
      </c>
      <c r="P205" t="str">
        <f t="shared" si="20"/>
        <v/>
      </c>
      <c r="Q205" t="str">
        <f t="shared" si="22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1"/>
        <v/>
      </c>
      <c r="P206" t="str">
        <f t="shared" si="20"/>
        <v/>
      </c>
      <c r="Q206" t="str">
        <f t="shared" si="22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1"/>
        <v/>
      </c>
      <c r="P207" t="str">
        <f t="shared" si="20"/>
        <v/>
      </c>
      <c r="Q207" t="str">
        <f t="shared" si="22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1"/>
        <v/>
      </c>
      <c r="P208" t="str">
        <f t="shared" si="20"/>
        <v/>
      </c>
      <c r="Q208" t="str">
        <f t="shared" si="22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1"/>
        <v/>
      </c>
      <c r="P209" t="str">
        <f t="shared" si="20"/>
        <v/>
      </c>
      <c r="Q209" t="str">
        <f t="shared" si="22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1"/>
        <v/>
      </c>
      <c r="P210" t="str">
        <f t="shared" si="20"/>
        <v/>
      </c>
      <c r="Q210" t="str">
        <f t="shared" si="22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1"/>
        <v/>
      </c>
      <c r="P211" t="str">
        <f t="shared" si="20"/>
        <v/>
      </c>
      <c r="Q211" t="str">
        <f t="shared" si="22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1"/>
        <v/>
      </c>
      <c r="P212" t="str">
        <f t="shared" si="20"/>
        <v/>
      </c>
      <c r="Q212" t="str">
        <f t="shared" si="22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1"/>
        <v/>
      </c>
      <c r="P213" t="str">
        <f t="shared" si="20"/>
        <v/>
      </c>
      <c r="Q213" t="str">
        <f t="shared" si="22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1"/>
        <v/>
      </c>
      <c r="P214" t="str">
        <f t="shared" si="20"/>
        <v/>
      </c>
      <c r="Q214" t="str">
        <f t="shared" si="22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1"/>
        <v/>
      </c>
      <c r="P215" t="str">
        <f t="shared" si="20"/>
        <v/>
      </c>
      <c r="Q215" t="str">
        <f t="shared" si="22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1"/>
        <v/>
      </c>
      <c r="P216" t="str">
        <f t="shared" si="20"/>
        <v/>
      </c>
      <c r="Q216" t="str">
        <f t="shared" si="22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1"/>
        <v/>
      </c>
      <c r="P217" t="str">
        <f t="shared" si="20"/>
        <v/>
      </c>
      <c r="Q217" t="str">
        <f t="shared" si="22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1"/>
        <v/>
      </c>
      <c r="P218" t="str">
        <f t="shared" si="20"/>
        <v/>
      </c>
      <c r="Q218" t="str">
        <f t="shared" si="22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1"/>
        <v/>
      </c>
      <c r="P219" t="str">
        <f t="shared" si="20"/>
        <v/>
      </c>
      <c r="Q219" t="str">
        <f t="shared" si="22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1"/>
        <v/>
      </c>
      <c r="P220" t="str">
        <f t="shared" si="20"/>
        <v/>
      </c>
      <c r="Q220" t="str">
        <f t="shared" si="22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1"/>
        <v/>
      </c>
      <c r="P221" t="str">
        <f t="shared" si="20"/>
        <v/>
      </c>
      <c r="Q221" t="str">
        <f t="shared" si="22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1"/>
        <v/>
      </c>
      <c r="P222" t="str">
        <f t="shared" ref="P222:P285" si="23">IFERROR(IF($K222,AND($K222,($F222="Done")),FALSE),"")</f>
        <v/>
      </c>
      <c r="Q222" t="str">
        <f t="shared" si="22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1"/>
        <v/>
      </c>
      <c r="P223" t="str">
        <f t="shared" si="23"/>
        <v/>
      </c>
      <c r="Q223" t="str">
        <f t="shared" si="22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1"/>
        <v/>
      </c>
      <c r="P224" t="str">
        <f t="shared" si="23"/>
        <v/>
      </c>
      <c r="Q224" t="str">
        <f t="shared" si="22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1"/>
        <v/>
      </c>
      <c r="P225" t="str">
        <f t="shared" si="23"/>
        <v/>
      </c>
      <c r="Q225" t="str">
        <f t="shared" si="22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1"/>
        <v/>
      </c>
      <c r="P226" t="str">
        <f t="shared" si="23"/>
        <v/>
      </c>
      <c r="Q226" t="str">
        <f t="shared" si="22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1"/>
        <v/>
      </c>
      <c r="P227" t="str">
        <f t="shared" si="23"/>
        <v/>
      </c>
      <c r="Q227" t="str">
        <f t="shared" si="22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1"/>
        <v/>
      </c>
      <c r="P228" t="str">
        <f t="shared" si="23"/>
        <v/>
      </c>
      <c r="Q228" t="str">
        <f t="shared" si="22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1"/>
        <v/>
      </c>
      <c r="P229" t="str">
        <f t="shared" si="23"/>
        <v/>
      </c>
      <c r="Q229" t="str">
        <f t="shared" si="22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1"/>
        <v/>
      </c>
      <c r="P230" t="str">
        <f t="shared" si="23"/>
        <v/>
      </c>
      <c r="Q230" t="str">
        <f t="shared" si="22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1"/>
        <v/>
      </c>
      <c r="P231" t="str">
        <f t="shared" si="23"/>
        <v/>
      </c>
      <c r="Q231" t="str">
        <f t="shared" si="22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1"/>
        <v/>
      </c>
      <c r="P232" t="str">
        <f t="shared" si="23"/>
        <v/>
      </c>
      <c r="Q232" t="str">
        <f t="shared" si="22"/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1"/>
        <v/>
      </c>
      <c r="P233" t="str">
        <f t="shared" si="23"/>
        <v/>
      </c>
      <c r="Q233" t="str">
        <f t="shared" si="22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1"/>
        <v/>
      </c>
      <c r="P234" t="str">
        <f t="shared" si="23"/>
        <v/>
      </c>
      <c r="Q234" t="str">
        <f t="shared" si="22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1"/>
        <v/>
      </c>
      <c r="P235" t="str">
        <f t="shared" si="23"/>
        <v/>
      </c>
      <c r="Q235" t="str">
        <f t="shared" si="22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1"/>
        <v/>
      </c>
      <c r="P236" t="str">
        <f t="shared" si="23"/>
        <v/>
      </c>
      <c r="Q236" t="str">
        <f t="shared" si="22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1"/>
        <v/>
      </c>
      <c r="P237" t="str">
        <f t="shared" si="23"/>
        <v/>
      </c>
      <c r="Q237" t="str">
        <f t="shared" si="22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1"/>
        <v/>
      </c>
      <c r="P238" t="str">
        <f t="shared" si="23"/>
        <v/>
      </c>
      <c r="Q238" t="str">
        <f t="shared" si="22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1"/>
        <v/>
      </c>
      <c r="P239" t="str">
        <f t="shared" si="23"/>
        <v/>
      </c>
      <c r="Q239" t="str">
        <f t="shared" si="22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1"/>
        <v/>
      </c>
      <c r="P240" t="str">
        <f t="shared" si="23"/>
        <v/>
      </c>
      <c r="Q240" t="str">
        <f t="shared" si="22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1"/>
        <v/>
      </c>
      <c r="P241" t="str">
        <f t="shared" si="23"/>
        <v/>
      </c>
      <c r="Q241" t="str">
        <f t="shared" si="22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1"/>
        <v/>
      </c>
      <c r="P242" t="str">
        <f t="shared" si="23"/>
        <v/>
      </c>
      <c r="Q242" t="str">
        <f t="shared" si="22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1"/>
        <v/>
      </c>
      <c r="P243" t="str">
        <f t="shared" si="23"/>
        <v/>
      </c>
      <c r="Q243" t="str">
        <f t="shared" si="22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1"/>
        <v/>
      </c>
      <c r="P244" t="str">
        <f t="shared" si="23"/>
        <v/>
      </c>
      <c r="Q244" t="str">
        <f t="shared" si="22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1"/>
        <v/>
      </c>
      <c r="P245" t="str">
        <f t="shared" si="23"/>
        <v/>
      </c>
      <c r="Q245" t="str">
        <f t="shared" si="22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1"/>
        <v/>
      </c>
      <c r="P246" t="str">
        <f t="shared" si="23"/>
        <v/>
      </c>
      <c r="Q246" t="str">
        <f t="shared" si="22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1"/>
        <v/>
      </c>
      <c r="P247" t="str">
        <f t="shared" si="23"/>
        <v/>
      </c>
      <c r="Q247" t="str">
        <f t="shared" si="22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1"/>
        <v/>
      </c>
      <c r="P248" t="str">
        <f t="shared" si="23"/>
        <v/>
      </c>
      <c r="Q248" t="str">
        <f t="shared" si="22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1"/>
        <v/>
      </c>
      <c r="P249" t="str">
        <f t="shared" si="23"/>
        <v/>
      </c>
      <c r="Q249" t="str">
        <f t="shared" si="22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1"/>
        <v/>
      </c>
      <c r="P250" t="str">
        <f t="shared" si="23"/>
        <v/>
      </c>
      <c r="Q250" t="str">
        <f t="shared" si="22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1"/>
        <v/>
      </c>
      <c r="P251" t="str">
        <f t="shared" si="23"/>
        <v/>
      </c>
      <c r="Q251" t="str">
        <f t="shared" si="22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1"/>
        <v/>
      </c>
      <c r="P252" t="str">
        <f t="shared" si="23"/>
        <v/>
      </c>
      <c r="Q252" t="str">
        <f t="shared" si="22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1"/>
        <v/>
      </c>
      <c r="P253" t="str">
        <f t="shared" si="23"/>
        <v/>
      </c>
      <c r="Q253" t="str">
        <f t="shared" si="22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1"/>
        <v/>
      </c>
      <c r="P254" t="str">
        <f t="shared" si="23"/>
        <v/>
      </c>
      <c r="Q254" t="str">
        <f t="shared" si="22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1"/>
        <v/>
      </c>
      <c r="P255" t="str">
        <f t="shared" si="23"/>
        <v/>
      </c>
      <c r="Q255" t="str">
        <f t="shared" si="22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1"/>
        <v/>
      </c>
      <c r="P256" t="str">
        <f t="shared" si="23"/>
        <v/>
      </c>
      <c r="Q256" t="str">
        <f t="shared" si="22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1"/>
        <v/>
      </c>
      <c r="P257" t="str">
        <f t="shared" si="23"/>
        <v/>
      </c>
      <c r="Q257" t="str">
        <f t="shared" si="22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1"/>
        <v/>
      </c>
      <c r="P258" t="str">
        <f t="shared" si="23"/>
        <v/>
      </c>
      <c r="Q258" t="str">
        <f t="shared" si="22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1"/>
        <v/>
      </c>
      <c r="P259" t="str">
        <f t="shared" si="23"/>
        <v/>
      </c>
      <c r="Q259" t="str">
        <f t="shared" si="22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1"/>
        <v/>
      </c>
      <c r="P260" t="str">
        <f t="shared" si="23"/>
        <v/>
      </c>
      <c r="Q260" t="str">
        <f t="shared" si="22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1"/>
        <v/>
      </c>
      <c r="P261" t="str">
        <f t="shared" si="23"/>
        <v/>
      </c>
      <c r="Q261" t="str">
        <f t="shared" si="22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1"/>
        <v/>
      </c>
      <c r="P262" t="str">
        <f t="shared" si="23"/>
        <v/>
      </c>
      <c r="Q262" t="str">
        <f t="shared" si="22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1"/>
        <v/>
      </c>
      <c r="P263" t="str">
        <f t="shared" si="23"/>
        <v/>
      </c>
      <c r="Q263" t="str">
        <f t="shared" si="22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24">IFERROR(ROUND($M264/$L264,2),"")</f>
        <v/>
      </c>
      <c r="P264" t="str">
        <f t="shared" si="23"/>
        <v/>
      </c>
      <c r="Q264" t="str">
        <f t="shared" ref="Q264:Q327" si="25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24"/>
        <v/>
      </c>
      <c r="P265" t="str">
        <f t="shared" si="23"/>
        <v/>
      </c>
      <c r="Q265" t="str">
        <f t="shared" si="25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24"/>
        <v/>
      </c>
      <c r="P266" t="str">
        <f t="shared" si="23"/>
        <v/>
      </c>
      <c r="Q266" t="str">
        <f t="shared" si="25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24"/>
        <v/>
      </c>
      <c r="P267" t="str">
        <f t="shared" si="23"/>
        <v/>
      </c>
      <c r="Q267" t="str">
        <f t="shared" si="25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24"/>
        <v/>
      </c>
      <c r="P268" t="str">
        <f t="shared" si="23"/>
        <v/>
      </c>
      <c r="Q268" t="str">
        <f t="shared" si="25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24"/>
        <v/>
      </c>
      <c r="P269" t="str">
        <f t="shared" si="23"/>
        <v/>
      </c>
      <c r="Q269" t="str">
        <f t="shared" si="25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24"/>
        <v/>
      </c>
      <c r="P270" t="str">
        <f t="shared" si="23"/>
        <v/>
      </c>
      <c r="Q270" t="str">
        <f t="shared" si="25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24"/>
        <v/>
      </c>
      <c r="P271" t="str">
        <f t="shared" si="23"/>
        <v/>
      </c>
      <c r="Q271" t="str">
        <f t="shared" si="25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24"/>
        <v/>
      </c>
      <c r="P272" t="str">
        <f t="shared" si="23"/>
        <v/>
      </c>
      <c r="Q272" t="str">
        <f t="shared" si="25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24"/>
        <v/>
      </c>
      <c r="P273" t="str">
        <f t="shared" si="23"/>
        <v/>
      </c>
      <c r="Q273" t="str">
        <f t="shared" si="25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24"/>
        <v/>
      </c>
      <c r="P274" t="str">
        <f t="shared" si="23"/>
        <v/>
      </c>
      <c r="Q274" t="str">
        <f t="shared" si="25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24"/>
        <v/>
      </c>
      <c r="P275" t="str">
        <f t="shared" si="23"/>
        <v/>
      </c>
      <c r="Q275" t="str">
        <f t="shared" si="25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24"/>
        <v/>
      </c>
      <c r="P276" t="str">
        <f t="shared" si="23"/>
        <v/>
      </c>
      <c r="Q276" t="str">
        <f t="shared" si="25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24"/>
        <v/>
      </c>
      <c r="P277" t="str">
        <f t="shared" si="23"/>
        <v/>
      </c>
      <c r="Q277" t="str">
        <f t="shared" si="25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24"/>
        <v/>
      </c>
      <c r="P278" t="str">
        <f t="shared" si="23"/>
        <v/>
      </c>
      <c r="Q278" t="str">
        <f t="shared" si="25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24"/>
        <v/>
      </c>
      <c r="P279" t="str">
        <f t="shared" si="23"/>
        <v/>
      </c>
      <c r="Q279" t="str">
        <f t="shared" si="25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24"/>
        <v/>
      </c>
      <c r="P280" t="str">
        <f t="shared" si="23"/>
        <v/>
      </c>
      <c r="Q280" t="str">
        <f t="shared" si="25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24"/>
        <v/>
      </c>
      <c r="P281" t="str">
        <f t="shared" si="23"/>
        <v/>
      </c>
      <c r="Q281" t="str">
        <f t="shared" si="25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24"/>
        <v/>
      </c>
      <c r="P282" t="str">
        <f t="shared" si="23"/>
        <v/>
      </c>
      <c r="Q282" t="str">
        <f t="shared" si="25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24"/>
        <v/>
      </c>
      <c r="P283" t="str">
        <f t="shared" si="23"/>
        <v/>
      </c>
      <c r="Q283" t="str">
        <f t="shared" si="25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24"/>
        <v/>
      </c>
      <c r="P284" t="str">
        <f t="shared" si="23"/>
        <v/>
      </c>
      <c r="Q284" t="str">
        <f t="shared" si="25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24"/>
        <v/>
      </c>
      <c r="P285" t="str">
        <f t="shared" si="23"/>
        <v/>
      </c>
      <c r="Q285" t="str">
        <f t="shared" si="25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24"/>
        <v/>
      </c>
      <c r="P286" t="str">
        <f t="shared" ref="P286:P349" si="26">IFERROR(IF($K286,AND($K286,($F286="Done")),FALSE),"")</f>
        <v/>
      </c>
      <c r="Q286" t="str">
        <f t="shared" si="25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24"/>
        <v/>
      </c>
      <c r="P287" t="str">
        <f t="shared" si="26"/>
        <v/>
      </c>
      <c r="Q287" t="str">
        <f t="shared" si="25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24"/>
        <v/>
      </c>
      <c r="P288" t="str">
        <f t="shared" si="26"/>
        <v/>
      </c>
      <c r="Q288" t="str">
        <f t="shared" si="25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24"/>
        <v/>
      </c>
      <c r="P289" t="str">
        <f t="shared" si="26"/>
        <v/>
      </c>
      <c r="Q289" t="str">
        <f t="shared" si="25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24"/>
        <v/>
      </c>
      <c r="P290" t="str">
        <f t="shared" si="26"/>
        <v/>
      </c>
      <c r="Q290" t="str">
        <f t="shared" si="25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24"/>
        <v/>
      </c>
      <c r="P291" t="str">
        <f t="shared" si="26"/>
        <v/>
      </c>
      <c r="Q291" t="str">
        <f t="shared" si="25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24"/>
        <v/>
      </c>
      <c r="P292" t="str">
        <f t="shared" si="26"/>
        <v/>
      </c>
      <c r="Q292" t="str">
        <f t="shared" si="25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24"/>
        <v/>
      </c>
      <c r="P293" t="str">
        <f t="shared" si="26"/>
        <v/>
      </c>
      <c r="Q293" t="str">
        <f t="shared" si="25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24"/>
        <v/>
      </c>
      <c r="P294" t="str">
        <f t="shared" si="26"/>
        <v/>
      </c>
      <c r="Q294" t="str">
        <f t="shared" si="25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24"/>
        <v/>
      </c>
      <c r="P295" t="str">
        <f t="shared" si="26"/>
        <v/>
      </c>
      <c r="Q295" t="str">
        <f t="shared" si="25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24"/>
        <v/>
      </c>
      <c r="P296" t="str">
        <f t="shared" si="26"/>
        <v/>
      </c>
      <c r="Q296" t="str">
        <f t="shared" si="25"/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24"/>
        <v/>
      </c>
      <c r="P297" t="str">
        <f t="shared" si="26"/>
        <v/>
      </c>
      <c r="Q297" t="str">
        <f t="shared" si="25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24"/>
        <v/>
      </c>
      <c r="P298" t="str">
        <f t="shared" si="26"/>
        <v/>
      </c>
      <c r="Q298" t="str">
        <f t="shared" si="25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24"/>
        <v/>
      </c>
      <c r="P299" t="str">
        <f t="shared" si="26"/>
        <v/>
      </c>
      <c r="Q299" t="str">
        <f t="shared" si="25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24"/>
        <v/>
      </c>
      <c r="P300" t="str">
        <f t="shared" si="26"/>
        <v/>
      </c>
      <c r="Q300" t="str">
        <f t="shared" si="25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24"/>
        <v/>
      </c>
      <c r="P301" t="str">
        <f t="shared" si="26"/>
        <v/>
      </c>
      <c r="Q301" t="str">
        <f t="shared" si="25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24"/>
        <v/>
      </c>
      <c r="P302" t="str">
        <f t="shared" si="26"/>
        <v/>
      </c>
      <c r="Q302" t="str">
        <f t="shared" si="25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24"/>
        <v/>
      </c>
      <c r="P303" t="str">
        <f t="shared" si="26"/>
        <v/>
      </c>
      <c r="Q303" t="str">
        <f t="shared" si="25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24"/>
        <v/>
      </c>
      <c r="P304" t="str">
        <f t="shared" si="26"/>
        <v/>
      </c>
      <c r="Q304" t="str">
        <f t="shared" si="25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24"/>
        <v/>
      </c>
      <c r="P305" t="str">
        <f t="shared" si="26"/>
        <v/>
      </c>
      <c r="Q305" t="str">
        <f t="shared" si="25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24"/>
        <v/>
      </c>
      <c r="P306" t="str">
        <f t="shared" si="26"/>
        <v/>
      </c>
      <c r="Q306" t="str">
        <f t="shared" si="25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24"/>
        <v/>
      </c>
      <c r="P307" t="str">
        <f t="shared" si="26"/>
        <v/>
      </c>
      <c r="Q307" t="str">
        <f t="shared" si="25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24"/>
        <v/>
      </c>
      <c r="P308" t="str">
        <f t="shared" si="26"/>
        <v/>
      </c>
      <c r="Q308" t="str">
        <f t="shared" si="25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24"/>
        <v/>
      </c>
      <c r="P309" t="str">
        <f t="shared" si="26"/>
        <v/>
      </c>
      <c r="Q309" t="str">
        <f t="shared" si="25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24"/>
        <v/>
      </c>
      <c r="P310" t="str">
        <f t="shared" si="26"/>
        <v/>
      </c>
      <c r="Q310" t="str">
        <f t="shared" si="25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24"/>
        <v/>
      </c>
      <c r="P311" t="str">
        <f t="shared" si="26"/>
        <v/>
      </c>
      <c r="Q311" t="str">
        <f t="shared" si="25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24"/>
        <v/>
      </c>
      <c r="P312" t="str">
        <f t="shared" si="26"/>
        <v/>
      </c>
      <c r="Q312" t="str">
        <f t="shared" si="25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24"/>
        <v/>
      </c>
      <c r="P313" t="str">
        <f t="shared" si="26"/>
        <v/>
      </c>
      <c r="Q313" t="str">
        <f t="shared" si="25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24"/>
        <v/>
      </c>
      <c r="P314" t="str">
        <f t="shared" si="26"/>
        <v/>
      </c>
      <c r="Q314" t="str">
        <f t="shared" si="25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24"/>
        <v/>
      </c>
      <c r="P315" t="str">
        <f t="shared" si="26"/>
        <v/>
      </c>
      <c r="Q315" t="str">
        <f t="shared" si="25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24"/>
        <v/>
      </c>
      <c r="P316" t="str">
        <f t="shared" si="26"/>
        <v/>
      </c>
      <c r="Q316" t="str">
        <f t="shared" si="25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24"/>
        <v/>
      </c>
      <c r="P317" t="str">
        <f t="shared" si="26"/>
        <v/>
      </c>
      <c r="Q317" t="str">
        <f t="shared" si="25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24"/>
        <v/>
      </c>
      <c r="P318" t="str">
        <f t="shared" si="26"/>
        <v/>
      </c>
      <c r="Q318" t="str">
        <f t="shared" si="25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24"/>
        <v/>
      </c>
      <c r="P319" t="str">
        <f t="shared" si="26"/>
        <v/>
      </c>
      <c r="Q319" t="str">
        <f t="shared" si="25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24"/>
        <v/>
      </c>
      <c r="P320" t="str">
        <f t="shared" si="26"/>
        <v/>
      </c>
      <c r="Q320" t="str">
        <f t="shared" si="25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24"/>
        <v/>
      </c>
      <c r="P321" t="str">
        <f t="shared" si="26"/>
        <v/>
      </c>
      <c r="Q321" t="str">
        <f t="shared" si="25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24"/>
        <v/>
      </c>
      <c r="P322" t="str">
        <f t="shared" si="26"/>
        <v/>
      </c>
      <c r="Q322" t="str">
        <f t="shared" si="25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24"/>
        <v/>
      </c>
      <c r="P323" t="str">
        <f t="shared" si="26"/>
        <v/>
      </c>
      <c r="Q323" t="str">
        <f t="shared" si="25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24"/>
        <v/>
      </c>
      <c r="P324" t="str">
        <f t="shared" si="26"/>
        <v/>
      </c>
      <c r="Q324" t="str">
        <f t="shared" si="25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24"/>
        <v/>
      </c>
      <c r="P325" t="str">
        <f t="shared" si="26"/>
        <v/>
      </c>
      <c r="Q325" t="str">
        <f t="shared" si="25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24"/>
        <v/>
      </c>
      <c r="P326" t="str">
        <f t="shared" si="26"/>
        <v/>
      </c>
      <c r="Q326" t="str">
        <f t="shared" si="25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24"/>
        <v/>
      </c>
      <c r="P327" t="str">
        <f t="shared" si="26"/>
        <v/>
      </c>
      <c r="Q327" t="str">
        <f t="shared" si="25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91" si="27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27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27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27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27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27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27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27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27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27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27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27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27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27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27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27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27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27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27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27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27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27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27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27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27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27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27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27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27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27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27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27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si="27"/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27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27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27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27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27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27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27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27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27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27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27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27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27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27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27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27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27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27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27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27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27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27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27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27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27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27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27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27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27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27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27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28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28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28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28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28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28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28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28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28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28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28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28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28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28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D5:D6"/>
    <mergeCell ref="F5:F6"/>
    <mergeCell ref="G5:G6"/>
    <mergeCell ref="H5:K5"/>
    <mergeCell ref="L5:N5"/>
  </mergeCells>
  <conditionalFormatting sqref="N2 Q7:R327">
    <cfRule type="cellIs" dxfId="20" priority="15" operator="between">
      <formula>0</formula>
      <formula>50</formula>
    </cfRule>
    <cfRule type="cellIs" dxfId="19" priority="16" operator="between">
      <formula>50.01</formula>
      <formula>70</formula>
    </cfRule>
    <cfRule type="cellIs" dxfId="18" priority="17" operator="between">
      <formula>70.1</formula>
      <formula>80</formula>
    </cfRule>
    <cfRule type="cellIs" dxfId="17" priority="18" operator="between">
      <formula>80.1</formula>
      <formula>100</formula>
    </cfRule>
    <cfRule type="cellIs" dxfId="16" priority="19" operator="between">
      <formula>100.01</formula>
      <formula>120</formula>
    </cfRule>
    <cfRule type="cellIs" dxfId="15" priority="20" operator="between">
      <formula>120.01</formula>
      <formula>150</formula>
    </cfRule>
    <cfRule type="cellIs" dxfId="14" priority="21" operator="between">
      <formula>150.01</formula>
      <formula>100000000</formula>
    </cfRule>
  </conditionalFormatting>
  <conditionalFormatting sqref="K2">
    <cfRule type="cellIs" dxfId="13" priority="8" operator="between">
      <formula>0</formula>
      <formula>50</formula>
    </cfRule>
    <cfRule type="cellIs" dxfId="12" priority="9" operator="between">
      <formula>50.01</formula>
      <formula>70</formula>
    </cfRule>
    <cfRule type="cellIs" dxfId="11" priority="10" operator="between">
      <formula>70.1</formula>
      <formula>80</formula>
    </cfRule>
    <cfRule type="cellIs" dxfId="10" priority="11" operator="between">
      <formula>80.1</formula>
      <formula>100</formula>
    </cfRule>
    <cfRule type="cellIs" dxfId="9" priority="12" operator="between">
      <formula>100.01</formula>
      <formula>120</formula>
    </cfRule>
    <cfRule type="cellIs" dxfId="8" priority="13" operator="between">
      <formula>120.01</formula>
      <formula>150</formula>
    </cfRule>
    <cfRule type="cellIs" dxfId="7" priority="14" operator="between">
      <formula>150.01</formula>
      <formula>100000000</formula>
    </cfRule>
  </conditionalFormatting>
  <conditionalFormatting sqref="J2 L2">
    <cfRule type="cellIs" dxfId="6" priority="1" operator="between">
      <formula>0</formula>
      <formula>50</formula>
    </cfRule>
    <cfRule type="cellIs" dxfId="5" priority="2" operator="between">
      <formula>50.01</formula>
      <formula>70</formula>
    </cfRule>
    <cfRule type="cellIs" dxfId="4" priority="3" operator="between">
      <formula>70.1</formula>
      <formula>80</formula>
    </cfRule>
    <cfRule type="cellIs" dxfId="3" priority="4" operator="between">
      <formula>80.1</formula>
      <formula>100</formula>
    </cfRule>
    <cfRule type="cellIs" dxfId="2" priority="5" operator="between">
      <formula>100.01</formula>
      <formula>120</formula>
    </cfRule>
    <cfRule type="cellIs" dxfId="1" priority="6" operator="between">
      <formula>120.01</formula>
      <formula>150</formula>
    </cfRule>
    <cfRule type="cellIs" dxfId="0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U405"/>
  <sheetViews>
    <sheetView workbookViewId="0">
      <selection activeCell="H2" sqref="H2"/>
    </sheetView>
  </sheetViews>
  <sheetFormatPr defaultRowHeight="14.4" x14ac:dyDescent="0.3"/>
  <cols>
    <col min="1" max="1" width="46" style="3" bestFit="1" customWidth="1"/>
    <col min="2" max="2" width="5.6640625" style="18" hidden="1" customWidth="1"/>
    <col min="3" max="3" width="8.5546875" style="18" hidden="1" customWidth="1"/>
    <col min="4" max="4" width="16.5546875" customWidth="1"/>
    <col min="5" max="5" width="18.44140625" hidden="1" customWidth="1"/>
    <col min="6" max="6" width="14" customWidth="1"/>
    <col min="7" max="10" width="14.44140625" customWidth="1"/>
    <col min="11" max="11" width="15.33203125" customWidth="1"/>
    <col min="12" max="15" width="17.5546875" customWidth="1"/>
    <col min="16" max="16" width="17.109375" customWidth="1"/>
    <col min="17" max="18" width="12" customWidth="1"/>
    <col min="19" max="19" width="18" customWidth="1"/>
    <col min="20" max="20" width="13.21875" customWidth="1"/>
    <col min="21" max="21" width="12.33203125" customWidth="1"/>
    <col min="26" max="26" width="35.21875" customWidth="1"/>
    <col min="27" max="27" width="33" customWidth="1"/>
  </cols>
  <sheetData>
    <row r="1" spans="1:21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J1" s="22" t="s">
        <v>347</v>
      </c>
      <c r="K1" s="22" t="s">
        <v>348</v>
      </c>
      <c r="L1" s="22"/>
    </row>
    <row r="2" spans="1:21" x14ac:dyDescent="0.3">
      <c r="A2" s="3" t="s">
        <v>60</v>
      </c>
      <c r="D2">
        <f>SUMIFS(U7:U100,$P7:$P100,TRUE)</f>
        <v>17.920000000000002</v>
      </c>
      <c r="F2">
        <f>SUMIFS(T7:T100,$P7:$P100,TRUE)</f>
        <v>20.245000000000001</v>
      </c>
      <c r="G2">
        <f>ROUND(SUMIFS($M7:$M100,$P7:$P100,TRUE),2)</f>
        <v>40.49</v>
      </c>
      <c r="J2">
        <f>IFERROR(ROUND($D2/$G2*100,2),0)</f>
        <v>44.26</v>
      </c>
      <c r="K2">
        <f>IFERROR(ROUND($F2/$G2*100,2),0)</f>
        <v>50</v>
      </c>
    </row>
    <row r="5" spans="1:21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/>
      <c r="L5" s="40" t="s">
        <v>6</v>
      </c>
      <c r="M5" s="40"/>
      <c r="N5" s="40"/>
      <c r="O5" s="32" t="s">
        <v>227</v>
      </c>
      <c r="P5" s="32" t="s">
        <v>9</v>
      </c>
      <c r="Q5" s="34" t="s">
        <v>11</v>
      </c>
      <c r="R5" s="35"/>
      <c r="S5" s="29"/>
      <c r="T5" s="25" t="s">
        <v>349</v>
      </c>
      <c r="U5" s="25" t="s">
        <v>349</v>
      </c>
    </row>
    <row r="6" spans="1:21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392</v>
      </c>
      <c r="J6" s="30" t="s">
        <v>386</v>
      </c>
      <c r="K6" s="30" t="s">
        <v>47</v>
      </c>
      <c r="L6" s="29" t="s">
        <v>35</v>
      </c>
      <c r="M6" s="29" t="s">
        <v>352</v>
      </c>
      <c r="N6" s="29" t="s">
        <v>345</v>
      </c>
      <c r="O6" s="33"/>
      <c r="P6" s="33"/>
      <c r="Q6" s="31" t="s">
        <v>350</v>
      </c>
      <c r="R6" s="31" t="s">
        <v>351</v>
      </c>
      <c r="S6" s="29" t="s">
        <v>216</v>
      </c>
      <c r="T6" s="25" t="s">
        <v>350</v>
      </c>
      <c r="U6" s="25" t="s">
        <v>351</v>
      </c>
    </row>
    <row r="7" spans="1:21" x14ac:dyDescent="0.3">
      <c r="A7" s="13" t="str">
        <f>IFERROR(HYPERLINK(VLOOKUP($D7,Data!$C$2:$S$1057,12,FALSE),VLOOKUP($D7,Data!$C$2:$S$1057,10,FALSE)),"")</f>
        <v>Mark non-completed tab by error sign</v>
      </c>
      <c r="B7" s="18">
        <f t="array" ref="B7">IFERROR(SMALL(IF(Data!$O$2:$O$1038=$A$2,ROW(Data!$O$2:$O$1038)),ROW(1:1)),"")</f>
        <v>5</v>
      </c>
      <c r="C7" s="18" t="str">
        <f>IFERROR(INDEX(Data!$C$1:$C$1038,$B7),"")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IFERROR(SMALL(IF(Data!$U$2:$U$1038=$D7&amp;"_"&amp;$A$2,ROW(Data!$U$2:$U$1038)),1),"")</f>
        <v>5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>
        <f>IFERROR(H7*O7,"")</f>
        <v>2</v>
      </c>
      <c r="J7" s="1">
        <f>IFERROR(VLOOKUP($D7,Data!$C$2:$V$1038,20,FALSE),"")</f>
        <v>43983</v>
      </c>
      <c r="K7">
        <f>IFERROR(VLOOKUP($D7,Data!$C$2:$I$1038,7,FALSE),"")</f>
        <v>2</v>
      </c>
      <c r="L7">
        <f>IFERROR(VLOOKUP($D7,Data!$C$2:$J$1038,8,FALSE),"")</f>
        <v>5.37</v>
      </c>
      <c r="M7">
        <f>IFERROR(INDEX(Data!$T$1:$T$1038,$E7),"")</f>
        <v>5.37</v>
      </c>
      <c r="N7">
        <f t="array" ref="N7">IF($D7&lt;&gt;"",SUM((Data!$S$2:$S$1038)*(Data!$O$2:$O$1038=$A$2)*(Data!$C$2:$C$1038=$D7)),"")</f>
        <v>5.36</v>
      </c>
      <c r="O7">
        <f>IFERROR(ROUND($M7/$L7,2),"")</f>
        <v>1</v>
      </c>
      <c r="P7" t="b">
        <f>IFERROR(IF($K7,AND($K7,($F7="Done"),O7&gt;$C$1),FALSE),"")</f>
        <v>1</v>
      </c>
      <c r="Q7">
        <f>IFERROR(IF($P7,ROUND(K7*O7/$M7*100,2),""),"")</f>
        <v>37.24</v>
      </c>
      <c r="R7">
        <f>IFERROR(IF($P7,ROUND(O7*H7/$M7*100,2),""),"")</f>
        <v>37.24</v>
      </c>
      <c r="S7">
        <f>IFERROR(ROUND(N7/$M7*100,2),"")</f>
        <v>99.81</v>
      </c>
      <c r="T7">
        <f>IFERROR(K7*O7,"")</f>
        <v>2</v>
      </c>
      <c r="U7">
        <f>IFERROR(H7*O7,"")</f>
        <v>2</v>
      </c>
    </row>
    <row r="8" spans="1:21" x14ac:dyDescent="0.3">
      <c r="A8" s="13" t="str">
        <f>IFERROR(HYPERLINK(VLOOKUP($D8,Data!$C$2:$S$1057,12,FALSE),VLOOKUP($D8,Data!$C$2:$S$1057,10,FALSE)),"")</f>
        <v>Email validation</v>
      </c>
      <c r="B8" s="18">
        <f t="array" ref="B8">IFERROR(SMALL(IF(Data!$O$2:$O$1038=$A$2,ROW(Data!$O$2:$O$1038)),ROW(2:2)),"")</f>
        <v>6</v>
      </c>
      <c r="C8" s="18" t="str">
        <f>IFERROR(INDEX(Data!$C$1:$C$1038,$B8),"")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IFERROR(SMALL(IF(Data!$U$2:$U$1038=$D8&amp;"_"&amp;$A$2,ROW(Data!$U$2:$U$1038)),1),"")</f>
        <v>6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>
        <f t="shared" ref="I8:I71" si="0">IFERROR(H8*O8,"")</f>
        <v>1</v>
      </c>
      <c r="J8" s="1">
        <f>IFERROR(VLOOKUP($D8,Data!$C$2:$V$1038,20,FALSE),"")</f>
        <v>43982</v>
      </c>
      <c r="K8">
        <f>IFERROR(VLOOKUP($D8,Data!$C$2:$I$1038,7,FALSE),"")</f>
        <v>1</v>
      </c>
      <c r="L8">
        <f>IFERROR(VLOOKUP($D8,Data!$C$2:$J$1038,8,FALSE),"")</f>
        <v>1.68</v>
      </c>
      <c r="M8">
        <f>IFERROR(INDEX(Data!$T$1:$T$1038,$E8),"")</f>
        <v>1.68</v>
      </c>
      <c r="N8">
        <f t="array" ref="N8">IF($D8&lt;&gt;"",SUM((Data!$S$2:$S$1038)*(Data!$O$2:$O$1038=$A$2)*(Data!$C$2:$C$1038=$D8)),"")</f>
        <v>1.22</v>
      </c>
      <c r="O8">
        <f t="shared" ref="O8:O71" si="1">IFERROR(ROUND($M8/$L8,2),"")</f>
        <v>1</v>
      </c>
      <c r="P8" t="b">
        <f t="shared" ref="P8:P29" si="2">IFERROR(IF($K8,AND($K8,($F8="Done"),O8&gt;$C$1),FALSE),"")</f>
        <v>1</v>
      </c>
      <c r="Q8">
        <f t="shared" ref="Q8:Q71" si="3">IFERROR(IF($P8,ROUND(K8*O8/$M8*100,2),""),"")</f>
        <v>59.52</v>
      </c>
      <c r="R8">
        <f t="shared" ref="R8:R71" si="4">IFERROR(IF($P8,ROUND(O8*H8/$M8*100,2),""),"")</f>
        <v>59.52</v>
      </c>
      <c r="S8">
        <f t="shared" ref="S8:S71" si="5">IFERROR(ROUND(N8/$M8*100,2),"")</f>
        <v>72.62</v>
      </c>
      <c r="T8">
        <f t="shared" ref="T8:T71" si="6">IFERROR(K8*O8,"")</f>
        <v>1</v>
      </c>
      <c r="U8">
        <f t="shared" ref="U8:U71" si="7">IFERROR(H8*O8,"")</f>
        <v>1</v>
      </c>
    </row>
    <row r="9" spans="1:21" x14ac:dyDescent="0.3">
      <c r="A9" s="13" t="str">
        <f>IFERROR(HYPERLINK(VLOOKUP($D9,Data!$C$2:$S$1057,12,FALSE),VLOOKUP($D9,Data!$C$2:$S$1057,10,FALSE)),"")</f>
        <v>UI Refactoring</v>
      </c>
      <c r="B9" s="18">
        <f t="array" ref="B9">IFERROR(SMALL(IF(Data!$O$2:$O$1038=$A$2,ROW(Data!$O$2:$O$1038)),ROW(3:3)),"")</f>
        <v>8</v>
      </c>
      <c r="C9" s="18" t="str">
        <f>IFERROR(INDEX(Data!$C$1:$C$1038,$B9),"")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IFERROR(SMALL(IF(Data!$U$2:$U$1038=$D9&amp;"_"&amp;$A$2,ROW(Data!$U$2:$U$1038)),1),"")</f>
        <v>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16</v>
      </c>
      <c r="I9">
        <f t="shared" si="0"/>
        <v>0.48</v>
      </c>
      <c r="J9" s="1">
        <f>IFERROR(VLOOKUP($D9,Data!$C$2:$V$1038,20,FALSE),"")</f>
        <v>43980</v>
      </c>
      <c r="K9">
        <f>IFERROR(VLOOKUP($D9,Data!$C$2:$I$1038,7,FALSE),"")</f>
        <v>32</v>
      </c>
      <c r="L9">
        <f>IFERROR(VLOOKUP($D9,Data!$C$2:$J$1038,8,FALSE),"")</f>
        <v>30.97</v>
      </c>
      <c r="M9">
        <f>IFERROR(INDEX(Data!$T$1:$T$1038,$E9),"")</f>
        <v>0.87</v>
      </c>
      <c r="N9">
        <f t="array" ref="N9">IF($D9&lt;&gt;"",SUM((Data!$S$2:$S$1038)*(Data!$O$2:$O$1038=$A$2)*(Data!$C$2:$C$1038=$D9)),"")</f>
        <v>0.87</v>
      </c>
      <c r="O9">
        <f t="shared" si="1"/>
        <v>0.03</v>
      </c>
      <c r="P9" t="b">
        <f t="shared" si="2"/>
        <v>0</v>
      </c>
      <c r="Q9" t="str">
        <f t="shared" si="3"/>
        <v/>
      </c>
      <c r="R9" t="str">
        <f t="shared" si="4"/>
        <v/>
      </c>
      <c r="S9">
        <f t="shared" si="5"/>
        <v>100</v>
      </c>
      <c r="T9">
        <f t="shared" si="6"/>
        <v>0.96</v>
      </c>
      <c r="U9">
        <f t="shared" si="7"/>
        <v>0.48</v>
      </c>
    </row>
    <row r="10" spans="1:21" x14ac:dyDescent="0.3">
      <c r="A10" s="13" t="str">
        <f>IFERROR(HYPERLINK(VLOOKUP($D10,Data!$C$2:$S$1057,12,FALSE),VLOOKUP($D10,Data!$C$2:$S$1057,10,FALSE)),"")</f>
        <v>At least one phone number should be required</v>
      </c>
      <c r="B10" s="18">
        <f t="array" ref="B10">IFERROR(SMALL(IF(Data!$O$2:$O$1038=$A$2,ROW(Data!$O$2:$O$1038)),ROW(4:4)),"")</f>
        <v>10</v>
      </c>
      <c r="C10" s="18" t="str">
        <f>IFERROR(INDEX(Data!$C$1:$C$1038,$B10),"")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IFERROR(SMALL(IF(Data!$U$2:$U$1038=$D10&amp;"_"&amp;$A$2,ROW(Data!$U$2:$U$1038)),1),"")</f>
        <v>10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1</v>
      </c>
      <c r="I10">
        <f t="shared" si="0"/>
        <v>0.97</v>
      </c>
      <c r="J10" s="1">
        <f>IFERROR(VLOOKUP($D10,Data!$C$2:$V$1038,20,FALSE),"")</f>
        <v>43979</v>
      </c>
      <c r="K10">
        <f>IFERROR(VLOOKUP($D10,Data!$C$2:$I$1038,7,FALSE),"")</f>
        <v>2</v>
      </c>
      <c r="L10">
        <f>IFERROR(VLOOKUP($D10,Data!$C$2:$J$1038,8,FALSE),"")</f>
        <v>7.88</v>
      </c>
      <c r="M10">
        <f>IFERROR(INDEX(Data!$T$1:$T$1038,$E10),"")</f>
        <v>7.67</v>
      </c>
      <c r="N10">
        <f t="array" ref="N10">IF($D10&lt;&gt;"",SUM((Data!$S$2:$S$1038)*(Data!$O$2:$O$1038=$A$2)*(Data!$C$2:$C$1038=$D10)),"")</f>
        <v>0.3</v>
      </c>
      <c r="O10">
        <f t="shared" si="1"/>
        <v>0.97</v>
      </c>
      <c r="P10" t="b">
        <f t="shared" si="2"/>
        <v>1</v>
      </c>
      <c r="Q10">
        <f t="shared" si="3"/>
        <v>25.29</v>
      </c>
      <c r="R10">
        <f t="shared" si="4"/>
        <v>12.65</v>
      </c>
      <c r="S10">
        <f t="shared" si="5"/>
        <v>3.91</v>
      </c>
      <c r="T10">
        <f t="shared" si="6"/>
        <v>1.94</v>
      </c>
      <c r="U10">
        <f t="shared" si="7"/>
        <v>0.97</v>
      </c>
    </row>
    <row r="11" spans="1:21" x14ac:dyDescent="0.3">
      <c r="A11" s="13" t="str">
        <f>IFERROR(HYPERLINK(VLOOKUP($D11,Data!$C$2:$S$1057,12,FALSE),VLOOKUP($D11,Data!$C$2:$S$1057,10,FALSE)),"")</f>
        <v>TFN is available for non-trustee Company</v>
      </c>
      <c r="B11" s="18">
        <f t="array" ref="B11">IFERROR(SMALL(IF(Data!$O$2:$O$1038=$A$2,ROW(Data!$O$2:$O$1038)),ROW(5:5)),"")</f>
        <v>14</v>
      </c>
      <c r="C11" s="18" t="str">
        <f>IFERROR(INDEX(Data!$C$1:$C$1038,$B11),"")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IFERROR(SMALL(IF(Data!$U$2:$U$1038=$D11&amp;"_"&amp;$A$2,ROW(Data!$U$2:$U$1038)),1),"")</f>
        <v>14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>
        <f t="shared" si="0"/>
        <v>1.78</v>
      </c>
      <c r="J11" s="1">
        <f>IFERROR(VLOOKUP($D11,Data!$C$2:$V$1038,20,FALSE),"")</f>
        <v>43981</v>
      </c>
      <c r="K11">
        <f>IFERROR(VLOOKUP($D11,Data!$C$2:$I$1038,7,FALSE),"")</f>
        <v>3</v>
      </c>
      <c r="L11">
        <f>IFERROR(VLOOKUP($D11,Data!$C$2:$J$1038,8,FALSE),"")</f>
        <v>3.08</v>
      </c>
      <c r="M11">
        <f>IFERROR(INDEX(Data!$T$1:$T$1038,$E11),"")</f>
        <v>2.73</v>
      </c>
      <c r="N11">
        <f t="array" ref="N11">IF($D11&lt;&gt;"",SUM((Data!$S$2:$S$1038)*(Data!$O$2:$O$1038=$A$2)*(Data!$C$2:$C$1038=$D11)),"")</f>
        <v>1</v>
      </c>
      <c r="O11">
        <f t="shared" si="1"/>
        <v>0.89</v>
      </c>
      <c r="P11" t="b">
        <f t="shared" si="2"/>
        <v>1</v>
      </c>
      <c r="Q11">
        <f t="shared" si="3"/>
        <v>97.8</v>
      </c>
      <c r="R11">
        <f t="shared" si="4"/>
        <v>65.2</v>
      </c>
      <c r="S11">
        <f t="shared" si="5"/>
        <v>36.630000000000003</v>
      </c>
      <c r="T11">
        <f t="shared" si="6"/>
        <v>2.67</v>
      </c>
      <c r="U11">
        <f t="shared" si="7"/>
        <v>1.78</v>
      </c>
    </row>
    <row r="12" spans="1:21" x14ac:dyDescent="0.3">
      <c r="A12" s="13" t="str">
        <f>IFERROR(HYPERLINK(VLOOKUP($D12,Data!$C$2:$S$1057,12,FALSE),VLOOKUP($D12,Data!$C$2:$S$1057,10,FALSE)),"")</f>
        <v>Remove Edit" button from person"</v>
      </c>
      <c r="B12" s="18">
        <f t="array" ref="B12">IFERROR(SMALL(IF(Data!$O$2:$O$1038=$A$2,ROW(Data!$O$2:$O$1038)),ROW(6:6)),"")</f>
        <v>18</v>
      </c>
      <c r="C12" s="18" t="str">
        <f>IFERROR(INDEX(Data!$C$1:$C$1038,$B12),"")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IFERROR(SMALL(IF(Data!$U$2:$U$1038=$D12&amp;"_"&amp;$A$2,ROW(Data!$U$2:$U$1038)),1),"")</f>
        <v>18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>
        <f t="shared" si="0"/>
        <v>1.98</v>
      </c>
      <c r="J12" s="1">
        <f>IFERROR(VLOOKUP($D12,Data!$C$2:$V$1038,20,FALSE),"")</f>
        <v>43981</v>
      </c>
      <c r="K12">
        <f>IFERROR(VLOOKUP($D12,Data!$C$2:$I$1038,7,FALSE),"")</f>
        <v>1</v>
      </c>
      <c r="L12">
        <f>IFERROR(VLOOKUP($D12,Data!$C$2:$J$1038,8,FALSE),"")</f>
        <v>4.95</v>
      </c>
      <c r="M12">
        <f>IFERROR(INDEX(Data!$T$1:$T$1038,$E12),"")</f>
        <v>4.92</v>
      </c>
      <c r="N12">
        <f t="array" ref="N12">IF($D12&lt;&gt;"",SUM((Data!$S$2:$S$1038)*(Data!$O$2:$O$1038=$A$2)*(Data!$C$2:$C$1038=$D12)),"")</f>
        <v>2.4</v>
      </c>
      <c r="O12">
        <f t="shared" si="1"/>
        <v>0.99</v>
      </c>
      <c r="P12" t="b">
        <f t="shared" si="2"/>
        <v>1</v>
      </c>
      <c r="Q12">
        <f t="shared" si="3"/>
        <v>20.12</v>
      </c>
      <c r="R12">
        <f t="shared" si="4"/>
        <v>40.24</v>
      </c>
      <c r="S12">
        <f t="shared" si="5"/>
        <v>48.78</v>
      </c>
      <c r="T12">
        <f t="shared" si="6"/>
        <v>0.99</v>
      </c>
      <c r="U12">
        <f t="shared" si="7"/>
        <v>1.98</v>
      </c>
    </row>
    <row r="13" spans="1:21" x14ac:dyDescent="0.3">
      <c r="A13" s="13" t="str">
        <f>IFERROR(HYPERLINK(VLOOKUP($D13,Data!$C$2:$S$1057,12,FALSE),VLOOKUP($D13,Data!$C$2:$S$1057,10,FALSE)),"")</f>
        <v>Minor improvements</v>
      </c>
      <c r="B13" s="18">
        <f t="array" ref="B13">IFERROR(SMALL(IF(Data!$O$2:$O$1038=$A$2,ROW(Data!$O$2:$O$1038)),ROW(7:7)),"")</f>
        <v>24</v>
      </c>
      <c r="C13" s="18" t="str">
        <f>IFERROR(INDEX(Data!$C$1:$C$1038,$B13),"")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IFERROR(SMALL(IF(Data!$U$2:$U$1038=$D13&amp;"_"&amp;$A$2,ROW(Data!$U$2:$U$1038)),1),"")</f>
        <v>24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1</v>
      </c>
      <c r="I13">
        <f t="shared" si="0"/>
        <v>0.84</v>
      </c>
      <c r="J13" s="1">
        <f>IFERROR(VLOOKUP($D13,Data!$C$2:$V$1038,20,FALSE),"")</f>
        <v>43982</v>
      </c>
      <c r="K13">
        <f>IFERROR(VLOOKUP($D13,Data!$C$2:$I$1038,7,FALSE),"")</f>
        <v>1</v>
      </c>
      <c r="L13">
        <f>IFERROR(VLOOKUP($D13,Data!$C$2:$J$1038,8,FALSE),"")</f>
        <v>4.13</v>
      </c>
      <c r="M13">
        <f>IFERROR(INDEX(Data!$T$1:$T$1038,$E13),"")</f>
        <v>3.45</v>
      </c>
      <c r="N13">
        <f t="array" ref="N13">IF($D13&lt;&gt;"",SUM((Data!$S$2:$S$1038)*(Data!$O$2:$O$1038=$A$2)*(Data!$C$2:$C$1038=$D13)),"")</f>
        <v>0.28000000000000003</v>
      </c>
      <c r="O13">
        <f t="shared" si="1"/>
        <v>0.84</v>
      </c>
      <c r="P13" t="b">
        <f t="shared" si="2"/>
        <v>1</v>
      </c>
      <c r="Q13">
        <f t="shared" si="3"/>
        <v>24.35</v>
      </c>
      <c r="R13">
        <f t="shared" si="4"/>
        <v>24.35</v>
      </c>
      <c r="S13">
        <f t="shared" si="5"/>
        <v>8.1199999999999992</v>
      </c>
      <c r="T13">
        <f t="shared" si="6"/>
        <v>0.84</v>
      </c>
      <c r="U13">
        <f t="shared" si="7"/>
        <v>0.84</v>
      </c>
    </row>
    <row r="14" spans="1:21" x14ac:dyDescent="0.3">
      <c r="A14" s="13" t="str">
        <f>IFERROR(HYPERLINK(VLOOKUP($D14,Data!$C$2:$S$1057,12,FALSE),VLOOKUP($D14,Data!$C$2:$S$1057,10,FALSE)),"")</f>
        <v>Remove asterisk from TFN</v>
      </c>
      <c r="B14" s="18">
        <f t="array" ref="B14">IFERROR(SMALL(IF(Data!$O$2:$O$1038=$A$2,ROW(Data!$O$2:$O$1038)),ROW(8:8)),"")</f>
        <v>25</v>
      </c>
      <c r="C14" s="18" t="str">
        <f>IFERROR(INDEX(Data!$C$1:$C$1038,$B14),"")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IFERROR(SMALL(IF(Data!$U$2:$U$1038=$D14&amp;"_"&amp;$A$2,ROW(Data!$U$2:$U$1038)),1),"")</f>
        <v>26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0.5</v>
      </c>
      <c r="I14">
        <f t="shared" si="0"/>
        <v>0.5</v>
      </c>
      <c r="J14" s="1">
        <f>IFERROR(VLOOKUP($D14,Data!$C$2:$V$1038,20,FALSE),"")</f>
        <v>43984</v>
      </c>
      <c r="K14">
        <f>IFERROR(VLOOKUP($D14,Data!$C$2:$I$1038,7,FALSE),"")</f>
        <v>0.5</v>
      </c>
      <c r="L14">
        <f>IFERROR(VLOOKUP($D14,Data!$C$2:$J$1038,8,FALSE),"")</f>
        <v>0.72</v>
      </c>
      <c r="M14">
        <f>IFERROR(INDEX(Data!$T$1:$T$1038,$E14),"")</f>
        <v>0.72</v>
      </c>
      <c r="N14">
        <f t="array" ref="N14">IF($D14&lt;&gt;"",SUM((Data!$S$2:$S$1038)*(Data!$O$2:$O$1038=$A$2)*(Data!$C$2:$C$1038=$D14)),"")</f>
        <v>0.72</v>
      </c>
      <c r="O14">
        <f t="shared" si="1"/>
        <v>1</v>
      </c>
      <c r="P14" t="b">
        <f t="shared" si="2"/>
        <v>1</v>
      </c>
      <c r="Q14">
        <f t="shared" si="3"/>
        <v>69.44</v>
      </c>
      <c r="R14">
        <f t="shared" si="4"/>
        <v>69.44</v>
      </c>
      <c r="S14">
        <f t="shared" si="5"/>
        <v>100</v>
      </c>
      <c r="T14">
        <f t="shared" si="6"/>
        <v>0.5</v>
      </c>
      <c r="U14">
        <f t="shared" si="7"/>
        <v>0.5</v>
      </c>
    </row>
    <row r="15" spans="1:21" x14ac:dyDescent="0.3">
      <c r="A15" s="13" t="str">
        <f>IFERROR(HYPERLINK(VLOOKUP($D15,Data!$C$2:$S$1057,12,FALSE),VLOOKUP($D15,Data!$C$2:$S$1057,10,FALSE)),"")</f>
        <v>TFN Shouldn't be displayed for trustee company</v>
      </c>
      <c r="B15" s="18">
        <f t="array" ref="B15">IFERROR(SMALL(IF(Data!$O$2:$O$1038=$A$2,ROW(Data!$O$2:$O$1038)),ROW(9:9)),"")</f>
        <v>26</v>
      </c>
      <c r="C15" s="18" t="str">
        <f>IFERROR(INDEX(Data!$C$1:$C$1038,$B15),"")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IFERROR(SMALL(IF(Data!$U$2:$U$1038=$D15&amp;"_"&amp;$A$2,ROW(Data!$U$2:$U$1038)),1),"")</f>
        <v>37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>
        <f t="shared" si="0"/>
        <v>1.94</v>
      </c>
      <c r="J15" s="1">
        <f>IFERROR(VLOOKUP($D15,Data!$C$2:$V$1038,20,FALSE),"")</f>
        <v>43982</v>
      </c>
      <c r="K15">
        <f>IFERROR(VLOOKUP($D15,Data!$C$2:$I$1038,7,FALSE),"")</f>
        <v>2.5</v>
      </c>
      <c r="L15">
        <f>IFERROR(VLOOKUP($D15,Data!$C$2:$J$1038,8,FALSE),"")</f>
        <v>4.12</v>
      </c>
      <c r="M15">
        <f>IFERROR(INDEX(Data!$T$1:$T$1038,$E15),"")</f>
        <v>4</v>
      </c>
      <c r="N15">
        <f t="array" ref="N15">IF($D15&lt;&gt;"",SUM((Data!$S$2:$S$1038)*(Data!$O$2:$O$1038=$A$2)*(Data!$C$2:$C$1038=$D15)),"")</f>
        <v>2.75</v>
      </c>
      <c r="O15">
        <f t="shared" si="1"/>
        <v>0.97</v>
      </c>
      <c r="P15" t="b">
        <f t="shared" si="2"/>
        <v>1</v>
      </c>
      <c r="Q15">
        <f t="shared" si="3"/>
        <v>60.63</v>
      </c>
      <c r="R15">
        <f t="shared" si="4"/>
        <v>48.5</v>
      </c>
      <c r="S15">
        <f t="shared" si="5"/>
        <v>68.75</v>
      </c>
      <c r="T15">
        <f t="shared" si="6"/>
        <v>2.4249999999999998</v>
      </c>
      <c r="U15">
        <f t="shared" si="7"/>
        <v>1.94</v>
      </c>
    </row>
    <row r="16" spans="1:21" x14ac:dyDescent="0.3">
      <c r="A16" s="13" t="str">
        <f>IFERROR(HYPERLINK(VLOOKUP($D16,Data!$C$2:$S$1057,12,FALSE),VLOOKUP($D16,Data!$C$2:$S$1057,10,FALSE)),"")</f>
        <v>No individual found</v>
      </c>
      <c r="B16" s="18">
        <f t="array" ref="B16">IFERROR(SMALL(IF(Data!$O$2:$O$1038=$A$2,ROW(Data!$O$2:$O$1038)),ROW(10:10)),"")</f>
        <v>34</v>
      </c>
      <c r="C16" s="18" t="str">
        <f>IFERROR(INDEX(Data!$C$1:$C$1038,$B16),"")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IFERROR(SMALL(IF(Data!$U$2:$U$1038=$D16&amp;"_"&amp;$A$2,ROW(Data!$U$2:$U$1038)),1),"")</f>
        <v>39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2</v>
      </c>
      <c r="I16">
        <f t="shared" si="0"/>
        <v>1.98</v>
      </c>
      <c r="J16" s="1">
        <f>IFERROR(VLOOKUP($D16,Data!$C$2:$V$1038,20,FALSE),"")</f>
        <v>43985</v>
      </c>
      <c r="K16">
        <f>IFERROR(VLOOKUP($D16,Data!$C$2:$I$1038,7,FALSE),"")</f>
        <v>2</v>
      </c>
      <c r="L16">
        <f>IFERROR(VLOOKUP($D16,Data!$C$2:$J$1038,8,FALSE),"")</f>
        <v>2.27</v>
      </c>
      <c r="M16">
        <f>IFERROR(INDEX(Data!$T$1:$T$1038,$E16),"")</f>
        <v>2.25</v>
      </c>
      <c r="N16">
        <f t="array" ref="N16">IF($D16&lt;&gt;"",SUM((Data!$S$2:$S$1038)*(Data!$O$2:$O$1038=$A$2)*(Data!$C$2:$C$1038=$D16)),"")</f>
        <v>2.25</v>
      </c>
      <c r="O16">
        <f t="shared" si="1"/>
        <v>0.99</v>
      </c>
      <c r="P16" t="b">
        <f t="shared" si="2"/>
        <v>1</v>
      </c>
      <c r="Q16">
        <f t="shared" si="3"/>
        <v>88</v>
      </c>
      <c r="R16">
        <f t="shared" si="4"/>
        <v>88</v>
      </c>
      <c r="S16">
        <f t="shared" si="5"/>
        <v>100</v>
      </c>
      <c r="T16">
        <f t="shared" si="6"/>
        <v>1.98</v>
      </c>
      <c r="U16">
        <f t="shared" si="7"/>
        <v>1.98</v>
      </c>
    </row>
    <row r="17" spans="1:21" ht="28.8" x14ac:dyDescent="0.3">
      <c r="A17" s="13" t="str">
        <f>IFERROR(HYPERLINK(VLOOKUP($D17,Data!$C$2:$S$1057,12,FALSE),VLOOKUP($D17,Data!$C$2:$S$1057,10,FALSE)),"")</f>
        <v>Issuing state should be added when AU driver License" is selected "</v>
      </c>
      <c r="B17" s="18">
        <f t="array" ref="B17">IFERROR(SMALL(IF(Data!$O$2:$O$1038=$A$2,ROW(Data!$O$2:$O$1038)),ROW(11:11)),"")</f>
        <v>35</v>
      </c>
      <c r="C17" s="18" t="str">
        <f>IFERROR(INDEX(Data!$C$1:$C$1038,$B17),"")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IFERROR(SMALL(IF(Data!$U$2:$U$1038=$D17&amp;"_"&amp;$A$2,ROW(Data!$U$2:$U$1038)),1),"")</f>
        <v>50</v>
      </c>
      <c r="F17" t="str">
        <f>IFERROR(VLOOKUP($D17, Data!$C$2:$F$1038,2,FALSE),"")</f>
        <v>Done</v>
      </c>
      <c r="G17" t="str">
        <f>IFERROR(VLOOKUP($D17, Data!$C$2:$F$1038,3,FALSE),"")</f>
        <v>Done</v>
      </c>
      <c r="H17">
        <f>IFERROR(VLOOKUP($D17,Data!$C$2:$I$1038,6,FALSE),"")</f>
        <v>2</v>
      </c>
      <c r="I17">
        <f t="shared" si="0"/>
        <v>0.04</v>
      </c>
      <c r="J17" s="1">
        <f>IFERROR(VLOOKUP($D17,Data!$C$2:$V$1038,20,FALSE),"")</f>
        <v>43984</v>
      </c>
      <c r="K17">
        <f>IFERROR(VLOOKUP($D17,Data!$C$2:$I$1038,7,FALSE),"")</f>
        <v>2</v>
      </c>
      <c r="L17">
        <f>IFERROR(VLOOKUP($D17,Data!$C$2:$J$1038,8,FALSE),"")</f>
        <v>12.67</v>
      </c>
      <c r="M17">
        <f>IFERROR(INDEX(Data!$T$1:$T$1038,$E17),"")</f>
        <v>0.27</v>
      </c>
      <c r="N17">
        <f t="array" ref="N17">IF($D17&lt;&gt;"",SUM((Data!$S$2:$S$1038)*(Data!$O$2:$O$1038=$A$2)*(Data!$C$2:$C$1038=$D17)),"")</f>
        <v>0.27</v>
      </c>
      <c r="O17">
        <f t="shared" si="1"/>
        <v>0.02</v>
      </c>
      <c r="P17" t="b">
        <f t="shared" si="2"/>
        <v>0</v>
      </c>
      <c r="Q17" t="str">
        <f t="shared" si="3"/>
        <v/>
      </c>
      <c r="R17" t="str">
        <f t="shared" si="4"/>
        <v/>
      </c>
      <c r="S17">
        <f t="shared" si="5"/>
        <v>100</v>
      </c>
      <c r="T17">
        <f t="shared" si="6"/>
        <v>0.04</v>
      </c>
      <c r="U17">
        <f t="shared" si="7"/>
        <v>0.04</v>
      </c>
    </row>
    <row r="18" spans="1:21" x14ac:dyDescent="0.3">
      <c r="A18" s="13" t="str">
        <f>IFERROR(HYPERLINK(VLOOKUP($D18,Data!$C$2:$S$1057,12,FALSE),VLOOKUP($D18,Data!$C$2:$S$1057,10,FALSE)),"")</f>
        <v>Hint for ABN</v>
      </c>
      <c r="B18" s="18">
        <f t="array" ref="B18">IFERROR(SMALL(IF(Data!$O$2:$O$1038=$A$2,ROW(Data!$O$2:$O$1038)),ROW(12:12)),"")</f>
        <v>37</v>
      </c>
      <c r="C18" s="18" t="str">
        <f>IFERROR(INDEX(Data!$C$1:$C$1038,$B18),"")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IFERROR(SMALL(IF(Data!$U$2:$U$1038=$D18&amp;"_"&amp;$A$2,ROW(Data!$U$2:$U$1038)),1),"")</f>
        <v>52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>
        <f t="shared" si="0"/>
        <v>0.96</v>
      </c>
      <c r="J18" s="1">
        <f>IFERROR(VLOOKUP($D18,Data!$C$2:$V$1038,20,FALSE),"")</f>
        <v>43986</v>
      </c>
      <c r="K18">
        <f>IFERROR(VLOOKUP($D18,Data!$C$2:$I$1038,7,FALSE),"")</f>
        <v>1</v>
      </c>
      <c r="L18">
        <f>IFERROR(VLOOKUP($D18,Data!$C$2:$J$1038,8,FALSE),"")</f>
        <v>1.1200000000000001</v>
      </c>
      <c r="M18">
        <f>IFERROR(INDEX(Data!$T$1:$T$1038,$E18),"")</f>
        <v>1.07</v>
      </c>
      <c r="N18">
        <f t="array" ref="N18">IF($D18&lt;&gt;"",SUM((Data!$S$2:$S$1038)*(Data!$O$2:$O$1038=$A$2)*(Data!$C$2:$C$1038=$D18)),"")</f>
        <v>1.06</v>
      </c>
      <c r="O18">
        <f t="shared" si="1"/>
        <v>0.96</v>
      </c>
      <c r="P18" t="b">
        <f t="shared" si="2"/>
        <v>1</v>
      </c>
      <c r="Q18">
        <f t="shared" si="3"/>
        <v>89.72</v>
      </c>
      <c r="R18">
        <f t="shared" si="4"/>
        <v>89.72</v>
      </c>
      <c r="S18">
        <f t="shared" si="5"/>
        <v>99.07</v>
      </c>
      <c r="T18">
        <f t="shared" si="6"/>
        <v>0.96</v>
      </c>
      <c r="U18">
        <f t="shared" si="7"/>
        <v>0.96</v>
      </c>
    </row>
    <row r="19" spans="1:21" x14ac:dyDescent="0.3">
      <c r="A19" s="13" t="str">
        <f>IFERROR(HYPERLINK(VLOOKUP($D19,Data!$C$2:$S$1057,12,FALSE),VLOOKUP($D19,Data!$C$2:$S$1057,10,FALSE)),"")</f>
        <v>Export DB to CSV</v>
      </c>
      <c r="B19" s="18">
        <f t="array" ref="B19">IFERROR(SMALL(IF(Data!$O$2:$O$1038=$A$2,ROW(Data!$O$2:$O$1038)),ROW(13:13)),"")</f>
        <v>39</v>
      </c>
      <c r="C19" s="18" t="str">
        <f>IFERROR(INDEX(Data!$C$1:$C$1038,$B19),"")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IFERROR(SMALL(IF(Data!$U$2:$U$1038=$D19&amp;"_"&amp;$A$2,ROW(Data!$U$2:$U$1038)),1),"")</f>
        <v>57</v>
      </c>
      <c r="F19" t="str">
        <f>IFERROR(VLOOKUP($D19, Data!$C$2:$F$1038,2,FALSE),"")</f>
        <v>In Progress</v>
      </c>
      <c r="G19">
        <f>IFERROR(VLOOKUP($D19, Data!$C$2:$F$1038,3,FALSE),"")</f>
        <v>0</v>
      </c>
      <c r="H19">
        <f>IFERROR(VLOOKUP($D19,Data!$C$2:$I$1038,6,FALSE),"")</f>
        <v>12</v>
      </c>
      <c r="I19">
        <f t="shared" si="0"/>
        <v>11.64</v>
      </c>
      <c r="J19" s="1">
        <f>IFERROR(VLOOKUP($D19,Data!$C$2:$V$1038,20,FALSE),"")</f>
        <v>43986</v>
      </c>
      <c r="K19">
        <f>IFERROR(VLOOKUP($D19,Data!$C$2:$I$1038,7,FALSE),"")</f>
        <v>85</v>
      </c>
      <c r="L19">
        <f>IFERROR(VLOOKUP($D19,Data!$C$2:$J$1038,8,FALSE),"")</f>
        <v>84.42</v>
      </c>
      <c r="M19">
        <f>IFERROR(INDEX(Data!$T$1:$T$1038,$E19),"")</f>
        <v>81.98</v>
      </c>
      <c r="N19">
        <f t="array" ref="N19">IF($D19&lt;&gt;"",SUM((Data!$S$2:$S$1038)*(Data!$O$2:$O$1038=$A$2)*(Data!$C$2:$C$1038=$D19)),"")</f>
        <v>81.97</v>
      </c>
      <c r="O19">
        <f t="shared" si="1"/>
        <v>0.97</v>
      </c>
      <c r="P19" t="b">
        <f t="shared" si="2"/>
        <v>0</v>
      </c>
      <c r="Q19" t="str">
        <f t="shared" si="3"/>
        <v/>
      </c>
      <c r="R19" t="str">
        <f t="shared" si="4"/>
        <v/>
      </c>
      <c r="S19">
        <f t="shared" si="5"/>
        <v>99.99</v>
      </c>
      <c r="T19">
        <f t="shared" si="6"/>
        <v>82.45</v>
      </c>
      <c r="U19">
        <f t="shared" si="7"/>
        <v>11.64</v>
      </c>
    </row>
    <row r="20" spans="1:21" x14ac:dyDescent="0.3">
      <c r="A20" s="13" t="str">
        <f>IFERROR(HYPERLINK(VLOOKUP($D20,Data!$C$2:$S$1057,12,FALSE),VLOOKUP($D20,Data!$C$2:$S$1057,10,FALSE)),"")</f>
        <v>Store Company Details in the DB</v>
      </c>
      <c r="B20" s="18">
        <f t="array" ref="B20">IFERROR(SMALL(IF(Data!$O$2:$O$1038=$A$2,ROW(Data!$O$2:$O$1038)),ROW(14:14)),"")</f>
        <v>42</v>
      </c>
      <c r="C20" s="18" t="str">
        <f>IFERROR(INDEX(Data!$C$1:$C$1038,$B20),"")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IFERROR(SMALL(IF(Data!$U$2:$U$1038=$D20&amp;"_"&amp;$A$2,ROW(Data!$U$2:$U$1038)),1),"")</f>
        <v>59</v>
      </c>
      <c r="F20" t="str">
        <f>IFERROR(VLOOKUP($D20, Data!$C$2:$F$1038,2,FALSE),"")</f>
        <v>Done</v>
      </c>
      <c r="G20" t="str">
        <f>IFERROR(VLOOKUP($D20, Data!$C$2:$F$1038,3,FALSE),"")</f>
        <v>Done</v>
      </c>
      <c r="H20">
        <f>IFERROR(VLOOKUP($D20,Data!$C$2:$I$1038,6,FALSE),"")</f>
        <v>8</v>
      </c>
      <c r="I20">
        <f t="shared" si="0"/>
        <v>0.64</v>
      </c>
      <c r="J20" s="1">
        <f>IFERROR(VLOOKUP($D20,Data!$C$2:$V$1038,20,FALSE),"")</f>
        <v>43985</v>
      </c>
      <c r="K20">
        <f>IFERROR(VLOOKUP($D20,Data!$C$2:$I$1038,7,FALSE),"")</f>
        <v>8</v>
      </c>
      <c r="L20">
        <f>IFERROR(VLOOKUP($D20,Data!$C$2:$J$1038,8,FALSE),"")</f>
        <v>13.5</v>
      </c>
      <c r="M20">
        <f>IFERROR(INDEX(Data!$T$1:$T$1038,$E20),"")</f>
        <v>1.03</v>
      </c>
      <c r="N20">
        <f t="array" ref="N20">IF($D20&lt;&gt;"",SUM((Data!$S$2:$S$1038)*(Data!$O$2:$O$1038=$A$2)*(Data!$C$2:$C$1038=$D20)),"")</f>
        <v>1.04</v>
      </c>
      <c r="O20">
        <f t="shared" si="1"/>
        <v>0.08</v>
      </c>
      <c r="P20" t="b">
        <f t="shared" si="2"/>
        <v>0</v>
      </c>
      <c r="Q20" t="str">
        <f t="shared" si="3"/>
        <v/>
      </c>
      <c r="R20" t="str">
        <f t="shared" si="4"/>
        <v/>
      </c>
      <c r="S20">
        <f t="shared" si="5"/>
        <v>100.97</v>
      </c>
      <c r="T20">
        <f t="shared" si="6"/>
        <v>0.64</v>
      </c>
      <c r="U20">
        <f t="shared" si="7"/>
        <v>0.64</v>
      </c>
    </row>
    <row r="21" spans="1:21" x14ac:dyDescent="0.3">
      <c r="A21" s="13" t="str">
        <f>IFERROR(HYPERLINK(VLOOKUP($D21,Data!$C$2:$S$1057,12,FALSE),VLOOKUP($D21,Data!$C$2:$S$1057,10,FALSE)),"")</f>
        <v>Individual details data format refactoring.</v>
      </c>
      <c r="B21" s="18">
        <f t="array" ref="B21">IFERROR(SMALL(IF(Data!$O$2:$O$1038=$A$2,ROW(Data!$O$2:$O$1038)),ROW(15:15)),"")</f>
        <v>43</v>
      </c>
      <c r="C21" s="18" t="str">
        <f>IFERROR(INDEX(Data!$C$1:$C$1038,$B21),"")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IFERROR(SMALL(IF(Data!$U$2:$U$1038=$D21&amp;"_"&amp;$A$2,ROW(Data!$U$2:$U$1038)),1),"")</f>
        <v>67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>
        <f t="shared" si="0"/>
        <v>0.08</v>
      </c>
      <c r="J21" s="1">
        <f>IFERROR(VLOOKUP($D21,Data!$C$2:$V$1038,20,FALSE),"")</f>
        <v>43980</v>
      </c>
      <c r="K21">
        <f>IFERROR(VLOOKUP($D21,Data!$C$2:$I$1038,7,FALSE),"")</f>
        <v>4</v>
      </c>
      <c r="L21">
        <f>IFERROR(VLOOKUP($D21,Data!$C$2:$J$1038,8,FALSE),"")</f>
        <v>13.63</v>
      </c>
      <c r="M21">
        <f>IFERROR(INDEX(Data!$T$1:$T$1038,$E21),"")</f>
        <v>0.48</v>
      </c>
      <c r="N21">
        <f t="array" ref="N21">IF($D21&lt;&gt;"",SUM((Data!$S$2:$S$1038)*(Data!$O$2:$O$1038=$A$2)*(Data!$C$2:$C$1038=$D21)),"")</f>
        <v>0.48</v>
      </c>
      <c r="O21">
        <f t="shared" si="1"/>
        <v>0.04</v>
      </c>
      <c r="P21" t="b">
        <f t="shared" si="2"/>
        <v>0</v>
      </c>
      <c r="Q21" t="str">
        <f t="shared" si="3"/>
        <v/>
      </c>
      <c r="R21" t="str">
        <f t="shared" si="4"/>
        <v/>
      </c>
      <c r="S21">
        <f t="shared" si="5"/>
        <v>100</v>
      </c>
      <c r="T21">
        <f t="shared" si="6"/>
        <v>0.16</v>
      </c>
      <c r="U21">
        <f t="shared" si="7"/>
        <v>0.08</v>
      </c>
    </row>
    <row r="22" spans="1:21" x14ac:dyDescent="0.3">
      <c r="A22" s="13" t="str">
        <f>IFERROR(HYPERLINK(VLOOKUP($D22,Data!$C$2:$S$1057,12,FALSE),VLOOKUP($D22,Data!$C$2:$S$1057,10,FALSE)),"")</f>
        <v xml:space="preserve">Exceeded select popup </v>
      </c>
      <c r="B22" s="18">
        <f t="array" ref="B22">IFERROR(SMALL(IF(Data!$O$2:$O$1038=$A$2,ROW(Data!$O$2:$O$1038)),ROW(16:16)),"")</f>
        <v>47</v>
      </c>
      <c r="C22" s="18" t="str">
        <f>IFERROR(INDEX(Data!$C$1:$C$1038,$B22),"")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IFERROR(SMALL(IF(Data!$U$2:$U$1038=$D22&amp;"_"&amp;$A$2,ROW(Data!$U$2:$U$1038)),1),"")</f>
        <v>74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1</v>
      </c>
      <c r="I22">
        <f t="shared" si="0"/>
        <v>0.97</v>
      </c>
      <c r="J22" s="1">
        <f>IFERROR(VLOOKUP($D22,Data!$C$2:$V$1038,20,FALSE),"")</f>
        <v>43988</v>
      </c>
      <c r="K22">
        <f>IFERROR(VLOOKUP($D22,Data!$C$2:$I$1038,7,FALSE),"")</f>
        <v>2</v>
      </c>
      <c r="L22">
        <f>IFERROR(VLOOKUP($D22,Data!$C$2:$J$1038,8,FALSE),"")</f>
        <v>4.43</v>
      </c>
      <c r="M22">
        <f>IFERROR(INDEX(Data!$T$1:$T$1038,$E22),"")</f>
        <v>4.3</v>
      </c>
      <c r="N22">
        <f t="array" ref="N22">IF($D22&lt;&gt;"",SUM((Data!$S$2:$S$1038)*(Data!$O$2:$O$1038=$A$2)*(Data!$C$2:$C$1038=$D22)),"")</f>
        <v>4.3000000000000007</v>
      </c>
      <c r="O22">
        <f t="shared" si="1"/>
        <v>0.97</v>
      </c>
      <c r="P22" t="b">
        <f t="shared" si="2"/>
        <v>1</v>
      </c>
      <c r="Q22">
        <f t="shared" si="3"/>
        <v>45.12</v>
      </c>
      <c r="R22">
        <f t="shared" si="4"/>
        <v>22.56</v>
      </c>
      <c r="S22">
        <f t="shared" si="5"/>
        <v>100</v>
      </c>
      <c r="T22">
        <f t="shared" si="6"/>
        <v>1.94</v>
      </c>
      <c r="U22">
        <f t="shared" si="7"/>
        <v>0.97</v>
      </c>
    </row>
    <row r="23" spans="1:21" x14ac:dyDescent="0.3">
      <c r="A23" s="13" t="str">
        <f>IFERROR(HYPERLINK(VLOOKUP($D23,Data!$C$2:$S$1057,12,FALSE),VLOOKUP($D23,Data!$C$2:$S$1057,10,FALSE)),"")</f>
        <v>Individual form: button renaming</v>
      </c>
      <c r="B23" s="18">
        <f t="array" ref="B23">IFERROR(SMALL(IF(Data!$O$2:$O$1038=$A$2,ROW(Data!$O$2:$O$1038)),ROW(17:17)),"")</f>
        <v>50</v>
      </c>
      <c r="C23" s="18" t="str">
        <f>IFERROR(INDEX(Data!$C$1:$C$1038,$B23),"")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IFERROR(SMALL(IF(Data!$U$2:$U$1038=$D23&amp;"_"&amp;$A$2,ROW(Data!$U$2:$U$1038)),1),"")</f>
        <v>131</v>
      </c>
      <c r="F23" t="str">
        <f>IFERROR(VLOOKUP($D23, Data!$C$2:$F$1038,2,FALSE),"")</f>
        <v>Open</v>
      </c>
      <c r="G23">
        <f>IFERROR(VLOOKUP($D23, Data!$C$2:$F$1038,3,FALSE),"")</f>
        <v>0</v>
      </c>
      <c r="H23">
        <f>IFERROR(VLOOKUP($D23,Data!$C$2:$I$1038,6,FALSE),"")</f>
        <v>0.5</v>
      </c>
      <c r="I23">
        <f t="shared" si="0"/>
        <v>0.495</v>
      </c>
      <c r="J23" s="1">
        <f>IFERROR(VLOOKUP($D23,Data!$C$2:$V$1038,20,FALSE),"")</f>
        <v>43997</v>
      </c>
      <c r="K23">
        <f>IFERROR(VLOOKUP($D23,Data!$C$2:$I$1038,7,FALSE),"")</f>
        <v>2.5</v>
      </c>
      <c r="L23">
        <f>IFERROR(VLOOKUP($D23,Data!$C$2:$J$1038,8,FALSE),"")</f>
        <v>3.17</v>
      </c>
      <c r="M23">
        <f>IFERROR(INDEX(Data!$T$1:$T$1038,$E23),"")</f>
        <v>3.13</v>
      </c>
      <c r="N23">
        <f t="array" ref="N23">IF($D23&lt;&gt;"",SUM((Data!$S$2:$S$1038)*(Data!$O$2:$O$1038=$A$2)*(Data!$C$2:$C$1038=$D23)),"")</f>
        <v>3.13</v>
      </c>
      <c r="O23">
        <f t="shared" si="1"/>
        <v>0.99</v>
      </c>
      <c r="P23" t="b">
        <f t="shared" si="2"/>
        <v>0</v>
      </c>
      <c r="Q23" t="str">
        <f t="shared" si="3"/>
        <v/>
      </c>
      <c r="R23" t="str">
        <f t="shared" si="4"/>
        <v/>
      </c>
      <c r="S23">
        <f t="shared" si="5"/>
        <v>100</v>
      </c>
      <c r="T23">
        <f t="shared" si="6"/>
        <v>2.4750000000000001</v>
      </c>
      <c r="U23">
        <f t="shared" si="7"/>
        <v>0.495</v>
      </c>
    </row>
    <row r="24" spans="1:21" ht="28.8" x14ac:dyDescent="0.3">
      <c r="A24" s="13" t="str">
        <f>IFERROR(HYPERLINK(VLOOKUP($D24,Data!$C$2:$S$1057,12,FALSE),VLOOKUP($D24,Data!$C$2:$S$1057,10,FALSE)),"")</f>
        <v>Account Information can be completed when no Primary contact is selected</v>
      </c>
      <c r="B24" s="18">
        <f t="array" ref="B24">IFERROR(SMALL(IF(Data!$O$2:$O$1038=$A$2,ROW(Data!$O$2:$O$1038)),ROW(18:18)),"")</f>
        <v>51</v>
      </c>
      <c r="C24" s="18" t="str">
        <f>IFERROR(INDEX(Data!$C$1:$C$1038,$B24),"")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IFERROR(SMALL(IF(Data!$U$2:$U$1038=$D24&amp;"_"&amp;$A$2,ROW(Data!$U$2:$U$1038)),1),"")</f>
        <v>132</v>
      </c>
      <c r="F24" t="str">
        <f>IFERROR(VLOOKUP($D24, Data!$C$2:$F$1038,2,FALSE),"")</f>
        <v>Done</v>
      </c>
      <c r="G24" t="str">
        <f>IFERROR(VLOOKUP($D24, Data!$C$2:$F$1038,3,FALSE),"")</f>
        <v>Done</v>
      </c>
      <c r="H24">
        <f>IFERROR(VLOOKUP($D24,Data!$C$2:$I$1038,6,FALSE),"")</f>
        <v>1.5</v>
      </c>
      <c r="I24">
        <f t="shared" si="0"/>
        <v>1.5</v>
      </c>
      <c r="J24" s="1">
        <f>IFERROR(VLOOKUP($D24,Data!$C$2:$V$1038,20,FALSE),"")</f>
        <v>43997</v>
      </c>
      <c r="K24">
        <f>IFERROR(VLOOKUP($D24,Data!$C$2:$I$1038,7,FALSE),"")</f>
        <v>1.5</v>
      </c>
      <c r="L24">
        <f>IFERROR(VLOOKUP($D24,Data!$C$2:$J$1038,8,FALSE),"")</f>
        <v>0.8</v>
      </c>
      <c r="M24">
        <f>IFERROR(INDEX(Data!$T$1:$T$1038,$E24),"")</f>
        <v>0.8</v>
      </c>
      <c r="N24">
        <f t="array" ref="N24">IF($D24&lt;&gt;"",SUM((Data!$S$2:$S$1038)*(Data!$O$2:$O$1038=$A$2)*(Data!$C$2:$C$1038=$D24)),"")</f>
        <v>0.8</v>
      </c>
      <c r="O24">
        <f t="shared" si="1"/>
        <v>1</v>
      </c>
      <c r="P24" t="b">
        <f t="shared" si="2"/>
        <v>1</v>
      </c>
      <c r="Q24">
        <f t="shared" si="3"/>
        <v>187.5</v>
      </c>
      <c r="R24">
        <f t="shared" si="4"/>
        <v>187.5</v>
      </c>
      <c r="S24">
        <f t="shared" si="5"/>
        <v>100</v>
      </c>
      <c r="T24">
        <f t="shared" si="6"/>
        <v>1.5</v>
      </c>
      <c r="U24">
        <f t="shared" si="7"/>
        <v>1.5</v>
      </c>
    </row>
    <row r="25" spans="1:21" x14ac:dyDescent="0.3">
      <c r="A25" s="13" t="str">
        <f>IFERROR(HYPERLINK(VLOOKUP($D25,Data!$C$2:$S$1057,12,FALSE),VLOOKUP($D25,Data!$C$2:$S$1057,10,FALSE)),"")</f>
        <v>Mark fields as required</v>
      </c>
      <c r="B25" s="18">
        <f t="array" ref="B25">IFERROR(SMALL(IF(Data!$O$2:$O$1038=$A$2,ROW(Data!$O$2:$O$1038)),ROW(19:19)),"")</f>
        <v>52</v>
      </c>
      <c r="C25" s="18" t="str">
        <f>IFERROR(INDEX(Data!$C$1:$C$1038,$B25),"")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IFERROR(SMALL(IF(Data!$U$2:$U$1038=$D25&amp;"_"&amp;$A$2,ROW(Data!$U$2:$U$1038)),1),"")</f>
        <v>133</v>
      </c>
      <c r="F25" t="str">
        <f>IFERROR(VLOOKUP($D25, Data!$C$2:$F$1038,2,FALSE),"")</f>
        <v>Done</v>
      </c>
      <c r="G25" t="str">
        <f>IFERROR(VLOOKUP($D25, Data!$C$2:$F$1038,3,FALSE),"")</f>
        <v>Done</v>
      </c>
      <c r="H25">
        <f>IFERROR(VLOOKUP($D25,Data!$C$2:$I$1038,6,FALSE),"")</f>
        <v>0.5</v>
      </c>
      <c r="I25">
        <f t="shared" si="0"/>
        <v>0.5</v>
      </c>
      <c r="J25" s="1">
        <f>IFERROR(VLOOKUP($D25,Data!$C$2:$V$1038,20,FALSE),"")</f>
        <v>43997</v>
      </c>
      <c r="K25">
        <f>IFERROR(VLOOKUP($D25,Data!$C$2:$I$1038,7,FALSE),"")</f>
        <v>0.5</v>
      </c>
      <c r="L25">
        <f>IFERROR(VLOOKUP($D25,Data!$C$2:$J$1038,8,FALSE),"")</f>
        <v>0.62</v>
      </c>
      <c r="M25">
        <f>IFERROR(INDEX(Data!$T$1:$T$1038,$E25),"")</f>
        <v>0.62</v>
      </c>
      <c r="N25">
        <f t="array" ref="N25">IF($D25&lt;&gt;"",SUM((Data!$S$2:$S$1038)*(Data!$O$2:$O$1038=$A$2)*(Data!$C$2:$C$1038=$D25)),"")</f>
        <v>0.62</v>
      </c>
      <c r="O25">
        <f t="shared" si="1"/>
        <v>1</v>
      </c>
      <c r="P25" t="b">
        <f t="shared" si="2"/>
        <v>1</v>
      </c>
      <c r="Q25">
        <f t="shared" si="3"/>
        <v>80.650000000000006</v>
      </c>
      <c r="R25">
        <f t="shared" si="4"/>
        <v>80.650000000000006</v>
      </c>
      <c r="S25">
        <f t="shared" si="5"/>
        <v>100</v>
      </c>
      <c r="T25">
        <f t="shared" si="6"/>
        <v>0.5</v>
      </c>
      <c r="U25">
        <f t="shared" si="7"/>
        <v>0.5</v>
      </c>
    </row>
    <row r="26" spans="1:21" x14ac:dyDescent="0.3">
      <c r="A26" s="13" t="str">
        <f>IFERROR(HYPERLINK(VLOOKUP($D26,Data!$C$2:$S$1057,12,FALSE),VLOOKUP($D26,Data!$C$2:$S$1057,10,FALSE)),"")</f>
        <v>Increase width of Occupation" dropdown"</v>
      </c>
      <c r="B26" s="18">
        <f t="array" ref="B26">IFERROR(SMALL(IF(Data!$O$2:$O$1038=$A$2,ROW(Data!$O$2:$O$1038)),ROW(20:20)),"")</f>
        <v>54</v>
      </c>
      <c r="C26" s="18" t="str">
        <f>IFERROR(INDEX(Data!$C$1:$C$1038,$B26),"")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IFERROR(SMALL(IF(Data!$U$2:$U$1038=$D26&amp;"_"&amp;$A$2,ROW(Data!$U$2:$U$1038)),1),"")</f>
        <v>134</v>
      </c>
      <c r="F26" t="str">
        <f>IFERROR(VLOOKUP($D26, Data!$C$2:$F$1038,2,FALSE),"")</f>
        <v>Done</v>
      </c>
      <c r="G26" t="str">
        <f>IFERROR(VLOOKUP($D26, Data!$C$2:$F$1038,3,FALSE),"")</f>
        <v>Done</v>
      </c>
      <c r="H26">
        <f>IFERROR(VLOOKUP($D26,Data!$C$2:$I$1038,6,FALSE),"")</f>
        <v>0.5</v>
      </c>
      <c r="I26">
        <f t="shared" si="0"/>
        <v>0.5</v>
      </c>
      <c r="J26" s="1">
        <f>IFERROR(VLOOKUP($D26,Data!$C$2:$V$1038,20,FALSE),"")</f>
        <v>43997</v>
      </c>
      <c r="K26">
        <f>IFERROR(VLOOKUP($D26,Data!$C$2:$I$1038,7,FALSE),"")</f>
        <v>0.5</v>
      </c>
      <c r="L26">
        <f>IFERROR(VLOOKUP($D26,Data!$C$2:$J$1038,8,FALSE),"")</f>
        <v>0.43</v>
      </c>
      <c r="M26">
        <f>IFERROR(INDEX(Data!$T$1:$T$1038,$E26),"")</f>
        <v>0.43</v>
      </c>
      <c r="N26">
        <f t="array" ref="N26">IF($D26&lt;&gt;"",SUM((Data!$S$2:$S$1038)*(Data!$O$2:$O$1038=$A$2)*(Data!$C$2:$C$1038=$D26)),"")</f>
        <v>0.43</v>
      </c>
      <c r="O26">
        <f t="shared" si="1"/>
        <v>1</v>
      </c>
      <c r="P26" t="b">
        <f t="shared" si="2"/>
        <v>1</v>
      </c>
      <c r="Q26">
        <f t="shared" si="3"/>
        <v>116.28</v>
      </c>
      <c r="R26">
        <f t="shared" si="4"/>
        <v>116.28</v>
      </c>
      <c r="S26">
        <f t="shared" si="5"/>
        <v>100</v>
      </c>
      <c r="T26">
        <f t="shared" si="6"/>
        <v>0.5</v>
      </c>
      <c r="U26">
        <f t="shared" si="7"/>
        <v>0.5</v>
      </c>
    </row>
    <row r="27" spans="1:21" ht="28.8" x14ac:dyDescent="0.3">
      <c r="A27" s="13" t="str">
        <f>IFERROR(HYPERLINK(VLOOKUP($D27,Data!$C$2:$S$1057,12,FALSE),VLOOKUP($D27,Data!$C$2:$S$1057,10,FALSE)),"")</f>
        <v>Appointed Addition Authority: Add standard form for signatory</v>
      </c>
      <c r="B27" s="18">
        <f t="array" ref="B27">IFERROR(SMALL(IF(Data!$O$2:$O$1038=$A$2,ROW(Data!$O$2:$O$1038)),ROW(21:21)),"")</f>
        <v>57</v>
      </c>
      <c r="C27" s="18" t="str">
        <f>IFERROR(INDEX(Data!$C$1:$C$1038,$B27),"")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IFERROR(SMALL(IF(Data!$U$2:$U$1038=$D27&amp;"_"&amp;$A$2,ROW(Data!$U$2:$U$1038)),1),"")</f>
        <v>148</v>
      </c>
      <c r="F27" t="str">
        <f>IFERROR(VLOOKUP($D27, Data!$C$2:$F$1038,2,FALSE),"")</f>
        <v>Open</v>
      </c>
      <c r="G27">
        <f>IFERROR(VLOOKUP($D27, Data!$C$2:$F$1038,3,FALSE),"")</f>
        <v>0</v>
      </c>
      <c r="H27">
        <f>IFERROR(VLOOKUP($D27,Data!$C$2:$I$1038,6,FALSE),"")</f>
        <v>1.5</v>
      </c>
      <c r="I27">
        <f t="shared" si="0"/>
        <v>1.5</v>
      </c>
      <c r="J27" s="1">
        <f>IFERROR(VLOOKUP($D27,Data!$C$2:$V$1038,20,FALSE),"")</f>
        <v>43999</v>
      </c>
      <c r="K27">
        <f>IFERROR(VLOOKUP($D27,Data!$C$2:$I$1038,7,FALSE),"")</f>
        <v>4</v>
      </c>
      <c r="L27">
        <f>IFERROR(VLOOKUP($D27,Data!$C$2:$J$1038,8,FALSE),"")</f>
        <v>7.22</v>
      </c>
      <c r="M27">
        <f>IFERROR(INDEX(Data!$T$1:$T$1038,$E27),"")</f>
        <v>7.22</v>
      </c>
      <c r="N27">
        <f t="array" ref="N27">IF($D27&lt;&gt;"",SUM((Data!$S$2:$S$1038)*(Data!$O$2:$O$1038=$A$2)*(Data!$C$2:$C$1038=$D27)),"")</f>
        <v>7.2200000000000006</v>
      </c>
      <c r="O27">
        <f t="shared" si="1"/>
        <v>1</v>
      </c>
      <c r="P27" t="b">
        <f t="shared" si="2"/>
        <v>0</v>
      </c>
      <c r="Q27" t="str">
        <f t="shared" si="3"/>
        <v/>
      </c>
      <c r="R27" t="str">
        <f t="shared" si="4"/>
        <v/>
      </c>
      <c r="S27">
        <f t="shared" si="5"/>
        <v>100</v>
      </c>
      <c r="T27">
        <f t="shared" si="6"/>
        <v>4</v>
      </c>
      <c r="U27">
        <f t="shared" si="7"/>
        <v>1.5</v>
      </c>
    </row>
    <row r="28" spans="1:21" ht="28.8" x14ac:dyDescent="0.3">
      <c r="A28" s="13" t="str">
        <f>IFERROR(HYPERLINK(VLOOKUP($D28,Data!$C$2:$S$1057,12,FALSE),VLOOKUP($D28,Data!$C$2:$S$1057,10,FALSE)),"")</f>
        <v>All created individuals should be available for selection</v>
      </c>
      <c r="B28" s="18">
        <f t="array" ref="B28">IFERROR(SMALL(IF(Data!$O$2:$O$1038=$A$2,ROW(Data!$O$2:$O$1038)),ROW(22:22)),"")</f>
        <v>59</v>
      </c>
      <c r="C28" s="18" t="str">
        <f>IFERROR(INDEX(Data!$C$1:$C$1038,$B28),"")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IFERROR(SMALL(IF(Data!$U$2:$U$1038=$D28&amp;"_"&amp;$A$2,ROW(Data!$U$2:$U$1038)),1),"")</f>
        <v>149</v>
      </c>
      <c r="F28" t="str">
        <f>IFERROR(VLOOKUP($D28, Data!$C$2:$F$1038,2,FALSE),"")</f>
        <v>Open</v>
      </c>
      <c r="G28">
        <f>IFERROR(VLOOKUP($D28, Data!$C$2:$F$1038,3,FALSE),"")</f>
        <v>0</v>
      </c>
      <c r="H28">
        <f>IFERROR(VLOOKUP($D28,Data!$C$2:$I$1038,6,FALSE),"")</f>
        <v>2.5</v>
      </c>
      <c r="I28">
        <f t="shared" si="0"/>
        <v>2.3250000000000002</v>
      </c>
      <c r="J28" s="1">
        <f>IFERROR(VLOOKUP($D28,Data!$C$2:$V$1038,20,FALSE),"")</f>
        <v>43998</v>
      </c>
      <c r="K28">
        <f>IFERROR(VLOOKUP($D28,Data!$C$2:$I$1038,7,FALSE),"")</f>
        <v>11</v>
      </c>
      <c r="L28">
        <f>IFERROR(VLOOKUP($D28,Data!$C$2:$J$1038,8,FALSE),"")</f>
        <v>14.5</v>
      </c>
      <c r="M28">
        <f>IFERROR(INDEX(Data!$T$1:$T$1038,$E28),"")</f>
        <v>13.47</v>
      </c>
      <c r="N28">
        <f t="array" ref="N28">IF($D28&lt;&gt;"",SUM((Data!$S$2:$S$1038)*(Data!$O$2:$O$1038=$A$2)*(Data!$C$2:$C$1038=$D28)),"")</f>
        <v>13.469999999999999</v>
      </c>
      <c r="O28">
        <f t="shared" si="1"/>
        <v>0.93</v>
      </c>
      <c r="P28" t="b">
        <f t="shared" si="2"/>
        <v>0</v>
      </c>
      <c r="Q28" t="str">
        <f t="shared" si="3"/>
        <v/>
      </c>
      <c r="R28" t="str">
        <f t="shared" si="4"/>
        <v/>
      </c>
      <c r="S28">
        <f t="shared" si="5"/>
        <v>100</v>
      </c>
      <c r="T28">
        <f t="shared" si="6"/>
        <v>10.23</v>
      </c>
      <c r="U28">
        <f t="shared" si="7"/>
        <v>2.3250000000000002</v>
      </c>
    </row>
    <row r="29" spans="1:21" x14ac:dyDescent="0.3">
      <c r="A29" s="13" t="str">
        <f>IFERROR(HYPERLINK(VLOOKUP($D29,Data!$C$2:$S$1057,12,FALSE),VLOOKUP($D29,Data!$C$2:$S$1057,10,FALSE)),"")</f>
        <v>Add option to Exemption Code""</v>
      </c>
      <c r="B29" s="18">
        <f t="array" ref="B29">IFERROR(SMALL(IF(Data!$O$2:$O$1038=$A$2,ROW(Data!$O$2:$O$1038)),ROW(23:23)),"")</f>
        <v>67</v>
      </c>
      <c r="C29" s="18" t="str">
        <f>IFERROR(INDEX(Data!$C$1:$C$1038,$B29),"")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IFERROR(SMALL(IF(Data!$U$2:$U$1038=$D29&amp;"_"&amp;$A$2,ROW(Data!$U$2:$U$1038)),1),"")</f>
        <v>167</v>
      </c>
      <c r="F29" t="str">
        <f>IFERROR(VLOOKUP($D29, Data!$C$2:$F$1038,2,FALSE),"")</f>
        <v>Done</v>
      </c>
      <c r="G29" t="str">
        <f>IFERROR(VLOOKUP($D29, Data!$C$2:$F$1038,3,FALSE),"")</f>
        <v>Done</v>
      </c>
      <c r="H29">
        <f>IFERROR(VLOOKUP($D29,Data!$C$2:$I$1038,6,FALSE),"")</f>
        <v>0.5</v>
      </c>
      <c r="I29">
        <f t="shared" si="0"/>
        <v>0.5</v>
      </c>
      <c r="J29" s="1">
        <f>IFERROR(VLOOKUP($D29,Data!$C$2:$V$1038,20,FALSE),"")</f>
        <v>44000</v>
      </c>
      <c r="K29">
        <f>IFERROR(VLOOKUP($D29,Data!$C$2:$I$1038,7,FALSE),"")</f>
        <v>0.5</v>
      </c>
      <c r="L29">
        <f>IFERROR(VLOOKUP($D29,Data!$C$2:$J$1038,8,FALSE),"")</f>
        <v>0.48</v>
      </c>
      <c r="M29">
        <f>IFERROR(INDEX(Data!$T$1:$T$1038,$E29),"")</f>
        <v>0.48</v>
      </c>
      <c r="N29">
        <f t="array" ref="N29">IF($D29&lt;&gt;"",SUM((Data!$S$2:$S$1038)*(Data!$O$2:$O$1038=$A$2)*(Data!$C$2:$C$1038=$D29)),"")</f>
        <v>0.49</v>
      </c>
      <c r="O29">
        <f t="shared" si="1"/>
        <v>1</v>
      </c>
      <c r="P29" t="b">
        <f t="shared" si="2"/>
        <v>1</v>
      </c>
      <c r="Q29">
        <f t="shared" si="3"/>
        <v>104.17</v>
      </c>
      <c r="R29">
        <f t="shared" si="4"/>
        <v>104.17</v>
      </c>
      <c r="S29">
        <f t="shared" si="5"/>
        <v>102.08</v>
      </c>
      <c r="T29">
        <f t="shared" si="6"/>
        <v>0.5</v>
      </c>
      <c r="U29">
        <f t="shared" si="7"/>
        <v>0.5</v>
      </c>
    </row>
    <row r="30" spans="1:21" x14ac:dyDescent="0.3">
      <c r="A30" s="13" t="str">
        <f>IFERROR(HYPERLINK(VLOOKUP($D30,Data!$C$2:$S$1057,12,FALSE),VLOOKUP($D30,Data!$C$2:$S$1057,10,FALSE)),"")</f>
        <v>Add file for download</v>
      </c>
      <c r="B30" s="18">
        <f t="array" ref="B30">IFERROR(SMALL(IF(Data!$O$2:$O$1038=$A$2,ROW(Data!$O$2:$O$1038)),ROW(24:24)),"")</f>
        <v>69</v>
      </c>
      <c r="C30" s="18" t="str">
        <f>IFERROR(INDEX(Data!$C$1:$C$1038,$B30),"")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IFERROR(SMALL(IF(Data!$U$2:$U$1038=$D30&amp;"_"&amp;$A$2,ROW(Data!$U$2:$U$1038)),1),"")</f>
        <v>179</v>
      </c>
      <c r="F30" t="str">
        <f>IFERROR(VLOOKUP($D30, Data!$C$2:$F$1038,2,FALSE),"")</f>
        <v>Open</v>
      </c>
      <c r="G30">
        <f>IFERROR(VLOOKUP($D30, Data!$C$2:$F$1038,3,FALSE),"")</f>
        <v>0</v>
      </c>
      <c r="H30">
        <f>IFERROR(VLOOKUP($D30,Data!$C$2:$I$1038,6,FALSE),"")</f>
        <v>1</v>
      </c>
      <c r="I30">
        <f t="shared" si="0"/>
        <v>1</v>
      </c>
      <c r="J30" s="1">
        <f>IFERROR(VLOOKUP($D30,Data!$C$2:$V$1038,20,FALSE),"")</f>
        <v>44002</v>
      </c>
      <c r="K30">
        <f>IFERROR(VLOOKUP($D30,Data!$C$2:$I$1038,7,FALSE),"")</f>
        <v>1</v>
      </c>
      <c r="L30">
        <f>IFERROR(VLOOKUP($D30,Data!$C$2:$J$1038,8,FALSE),"")</f>
        <v>1</v>
      </c>
      <c r="M30">
        <f>IFERROR(INDEX(Data!$T$1:$T$1038,$E30),"")</f>
        <v>1</v>
      </c>
      <c r="N30">
        <f t="array" ref="N30">IF($D30&lt;&gt;"",SUM((Data!$S$2:$S$1038)*(Data!$O$2:$O$1038=$A$2)*(Data!$C$2:$C$1038=$D30)),"")</f>
        <v>1</v>
      </c>
      <c r="O30">
        <f t="shared" si="1"/>
        <v>1</v>
      </c>
      <c r="P30" t="b">
        <f t="shared" ref="P30:P71" si="8">IFERROR(IF($K30,AND($K30,($F30="Done")),FALSE),"")</f>
        <v>0</v>
      </c>
      <c r="Q30" t="str">
        <f t="shared" si="3"/>
        <v/>
      </c>
      <c r="R30" t="str">
        <f t="shared" si="4"/>
        <v/>
      </c>
      <c r="S30">
        <f t="shared" si="5"/>
        <v>100</v>
      </c>
      <c r="T30">
        <f t="shared" si="6"/>
        <v>1</v>
      </c>
      <c r="U30">
        <f t="shared" si="7"/>
        <v>1</v>
      </c>
    </row>
    <row r="31" spans="1:21" x14ac:dyDescent="0.3">
      <c r="A31" s="13" t="str">
        <f>IFERROR(HYPERLINK(VLOOKUP($D31,Data!$C$2:$S$1057,12,FALSE),VLOOKUP($D31,Data!$C$2:$S$1057,10,FALSE)),"")</f>
        <v>Modify send Transaction due to the UI modifications</v>
      </c>
      <c r="B31" s="18">
        <f t="array" ref="B31">IFERROR(SMALL(IF(Data!$O$2:$O$1038=$A$2,ROW(Data!$O$2:$O$1038)),ROW(25:25)),"")</f>
        <v>74</v>
      </c>
      <c r="C31" s="18" t="str">
        <f>IFERROR(INDEX(Data!$C$1:$C$1038,$B31),"")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IFERROR(SMALL(IF(Data!$U$2:$U$1038=$D31&amp;"_"&amp;$A$2,ROW(Data!$U$2:$U$1038)),1),"")</f>
        <v>190</v>
      </c>
      <c r="F31" t="str">
        <f>IFERROR(VLOOKUP($D31, Data!$C$2:$F$1038,2,FALSE),"")</f>
        <v>Open</v>
      </c>
      <c r="G31">
        <f>IFERROR(VLOOKUP($D31, Data!$C$2:$F$1038,3,FALSE),"")</f>
        <v>0</v>
      </c>
      <c r="H31">
        <f>IFERROR(VLOOKUP($D31,Data!$C$2:$I$1038,6,FALSE),"")</f>
        <v>4</v>
      </c>
      <c r="I31">
        <f t="shared" si="0"/>
        <v>0.84</v>
      </c>
      <c r="J31" s="1">
        <f>IFERROR(VLOOKUP($D31,Data!$C$2:$V$1038,20,FALSE),"")</f>
        <v>44000</v>
      </c>
      <c r="K31">
        <f>IFERROR(VLOOKUP($D31,Data!$C$2:$I$1038,7,FALSE),"")</f>
        <v>4</v>
      </c>
      <c r="L31">
        <f>IFERROR(VLOOKUP($D31,Data!$C$2:$J$1038,8,FALSE),"")</f>
        <v>4.3499999999999996</v>
      </c>
      <c r="M31">
        <f>IFERROR(INDEX(Data!$T$1:$T$1038,$E31),"")</f>
        <v>0.9</v>
      </c>
      <c r="N31">
        <f t="array" ref="N31">IF($D31&lt;&gt;"",SUM((Data!$S$2:$S$1038)*(Data!$O$2:$O$1038=$A$2)*(Data!$C$2:$C$1038=$D31)),"")</f>
        <v>0.9</v>
      </c>
      <c r="O31">
        <f t="shared" si="1"/>
        <v>0.21</v>
      </c>
      <c r="P31" t="b">
        <f t="shared" si="8"/>
        <v>0</v>
      </c>
      <c r="Q31" t="str">
        <f t="shared" si="3"/>
        <v/>
      </c>
      <c r="R31" t="str">
        <f t="shared" si="4"/>
        <v/>
      </c>
      <c r="S31">
        <f t="shared" si="5"/>
        <v>100</v>
      </c>
      <c r="T31">
        <f t="shared" si="6"/>
        <v>0.84</v>
      </c>
      <c r="U31">
        <f t="shared" si="7"/>
        <v>0.84</v>
      </c>
    </row>
    <row r="32" spans="1:21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77</v>
      </c>
      <c r="C32" s="18" t="str">
        <f>IFERROR(INDEX(Data!$C$1:$C$1038,$B32),"")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t="str">
        <f t="shared" si="0"/>
        <v/>
      </c>
      <c r="J32" s="1" t="str">
        <f>IFERROR(VLOOKUP($D32,Data!$C$2:$V$1038,20,FALSE),"")</f>
        <v/>
      </c>
      <c r="K32" t="str">
        <f>IFERROR(VLOOKUP($D32,Data!$C$2:$I$1038,7,FALSE),"")</f>
        <v/>
      </c>
      <c r="L32" t="str">
        <f>IFERROR(VLOOKUP($D32,Data!$C$2:$J$1038,8,FALSE),"")</f>
        <v/>
      </c>
      <c r="M32" t="str">
        <f>IFERROR(INDEX(Data!$T$1:$T$1038,$E32),"")</f>
        <v/>
      </c>
      <c r="N32">
        <f t="array" ref="N32">IF($D32&lt;&gt;"",SUM((Data!$S$2:$S$1038)*(Data!$O$2:$O$1038=$A$2)*(Data!$C$2:$C$1038=$D32)),"")</f>
        <v>0</v>
      </c>
      <c r="O32" t="str">
        <f t="shared" si="1"/>
        <v/>
      </c>
      <c r="P32" t="str">
        <f t="shared" si="8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  <c r="U32" t="str">
        <f t="shared" si="7"/>
        <v/>
      </c>
    </row>
    <row r="33" spans="1:21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78</v>
      </c>
      <c r="C33" s="18" t="str">
        <f>IFERROR(INDEX(Data!$C$1:$C$1038,$B33),"")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t="str">
        <f t="shared" si="0"/>
        <v/>
      </c>
      <c r="J33" s="1" t="str">
        <f>IFERROR(VLOOKUP($D33,Data!$C$2:$V$1038,20,FALSE),"")</f>
        <v/>
      </c>
      <c r="K33" t="str">
        <f>IFERROR(VLOOKUP($D33,Data!$C$2:$I$1038,7,FALSE),"")</f>
        <v/>
      </c>
      <c r="L33" t="str">
        <f>IFERROR(VLOOKUP($D33,Data!$C$2:$J$1038,8,FALSE),"")</f>
        <v/>
      </c>
      <c r="M33" t="str">
        <f>IFERROR(INDEX(Data!$T$1:$T$1038,$E33),"")</f>
        <v/>
      </c>
      <c r="N33" t="str">
        <f t="array" ref="N33">IF($D33&lt;&gt;"",SUM((Data!$S$2:$S$1038)*(Data!$O$2:$O$1038=$A$2)*(Data!$C$2:$C$1038=$D33)),"")</f>
        <v/>
      </c>
      <c r="O33" t="str">
        <f t="shared" si="1"/>
        <v/>
      </c>
      <c r="P33" t="str">
        <f t="shared" si="8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  <c r="U33" t="str">
        <f t="shared" si="7"/>
        <v/>
      </c>
    </row>
    <row r="34" spans="1:21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80</v>
      </c>
      <c r="C34" s="18" t="str">
        <f>IFERROR(INDEX(Data!$C$1:$C$1038,$B34),"")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t="str">
        <f t="shared" si="0"/>
        <v/>
      </c>
      <c r="J34" s="1" t="str">
        <f>IFERROR(VLOOKUP($D34,Data!$C$2:$V$1038,20,FALSE),"")</f>
        <v/>
      </c>
      <c r="K34" t="str">
        <f>IFERROR(VLOOKUP($D34,Data!$C$2:$I$1038,7,FALSE),"")</f>
        <v/>
      </c>
      <c r="L34" t="str">
        <f>IFERROR(VLOOKUP($D34,Data!$C$2:$J$1038,8,FALSE),"")</f>
        <v/>
      </c>
      <c r="M34" t="str">
        <f>IFERROR(INDEX(Data!$T$1:$T$1038,$E34),"")</f>
        <v/>
      </c>
      <c r="N34" t="str">
        <f t="array" ref="N34">IF($D34&lt;&gt;"",SUM((Data!$S$2:$S$1038)*(Data!$O$2:$O$1038=$A$2)*(Data!$C$2:$C$1038=$D34)),"")</f>
        <v/>
      </c>
      <c r="O34" t="str">
        <f t="shared" si="1"/>
        <v/>
      </c>
      <c r="P34" t="str">
        <f t="shared" si="8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  <c r="U34" t="str">
        <f t="shared" si="7"/>
        <v/>
      </c>
    </row>
    <row r="35" spans="1:21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81</v>
      </c>
      <c r="C35" s="18" t="str">
        <f>IFERROR(INDEX(Data!$C$1:$C$1038,$B35),"")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t="str">
        <f t="shared" si="0"/>
        <v/>
      </c>
      <c r="J35" s="1" t="str">
        <f>IFERROR(VLOOKUP($D35,Data!$C$2:$V$1038,20,FALSE),"")</f>
        <v/>
      </c>
      <c r="K35" t="str">
        <f>IFERROR(VLOOKUP($D35,Data!$C$2:$I$1038,7,FALSE),"")</f>
        <v/>
      </c>
      <c r="L35" t="str">
        <f>IFERROR(VLOOKUP($D35,Data!$C$2:$J$1038,8,FALSE),"")</f>
        <v/>
      </c>
      <c r="M35" t="str">
        <f>IFERROR(INDEX(Data!$T$1:$T$1038,$E35),"")</f>
        <v/>
      </c>
      <c r="N35" t="str">
        <f t="array" ref="N35">IF($D35&lt;&gt;"",SUM((Data!$S$2:$S$1038)*(Data!$O$2:$O$1038=$A$2)*(Data!$C$2:$C$1038=$D35)),"")</f>
        <v/>
      </c>
      <c r="O35" t="str">
        <f t="shared" si="1"/>
        <v/>
      </c>
      <c r="P35" t="str">
        <f t="shared" si="8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  <c r="U35" t="str">
        <f t="shared" si="7"/>
        <v/>
      </c>
    </row>
    <row r="36" spans="1:21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82</v>
      </c>
      <c r="C36" s="18" t="str">
        <f>IFERROR(INDEX(Data!$C$1:$C$1038,$B36),"")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t="str">
        <f t="shared" si="0"/>
        <v/>
      </c>
      <c r="J36" s="1" t="str">
        <f>IFERROR(VLOOKUP($D36,Data!$C$2:$V$1038,20,FALSE),"")</f>
        <v/>
      </c>
      <c r="K36" t="str">
        <f>IFERROR(VLOOKUP($D36,Data!$C$2:$I$1038,7,FALSE),"")</f>
        <v/>
      </c>
      <c r="L36" t="str">
        <f>IFERROR(VLOOKUP($D36,Data!$C$2:$J$1038,8,FALSE),"")</f>
        <v/>
      </c>
      <c r="M36" t="str">
        <f>IFERROR(INDEX(Data!$T$1:$T$1038,$E36),"")</f>
        <v/>
      </c>
      <c r="N36" t="str">
        <f t="array" ref="N36">IF($D36&lt;&gt;"",SUM((Data!$S$2:$S$1038)*(Data!$O$2:$O$1038=$A$2)*(Data!$C$2:$C$1038=$D36)),"")</f>
        <v/>
      </c>
      <c r="O36" t="str">
        <f t="shared" si="1"/>
        <v/>
      </c>
      <c r="P36" t="str">
        <f t="shared" si="8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  <c r="U36" t="str">
        <f t="shared" si="7"/>
        <v/>
      </c>
    </row>
    <row r="37" spans="1:21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83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t="str">
        <f t="shared" si="0"/>
        <v/>
      </c>
      <c r="J37" s="1" t="str">
        <f>IFERROR(VLOOKUP($D37,Data!$C$2:$V$1038,20,FALSE),"")</f>
        <v/>
      </c>
      <c r="K37" t="str">
        <f>IFERROR(VLOOKUP($D37,Data!$C$2:$I$1038,7,FALSE),"")</f>
        <v/>
      </c>
      <c r="L37" t="str">
        <f>IFERROR(VLOOKUP($D37,Data!$C$2:$J$1038,8,FALSE),"")</f>
        <v/>
      </c>
      <c r="M37" t="str">
        <f>IFERROR(INDEX(Data!$T$1:$T$1038,$E37),"")</f>
        <v/>
      </c>
      <c r="N37" t="str">
        <f t="array" ref="N37">IF($D37&lt;&gt;"",SUM((Data!$S$2:$S$1038)*(Data!$O$2:$O$1038=$A$2)*(Data!$C$2:$C$1038=$D37)),"")</f>
        <v/>
      </c>
      <c r="O37" t="str">
        <f t="shared" si="1"/>
        <v/>
      </c>
      <c r="P37" t="str">
        <f t="shared" si="8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  <c r="U37" t="str">
        <f t="shared" si="7"/>
        <v/>
      </c>
    </row>
    <row r="38" spans="1:21" x14ac:dyDescent="0.3">
      <c r="A38" s="13" t="str">
        <f>IFERROR(HYPERLINK(VLOOKUP($D38,Data!$C$2:$S$1057,12,FALSE),VLOOKUP($D38,Data!$C$2:$S$1057,10,FALSE)),"")</f>
        <v/>
      </c>
      <c r="B38" s="18">
        <f t="array" ref="B38">IFERROR(SMALL(IF(Data!$O$2:$O$1038=$A$2,ROW(Data!$O$2:$O$1038)),ROW(32:32)),"")</f>
        <v>85</v>
      </c>
      <c r="C38" s="18" t="str">
        <f>IFERROR(INDEX(Data!$C$1:$C$1038,$B38),"")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t="str">
        <f t="shared" si="0"/>
        <v/>
      </c>
      <c r="J38" s="1" t="str">
        <f>IFERROR(VLOOKUP($D38,Data!$C$2:$V$1038,20,FALSE),"")</f>
        <v/>
      </c>
      <c r="K38" t="str">
        <f>IFERROR(VLOOKUP($D38,Data!$C$2:$I$1038,7,FALSE),"")</f>
        <v/>
      </c>
      <c r="L38" t="str">
        <f>IFERROR(VLOOKUP($D38,Data!$C$2:$J$1038,8,FALSE),"")</f>
        <v/>
      </c>
      <c r="M38" t="str">
        <f>IFERROR(INDEX(Data!$T$1:$T$1038,$E38),"")</f>
        <v/>
      </c>
      <c r="N38" t="str">
        <f t="array" ref="N38">IF($D38&lt;&gt;"",SUM((Data!$S$2:$S$1038)*(Data!$O$2:$O$1038=$A$2)*(Data!$C$2:$C$1038=$D38)),"")</f>
        <v/>
      </c>
      <c r="O38" t="str">
        <f t="shared" si="1"/>
        <v/>
      </c>
      <c r="P38" t="str">
        <f t="shared" si="8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  <c r="U38" t="str">
        <f t="shared" si="7"/>
        <v/>
      </c>
    </row>
    <row r="39" spans="1:21" x14ac:dyDescent="0.3">
      <c r="A39" s="13" t="str">
        <f>IFERROR(HYPERLINK(VLOOKUP($D39,Data!$C$2:$S$1057,12,FALSE),VLOOKUP($D39,Data!$C$2:$S$1057,10,FALSE)),"")</f>
        <v/>
      </c>
      <c r="B39" s="18">
        <f t="array" ref="B39">IFERROR(SMALL(IF(Data!$O$2:$O$1038=$A$2,ROW(Data!$O$2:$O$1038)),ROW(33:33)),"")</f>
        <v>92</v>
      </c>
      <c r="C39" s="18" t="str">
        <f>IFERROR(INDEX(Data!$C$1:$C$1038,$B39),"")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t="str">
        <f t="shared" si="0"/>
        <v/>
      </c>
      <c r="J39" s="1" t="str">
        <f>IFERROR(VLOOKUP($D39,Data!$C$2:$V$1038,20,FALSE),"")</f>
        <v/>
      </c>
      <c r="K39" t="str">
        <f>IFERROR(VLOOKUP($D39,Data!$C$2:$I$1038,7,FALSE),"")</f>
        <v/>
      </c>
      <c r="L39" t="str">
        <f>IFERROR(VLOOKUP($D39,Data!$C$2:$J$1038,8,FALSE),"")</f>
        <v/>
      </c>
      <c r="M39" t="str">
        <f>IFERROR(INDEX(Data!$T$1:$T$1038,$E39),"")</f>
        <v/>
      </c>
      <c r="N39" t="str">
        <f t="array" ref="N39">IF($D39&lt;&gt;"",SUM((Data!$S$2:$S$1038)*(Data!$O$2:$O$1038=$A$2)*(Data!$C$2:$C$1038=$D39)),"")</f>
        <v/>
      </c>
      <c r="O39" t="str">
        <f t="shared" si="1"/>
        <v/>
      </c>
      <c r="P39" t="str">
        <f t="shared" si="8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  <c r="U39" t="str">
        <f t="shared" si="7"/>
        <v/>
      </c>
    </row>
    <row r="40" spans="1:21" x14ac:dyDescent="0.3">
      <c r="A40" s="13" t="str">
        <f>IFERROR(HYPERLINK(VLOOKUP($D40,Data!$C$2:$S$1057,12,FALSE),VLOOKUP($D40,Data!$C$2:$S$1057,10,FALSE)),"")</f>
        <v/>
      </c>
      <c r="B40" s="18">
        <f t="array" ref="B40">IFERROR(SMALL(IF(Data!$O$2:$O$1038=$A$2,ROW(Data!$O$2:$O$1038)),ROW(34:34)),"")</f>
        <v>95</v>
      </c>
      <c r="C40" s="18" t="str">
        <f>IFERROR(INDEX(Data!$C$1:$C$1038,$B40),"")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t="str">
        <f t="shared" si="0"/>
        <v/>
      </c>
      <c r="J40" s="1" t="str">
        <f>IFERROR(VLOOKUP($D40,Data!$C$2:$V$1038,20,FALSE),"")</f>
        <v/>
      </c>
      <c r="K40" t="str">
        <f>IFERROR(VLOOKUP($D40,Data!$C$2:$I$1038,7,FALSE),"")</f>
        <v/>
      </c>
      <c r="L40" t="str">
        <f>IFERROR(VLOOKUP($D40,Data!$C$2:$J$1038,8,FALSE),"")</f>
        <v/>
      </c>
      <c r="M40" t="str">
        <f>IFERROR(INDEX(Data!$T$1:$T$1038,$E40),"")</f>
        <v/>
      </c>
      <c r="N40" t="str">
        <f t="array" ref="N40">IF($D40&lt;&gt;"",SUM((Data!$S$2:$S$1038)*(Data!$O$2:$O$1038=$A$2)*(Data!$C$2:$C$1038=$D40)),"")</f>
        <v/>
      </c>
      <c r="O40" t="str">
        <f t="shared" si="1"/>
        <v/>
      </c>
      <c r="P40" t="str">
        <f t="shared" si="8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  <c r="U40" t="str">
        <f t="shared" si="7"/>
        <v/>
      </c>
    </row>
    <row r="41" spans="1:21" x14ac:dyDescent="0.3">
      <c r="A41" s="13" t="str">
        <f>IFERROR(HYPERLINK(VLOOKUP($D41,Data!$C$2:$S$1057,12,FALSE),VLOOKUP($D41,Data!$C$2:$S$1057,10,FALSE)),"")</f>
        <v/>
      </c>
      <c r="B41" s="18">
        <f t="array" ref="B41">IFERROR(SMALL(IF(Data!$O$2:$O$1038=$A$2,ROW(Data!$O$2:$O$1038)),ROW(35:35)),"")</f>
        <v>131</v>
      </c>
      <c r="C41" s="18" t="str">
        <f>IFERROR(INDEX(Data!$C$1:$C$1038,$B41),"")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t="str">
        <f t="shared" si="0"/>
        <v/>
      </c>
      <c r="J41" s="1" t="str">
        <f>IFERROR(VLOOKUP($D41,Data!$C$2:$V$1038,20,FALSE),"")</f>
        <v/>
      </c>
      <c r="K41" t="str">
        <f>IFERROR(VLOOKUP($D41,Data!$C$2:$I$1038,7,FALSE),"")</f>
        <v/>
      </c>
      <c r="L41" t="str">
        <f>IFERROR(VLOOKUP($D41,Data!$C$2:$J$1038,8,FALSE),"")</f>
        <v/>
      </c>
      <c r="M41" t="str">
        <f>IFERROR(INDEX(Data!$T$1:$T$1038,$E41),"")</f>
        <v/>
      </c>
      <c r="N41" t="str">
        <f t="array" ref="N41">IF($D41&lt;&gt;"",SUM((Data!$S$2:$S$1038)*(Data!$O$2:$O$1038=$A$2)*(Data!$C$2:$C$1038=$D41)),"")</f>
        <v/>
      </c>
      <c r="O41" t="str">
        <f t="shared" si="1"/>
        <v/>
      </c>
      <c r="P41" t="str">
        <f t="shared" si="8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  <c r="U41" t="str">
        <f t="shared" si="7"/>
        <v/>
      </c>
    </row>
    <row r="42" spans="1:21" x14ac:dyDescent="0.3">
      <c r="A42" s="13" t="str">
        <f>IFERROR(HYPERLINK(VLOOKUP($D42,Data!$C$2:$S$1057,12,FALSE),VLOOKUP($D42,Data!$C$2:$S$1057,10,FALSE)),"")</f>
        <v/>
      </c>
      <c r="B42" s="18">
        <f t="array" ref="B42">IFERROR(SMALL(IF(Data!$O$2:$O$1038=$A$2,ROW(Data!$O$2:$O$1038)),ROW(36:36)),"")</f>
        <v>132</v>
      </c>
      <c r="C42" s="18" t="str">
        <f>IFERROR(INDEX(Data!$C$1:$C$1038,$B42),"")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t="str">
        <f t="shared" si="0"/>
        <v/>
      </c>
      <c r="J42" s="1" t="str">
        <f>IFERROR(VLOOKUP($D42,Data!$C$2:$V$1038,20,FALSE),"")</f>
        <v/>
      </c>
      <c r="K42" t="str">
        <f>IFERROR(VLOOKUP($D42,Data!$C$2:$I$1038,7,FALSE),"")</f>
        <v/>
      </c>
      <c r="L42" t="str">
        <f>IFERROR(VLOOKUP($D42,Data!$C$2:$J$1038,8,FALSE),"")</f>
        <v/>
      </c>
      <c r="M42" t="str">
        <f>IFERROR(INDEX(Data!$T$1:$T$1038,$E42),"")</f>
        <v/>
      </c>
      <c r="N42" t="str">
        <f t="array" ref="N42">IF($D42&lt;&gt;"",SUM((Data!$S$2:$S$1038)*(Data!$O$2:$O$1038=$A$2)*(Data!$C$2:$C$1038=$D42)),"")</f>
        <v/>
      </c>
      <c r="O42" t="str">
        <f t="shared" si="1"/>
        <v/>
      </c>
      <c r="P42" t="str">
        <f t="shared" si="8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  <c r="U42" t="str">
        <f t="shared" si="7"/>
        <v/>
      </c>
    </row>
    <row r="43" spans="1:21" x14ac:dyDescent="0.3">
      <c r="A43" s="13" t="str">
        <f>IFERROR(HYPERLINK(VLOOKUP($D43,Data!$C$2:$S$1057,12,FALSE),VLOOKUP($D43,Data!$C$2:$S$1057,10,FALSE)),"")</f>
        <v/>
      </c>
      <c r="B43" s="18">
        <f t="array" ref="B43">IFERROR(SMALL(IF(Data!$O$2:$O$1038=$A$2,ROW(Data!$O$2:$O$1038)),ROW(37:37)),"")</f>
        <v>133</v>
      </c>
      <c r="C43" s="18" t="str">
        <f>IFERROR(INDEX(Data!$C$1:$C$1038,$B43),"")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t="str">
        <f t="shared" si="0"/>
        <v/>
      </c>
      <c r="J43" s="1" t="str">
        <f>IFERROR(VLOOKUP($D43,Data!$C$2:$V$1038,20,FALSE),"")</f>
        <v/>
      </c>
      <c r="K43" t="str">
        <f>IFERROR(VLOOKUP($D43,Data!$C$2:$I$1038,7,FALSE),"")</f>
        <v/>
      </c>
      <c r="L43" t="str">
        <f>IFERROR(VLOOKUP($D43,Data!$C$2:$J$1038,8,FALSE),"")</f>
        <v/>
      </c>
      <c r="M43" t="str">
        <f>IFERROR(INDEX(Data!$T$1:$T$1038,$E43),"")</f>
        <v/>
      </c>
      <c r="N43" t="str">
        <f t="array" ref="N43">IF($D43&lt;&gt;"",SUM((Data!$S$2:$S$1038)*(Data!$O$2:$O$1038=$A$2)*(Data!$C$2:$C$1038=$D43)),"")</f>
        <v/>
      </c>
      <c r="O43" t="str">
        <f t="shared" si="1"/>
        <v/>
      </c>
      <c r="P43" t="str">
        <f t="shared" si="8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  <c r="U43" t="str">
        <f t="shared" si="7"/>
        <v/>
      </c>
    </row>
    <row r="44" spans="1:21" x14ac:dyDescent="0.3">
      <c r="A44" s="13" t="str">
        <f>IFERROR(HYPERLINK(VLOOKUP($D44,Data!$C$2:$S$1057,12,FALSE),VLOOKUP($D44,Data!$C$2:$S$1057,10,FALSE)),"")</f>
        <v/>
      </c>
      <c r="B44" s="18">
        <f t="array" ref="B44">IFERROR(SMALL(IF(Data!$O$2:$O$1038=$A$2,ROW(Data!$O$2:$O$1038)),ROW(38:38)),"")</f>
        <v>134</v>
      </c>
      <c r="C44" s="18" t="str">
        <f>IFERROR(INDEX(Data!$C$1:$C$1038,$B44),"")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t="str">
        <f t="shared" si="0"/>
        <v/>
      </c>
      <c r="J44" s="1" t="str">
        <f>IFERROR(VLOOKUP($D44,Data!$C$2:$V$1038,20,FALSE),"")</f>
        <v/>
      </c>
      <c r="K44" t="str">
        <f>IFERROR(VLOOKUP($D44,Data!$C$2:$I$1038,7,FALSE),"")</f>
        <v/>
      </c>
      <c r="L44" t="str">
        <f>IFERROR(VLOOKUP($D44,Data!$C$2:$J$1038,8,FALSE),"")</f>
        <v/>
      </c>
      <c r="M44" t="str">
        <f>IFERROR(INDEX(Data!$T$1:$T$1038,$E44),"")</f>
        <v/>
      </c>
      <c r="N44" t="str">
        <f t="array" ref="N44">IF($D44&lt;&gt;"",SUM((Data!$S$2:$S$1038)*(Data!$O$2:$O$1038=$A$2)*(Data!$C$2:$C$1038=$D44)),"")</f>
        <v/>
      </c>
      <c r="O44" t="str">
        <f t="shared" si="1"/>
        <v/>
      </c>
      <c r="P44" t="str">
        <f t="shared" si="8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  <c r="U44" t="str">
        <f t="shared" si="7"/>
        <v/>
      </c>
    </row>
    <row r="45" spans="1:21" x14ac:dyDescent="0.3">
      <c r="A45" s="13" t="str">
        <f>IFERROR(HYPERLINK(VLOOKUP($D45,Data!$C$2:$S$1057,12,FALSE),VLOOKUP($D45,Data!$C$2:$S$1057,10,FALSE)),"")</f>
        <v/>
      </c>
      <c r="B45" s="18">
        <f t="array" ref="B45">IFERROR(SMALL(IF(Data!$O$2:$O$1038=$A$2,ROW(Data!$O$2:$O$1038)),ROW(39:39)),"")</f>
        <v>142</v>
      </c>
      <c r="C45" s="18" t="str">
        <f>IFERROR(INDEX(Data!$C$1:$C$1038,$B45),"")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t="str">
        <f t="shared" si="0"/>
        <v/>
      </c>
      <c r="J45" s="1" t="str">
        <f>IFERROR(VLOOKUP($D45,Data!$C$2:$V$1038,20,FALSE),"")</f>
        <v/>
      </c>
      <c r="K45" t="str">
        <f>IFERROR(VLOOKUP($D45,Data!$C$2:$I$1038,7,FALSE),"")</f>
        <v/>
      </c>
      <c r="L45" t="str">
        <f>IFERROR(VLOOKUP($D45,Data!$C$2:$J$1038,8,FALSE),"")</f>
        <v/>
      </c>
      <c r="M45" t="str">
        <f>IFERROR(INDEX(Data!$T$1:$T$1038,$E45),"")</f>
        <v/>
      </c>
      <c r="N45" t="str">
        <f t="array" ref="N45">IF($D45&lt;&gt;"",SUM((Data!$S$2:$S$1038)*(Data!$O$2:$O$1038=$A$2)*(Data!$C$2:$C$1038=$D45)),"")</f>
        <v/>
      </c>
      <c r="O45" t="str">
        <f t="shared" si="1"/>
        <v/>
      </c>
      <c r="P45" t="str">
        <f t="shared" si="8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  <c r="U45" t="str">
        <f t="shared" si="7"/>
        <v/>
      </c>
    </row>
    <row r="46" spans="1:21" x14ac:dyDescent="0.3">
      <c r="A46" s="13" t="str">
        <f>IFERROR(HYPERLINK(VLOOKUP($D46,Data!$C$2:$S$1057,12,FALSE),VLOOKUP($D46,Data!$C$2:$S$1057,10,FALSE)),"")</f>
        <v/>
      </c>
      <c r="B46" s="18">
        <f t="array" ref="B46">IFERROR(SMALL(IF(Data!$O$2:$O$1038=$A$2,ROW(Data!$O$2:$O$1038)),ROW(40:40)),"")</f>
        <v>144</v>
      </c>
      <c r="C46" s="18" t="str">
        <f>IFERROR(INDEX(Data!$C$1:$C$1038,$B46),"")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t="str">
        <f t="shared" si="0"/>
        <v/>
      </c>
      <c r="J46" s="1" t="str">
        <f>IFERROR(VLOOKUP($D46,Data!$C$2:$V$1038,20,FALSE),"")</f>
        <v/>
      </c>
      <c r="K46" t="str">
        <f>IFERROR(VLOOKUP($D46,Data!$C$2:$I$1038,7,FALSE),"")</f>
        <v/>
      </c>
      <c r="L46" t="str">
        <f>IFERROR(VLOOKUP($D46,Data!$C$2:$J$1038,8,FALSE),"")</f>
        <v/>
      </c>
      <c r="M46" t="str">
        <f>IFERROR(INDEX(Data!$T$1:$T$1038,$E46),"")</f>
        <v/>
      </c>
      <c r="N46" t="str">
        <f t="array" ref="N46">IF($D46&lt;&gt;"",SUM((Data!$S$2:$S$1038)*(Data!$O$2:$O$1038=$A$2)*(Data!$C$2:$C$1038=$D46)),"")</f>
        <v/>
      </c>
      <c r="O46" t="str">
        <f t="shared" si="1"/>
        <v/>
      </c>
      <c r="P46" t="str">
        <f t="shared" si="8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  <c r="U46" t="str">
        <f t="shared" si="7"/>
        <v/>
      </c>
    </row>
    <row r="47" spans="1:21" x14ac:dyDescent="0.3">
      <c r="A47" s="13" t="str">
        <f>IFERROR(HYPERLINK(VLOOKUP($D47,Data!$C$2:$S$1057,12,FALSE),VLOOKUP($D47,Data!$C$2:$S$1057,10,FALSE)),"")</f>
        <v/>
      </c>
      <c r="B47" s="18">
        <f t="array" ref="B47">IFERROR(SMALL(IF(Data!$O$2:$O$1038=$A$2,ROW(Data!$O$2:$O$1038)),ROW(41:41)),"")</f>
        <v>147</v>
      </c>
      <c r="C47" s="18" t="str">
        <f>IFERROR(INDEX(Data!$C$1:$C$1038,$B47),"")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t="str">
        <f t="shared" si="0"/>
        <v/>
      </c>
      <c r="J47" s="1" t="str">
        <f>IFERROR(VLOOKUP($D47,Data!$C$2:$V$1038,20,FALSE),"")</f>
        <v/>
      </c>
      <c r="K47" t="str">
        <f>IFERROR(VLOOKUP($D47,Data!$C$2:$I$1038,7,FALSE),"")</f>
        <v/>
      </c>
      <c r="L47" t="str">
        <f>IFERROR(VLOOKUP($D47,Data!$C$2:$J$1038,8,FALSE),"")</f>
        <v/>
      </c>
      <c r="M47" t="str">
        <f>IFERROR(INDEX(Data!$T$1:$T$1038,$E47),"")</f>
        <v/>
      </c>
      <c r="N47" t="str">
        <f t="array" ref="N47">IF($D47&lt;&gt;"",SUM((Data!$S$2:$S$1038)*(Data!$O$2:$O$1038=$A$2)*(Data!$C$2:$C$1038=$D47)),"")</f>
        <v/>
      </c>
      <c r="O47" t="str">
        <f t="shared" si="1"/>
        <v/>
      </c>
      <c r="P47" t="str">
        <f t="shared" si="8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  <c r="U47" t="str">
        <f t="shared" si="7"/>
        <v/>
      </c>
    </row>
    <row r="48" spans="1:21" x14ac:dyDescent="0.3">
      <c r="A48" s="13" t="str">
        <f>IFERROR(HYPERLINK(VLOOKUP($D48,Data!$C$2:$S$1057,12,FALSE),VLOOKUP($D48,Data!$C$2:$S$1057,10,FALSE)),"")</f>
        <v/>
      </c>
      <c r="B48" s="18">
        <f t="array" ref="B48">IFERROR(SMALL(IF(Data!$O$2:$O$1038=$A$2,ROW(Data!$O$2:$O$1038)),ROW(42:42)),"")</f>
        <v>148</v>
      </c>
      <c r="C48" s="18" t="str">
        <f>IFERROR(INDEX(Data!$C$1:$C$1038,$B48),"")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t="str">
        <f t="shared" si="0"/>
        <v/>
      </c>
      <c r="J48" s="1" t="str">
        <f>IFERROR(VLOOKUP($D48,Data!$C$2:$V$1038,20,FALSE),"")</f>
        <v/>
      </c>
      <c r="K48" t="str">
        <f>IFERROR(VLOOKUP($D48,Data!$C$2:$I$1038,7,FALSE),"")</f>
        <v/>
      </c>
      <c r="L48" t="str">
        <f>IFERROR(VLOOKUP($D48,Data!$C$2:$J$1038,8,FALSE),"")</f>
        <v/>
      </c>
      <c r="M48" t="str">
        <f>IFERROR(INDEX(Data!$T$1:$T$1038,$E48),"")</f>
        <v/>
      </c>
      <c r="N48" t="str">
        <f t="array" ref="N48">IF($D48&lt;&gt;"",SUM((Data!$S$2:$S$1038)*(Data!$O$2:$O$1038=$A$2)*(Data!$C$2:$C$1038=$D48)),"")</f>
        <v/>
      </c>
      <c r="O48" t="str">
        <f t="shared" si="1"/>
        <v/>
      </c>
      <c r="P48" t="str">
        <f t="shared" si="8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  <c r="U48" t="str">
        <f t="shared" si="7"/>
        <v/>
      </c>
    </row>
    <row r="49" spans="1:21" x14ac:dyDescent="0.3">
      <c r="A49" s="13" t="str">
        <f>IFERROR(HYPERLINK(VLOOKUP($D49,Data!$C$2:$S$1057,12,FALSE),VLOOKUP($D49,Data!$C$2:$S$1057,10,FALSE)),"")</f>
        <v/>
      </c>
      <c r="B49" s="18">
        <f t="array" ref="B49">IFERROR(SMALL(IF(Data!$O$2:$O$1038=$A$2,ROW(Data!$O$2:$O$1038)),ROW(43:43)),"")</f>
        <v>149</v>
      </c>
      <c r="C49" s="18" t="str">
        <f>IFERROR(INDEX(Data!$C$1:$C$1038,$B49),"")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t="str">
        <f t="shared" si="0"/>
        <v/>
      </c>
      <c r="J49" s="1" t="str">
        <f>IFERROR(VLOOKUP($D49,Data!$C$2:$V$1038,20,FALSE),"")</f>
        <v/>
      </c>
      <c r="K49" t="str">
        <f>IFERROR(VLOOKUP($D49,Data!$C$2:$I$1038,7,FALSE),"")</f>
        <v/>
      </c>
      <c r="L49" t="str">
        <f>IFERROR(VLOOKUP($D49,Data!$C$2:$J$1038,8,FALSE),"")</f>
        <v/>
      </c>
      <c r="M49" t="str">
        <f>IFERROR(INDEX(Data!$T$1:$T$1038,$E49),"")</f>
        <v/>
      </c>
      <c r="N49" t="str">
        <f t="array" ref="N49">IF($D49&lt;&gt;"",SUM((Data!$S$2:$S$1038)*(Data!$O$2:$O$1038=$A$2)*(Data!$C$2:$C$1038=$D49)),"")</f>
        <v/>
      </c>
      <c r="O49" t="str">
        <f t="shared" si="1"/>
        <v/>
      </c>
      <c r="P49" t="str">
        <f t="shared" si="8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  <c r="U49" t="str">
        <f t="shared" si="7"/>
        <v/>
      </c>
    </row>
    <row r="50" spans="1:21" x14ac:dyDescent="0.3">
      <c r="A50" s="13" t="str">
        <f>IFERROR(HYPERLINK(VLOOKUP($D50,Data!$C$2:$S$1057,12,FALSE),VLOOKUP($D50,Data!$C$2:$S$1057,10,FALSE)),"")</f>
        <v/>
      </c>
      <c r="B50" s="18">
        <f t="array" ref="B50">IFERROR(SMALL(IF(Data!$O$2:$O$1038=$A$2,ROW(Data!$O$2:$O$1038)),ROW(44:44)),"")</f>
        <v>156</v>
      </c>
      <c r="C50" s="18" t="str">
        <f>IFERROR(INDEX(Data!$C$1:$C$1038,$B50),"")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t="str">
        <f t="shared" si="0"/>
        <v/>
      </c>
      <c r="J50" s="1" t="str">
        <f>IFERROR(VLOOKUP($D50,Data!$C$2:$V$1038,20,FALSE),"")</f>
        <v/>
      </c>
      <c r="K50" t="str">
        <f>IFERROR(VLOOKUP($D50,Data!$C$2:$I$1038,7,FALSE),"")</f>
        <v/>
      </c>
      <c r="L50" t="str">
        <f>IFERROR(VLOOKUP($D50,Data!$C$2:$J$1038,8,FALSE),"")</f>
        <v/>
      </c>
      <c r="M50" t="str">
        <f>IFERROR(INDEX(Data!$T$1:$T$1038,$E50),"")</f>
        <v/>
      </c>
      <c r="N50" t="str">
        <f t="array" ref="N50">IF($D50&lt;&gt;"",SUM((Data!$S$2:$S$1038)*(Data!$O$2:$O$1038=$A$2)*(Data!$C$2:$C$1038=$D50)),"")</f>
        <v/>
      </c>
      <c r="O50" t="str">
        <f t="shared" si="1"/>
        <v/>
      </c>
      <c r="P50" t="str">
        <f t="shared" si="8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  <c r="U50" t="str">
        <f t="shared" si="7"/>
        <v/>
      </c>
    </row>
    <row r="51" spans="1:21" x14ac:dyDescent="0.3">
      <c r="A51" s="13" t="str">
        <f>IFERROR(HYPERLINK(VLOOKUP($D51,Data!$C$2:$S$1057,12,FALSE),VLOOKUP($D51,Data!$C$2:$S$1057,10,FALSE)),"")</f>
        <v/>
      </c>
      <c r="B51" s="18">
        <f t="array" ref="B51">IFERROR(SMALL(IF(Data!$O$2:$O$1038=$A$2,ROW(Data!$O$2:$O$1038)),ROW(45:45)),"")</f>
        <v>157</v>
      </c>
      <c r="C51" s="18" t="str">
        <f>IFERROR(INDEX(Data!$C$1:$C$1038,$B51),"")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t="str">
        <f t="shared" si="0"/>
        <v/>
      </c>
      <c r="J51" s="1" t="str">
        <f>IFERROR(VLOOKUP($D51,Data!$C$2:$V$1038,20,FALSE),"")</f>
        <v/>
      </c>
      <c r="K51" t="str">
        <f>IFERROR(VLOOKUP($D51,Data!$C$2:$I$1038,7,FALSE),"")</f>
        <v/>
      </c>
      <c r="L51" t="str">
        <f>IFERROR(VLOOKUP($D51,Data!$C$2:$J$1038,8,FALSE),"")</f>
        <v/>
      </c>
      <c r="M51" t="str">
        <f>IFERROR(INDEX(Data!$T$1:$T$1038,$E51),"")</f>
        <v/>
      </c>
      <c r="N51" t="str">
        <f t="array" ref="N51">IF($D51&lt;&gt;"",SUM((Data!$S$2:$S$1038)*(Data!$O$2:$O$1038=$A$2)*(Data!$C$2:$C$1038=$D51)),"")</f>
        <v/>
      </c>
      <c r="O51" t="str">
        <f t="shared" si="1"/>
        <v/>
      </c>
      <c r="P51" t="str">
        <f t="shared" si="8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  <c r="U51" t="str">
        <f t="shared" si="7"/>
        <v/>
      </c>
    </row>
    <row r="52" spans="1:21" x14ac:dyDescent="0.3">
      <c r="A52" s="13" t="str">
        <f>IFERROR(HYPERLINK(VLOOKUP($D52,Data!$C$2:$S$1057,12,FALSE),VLOOKUP($D52,Data!$C$2:$S$1057,10,FALSE)),"")</f>
        <v/>
      </c>
      <c r="B52" s="18">
        <f t="array" ref="B52">IFERROR(SMALL(IF(Data!$O$2:$O$1038=$A$2,ROW(Data!$O$2:$O$1038)),ROW(46:46)),"")</f>
        <v>158</v>
      </c>
      <c r="C52" s="18" t="str">
        <f>IFERROR(INDEX(Data!$C$1:$C$1038,$B52),"")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t="str">
        <f t="shared" si="0"/>
        <v/>
      </c>
      <c r="J52" s="1" t="str">
        <f>IFERROR(VLOOKUP($D52,Data!$C$2:$V$1038,20,FALSE),"")</f>
        <v/>
      </c>
      <c r="K52" t="str">
        <f>IFERROR(VLOOKUP($D52,Data!$C$2:$I$1038,7,FALSE),"")</f>
        <v/>
      </c>
      <c r="L52" t="str">
        <f>IFERROR(VLOOKUP($D52,Data!$C$2:$J$1038,8,FALSE),"")</f>
        <v/>
      </c>
      <c r="M52" t="str">
        <f>IFERROR(INDEX(Data!$T$1:$T$1038,$E52),"")</f>
        <v/>
      </c>
      <c r="N52" t="str">
        <f t="array" ref="N52">IF($D52&lt;&gt;"",SUM((Data!$S$2:$S$1038)*(Data!$O$2:$O$1038=$A$2)*(Data!$C$2:$C$1038=$D52)),"")</f>
        <v/>
      </c>
      <c r="O52" t="str">
        <f t="shared" si="1"/>
        <v/>
      </c>
      <c r="P52" t="str">
        <f t="shared" si="8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  <c r="U52" t="str">
        <f t="shared" si="7"/>
        <v/>
      </c>
    </row>
    <row r="53" spans="1:21" x14ac:dyDescent="0.3">
      <c r="A53" s="13" t="str">
        <f>IFERROR(HYPERLINK(VLOOKUP($D53,Data!$C$2:$S$1057,12,FALSE),VLOOKUP($D53,Data!$C$2:$S$1057,10,FALSE)),"")</f>
        <v/>
      </c>
      <c r="B53" s="18">
        <f t="array" ref="B53">IFERROR(SMALL(IF(Data!$O$2:$O$1038=$A$2,ROW(Data!$O$2:$O$1038)),ROW(47:47)),"")</f>
        <v>165</v>
      </c>
      <c r="C53" s="18" t="str">
        <f>IFERROR(INDEX(Data!$C$1:$C$1038,$B53),"")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t="str">
        <f t="shared" si="0"/>
        <v/>
      </c>
      <c r="J53" s="1" t="str">
        <f>IFERROR(VLOOKUP($D53,Data!$C$2:$V$1038,20,FALSE),"")</f>
        <v/>
      </c>
      <c r="K53" t="str">
        <f>IFERROR(VLOOKUP($D53,Data!$C$2:$I$1038,7,FALSE),"")</f>
        <v/>
      </c>
      <c r="L53" t="str">
        <f>IFERROR(VLOOKUP($D53,Data!$C$2:$J$1038,8,FALSE),"")</f>
        <v/>
      </c>
      <c r="M53" t="str">
        <f>IFERROR(INDEX(Data!$T$1:$T$1038,$E53),"")</f>
        <v/>
      </c>
      <c r="N53" t="str">
        <f t="array" ref="N53">IF($D53&lt;&gt;"",SUM((Data!$S$2:$S$1038)*(Data!$O$2:$O$1038=$A$2)*(Data!$C$2:$C$1038=$D53)),"")</f>
        <v/>
      </c>
      <c r="O53" t="str">
        <f t="shared" si="1"/>
        <v/>
      </c>
      <c r="P53" t="str">
        <f t="shared" si="8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  <c r="U53" t="str">
        <f t="shared" si="7"/>
        <v/>
      </c>
    </row>
    <row r="54" spans="1:21" x14ac:dyDescent="0.3">
      <c r="A54" s="13" t="str">
        <f>IFERROR(HYPERLINK(VLOOKUP($D54,Data!$C$2:$S$1057,12,FALSE),VLOOKUP($D54,Data!$C$2:$S$1057,10,FALSE)),"")</f>
        <v/>
      </c>
      <c r="B54" s="18">
        <f t="array" ref="B54">IFERROR(SMALL(IF(Data!$O$2:$O$1038=$A$2,ROW(Data!$O$2:$O$1038)),ROW(48:48)),"")</f>
        <v>166</v>
      </c>
      <c r="C54" s="18" t="str">
        <f>IFERROR(INDEX(Data!$C$1:$C$1038,$B54),"")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t="str">
        <f t="shared" si="0"/>
        <v/>
      </c>
      <c r="J54" s="1" t="str">
        <f>IFERROR(VLOOKUP($D54,Data!$C$2:$V$1038,20,FALSE),"")</f>
        <v/>
      </c>
      <c r="K54" t="str">
        <f>IFERROR(VLOOKUP($D54,Data!$C$2:$I$1038,7,FALSE),"")</f>
        <v/>
      </c>
      <c r="L54" t="str">
        <f>IFERROR(VLOOKUP($D54,Data!$C$2:$J$1038,8,FALSE),"")</f>
        <v/>
      </c>
      <c r="M54" t="str">
        <f>IFERROR(INDEX(Data!$T$1:$T$1038,$E54),"")</f>
        <v/>
      </c>
      <c r="N54" t="str">
        <f t="array" ref="N54">IF($D54&lt;&gt;"",SUM((Data!$S$2:$S$1038)*(Data!$O$2:$O$1038=$A$2)*(Data!$C$2:$C$1038=$D54)),"")</f>
        <v/>
      </c>
      <c r="O54" t="str">
        <f t="shared" si="1"/>
        <v/>
      </c>
      <c r="P54" t="str">
        <f t="shared" si="8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  <c r="U54" t="str">
        <f t="shared" si="7"/>
        <v/>
      </c>
    </row>
    <row r="55" spans="1:21" x14ac:dyDescent="0.3">
      <c r="A55" s="13" t="str">
        <f>IFERROR(HYPERLINK(VLOOKUP($D55,Data!$C$2:$S$1057,12,FALSE),VLOOKUP($D55,Data!$C$2:$S$1057,10,FALSE)),"")</f>
        <v/>
      </c>
      <c r="B55" s="18">
        <f t="array" ref="B55">IFERROR(SMALL(IF(Data!$O$2:$O$1038=$A$2,ROW(Data!$O$2:$O$1038)),ROW(49:49)),"")</f>
        <v>167</v>
      </c>
      <c r="C55" s="18" t="str">
        <f>IFERROR(INDEX(Data!$C$1:$C$1038,$B55),"")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t="str">
        <f t="shared" si="0"/>
        <v/>
      </c>
      <c r="J55" s="1" t="str">
        <f>IFERROR(VLOOKUP($D55,Data!$C$2:$V$1038,20,FALSE),"")</f>
        <v/>
      </c>
      <c r="K55" t="str">
        <f>IFERROR(VLOOKUP($D55,Data!$C$2:$I$1038,7,FALSE),"")</f>
        <v/>
      </c>
      <c r="L55" t="str">
        <f>IFERROR(VLOOKUP($D55,Data!$C$2:$J$1038,8,FALSE),"")</f>
        <v/>
      </c>
      <c r="M55" t="str">
        <f>IFERROR(INDEX(Data!$T$1:$T$1038,$E55),"")</f>
        <v/>
      </c>
      <c r="N55" t="str">
        <f t="array" ref="N55">IF($D55&lt;&gt;"",SUM((Data!$S$2:$S$1038)*(Data!$O$2:$O$1038=$A$2)*(Data!$C$2:$C$1038=$D55)),"")</f>
        <v/>
      </c>
      <c r="O55" t="str">
        <f t="shared" si="1"/>
        <v/>
      </c>
      <c r="P55" t="str">
        <f t="shared" si="8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  <c r="U55" t="str">
        <f t="shared" si="7"/>
        <v/>
      </c>
    </row>
    <row r="56" spans="1:21" x14ac:dyDescent="0.3">
      <c r="A56" s="13" t="str">
        <f>IFERROR(HYPERLINK(VLOOKUP($D56,Data!$C$2:$S$1057,12,FALSE),VLOOKUP($D56,Data!$C$2:$S$1057,10,FALSE)),"")</f>
        <v/>
      </c>
      <c r="B56" s="18">
        <f t="array" ref="B56">IFERROR(SMALL(IF(Data!$O$2:$O$1038=$A$2,ROW(Data!$O$2:$O$1038)),ROW(50:50)),"")</f>
        <v>179</v>
      </c>
      <c r="C56" s="18" t="str">
        <f>IFERROR(INDEX(Data!$C$1:$C$1038,$B56),"")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t="str">
        <f t="shared" si="0"/>
        <v/>
      </c>
      <c r="J56" s="1" t="str">
        <f>IFERROR(VLOOKUP($D56,Data!$C$2:$V$1038,20,FALSE),"")</f>
        <v/>
      </c>
      <c r="K56" t="str">
        <f>IFERROR(VLOOKUP($D56,Data!$C$2:$I$1038,7,FALSE),"")</f>
        <v/>
      </c>
      <c r="L56" t="str">
        <f>IFERROR(VLOOKUP($D56,Data!$C$2:$J$1038,8,FALSE),"")</f>
        <v/>
      </c>
      <c r="M56" t="str">
        <f>IFERROR(INDEX(Data!$T$1:$T$1038,$E56),"")</f>
        <v/>
      </c>
      <c r="N56" t="str">
        <f t="array" ref="N56">IF($D56&lt;&gt;"",SUM((Data!$S$2:$S$1038)*(Data!$O$2:$O$1038=$A$2)*(Data!$C$2:$C$1038=$D56)),"")</f>
        <v/>
      </c>
      <c r="O56" t="str">
        <f t="shared" si="1"/>
        <v/>
      </c>
      <c r="P56" t="str">
        <f t="shared" si="8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  <c r="U56" t="str">
        <f t="shared" si="7"/>
        <v/>
      </c>
    </row>
    <row r="57" spans="1:21" x14ac:dyDescent="0.3">
      <c r="A57" s="13" t="str">
        <f>IFERROR(HYPERLINK(VLOOKUP($D57,Data!$C$2:$S$1057,12,FALSE),VLOOKUP($D57,Data!$C$2:$S$1057,10,FALSE)),"")</f>
        <v/>
      </c>
      <c r="B57" s="18">
        <f t="array" ref="B57">IFERROR(SMALL(IF(Data!$O$2:$O$1038=$A$2,ROW(Data!$O$2:$O$1038)),ROW(51:51)),"")</f>
        <v>180</v>
      </c>
      <c r="C57" s="18" t="str">
        <f>IFERROR(INDEX(Data!$C$1:$C$1038,$B57),"")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t="str">
        <f t="shared" si="0"/>
        <v/>
      </c>
      <c r="J57" s="1" t="str">
        <f>IFERROR(VLOOKUP($D57,Data!$C$2:$V$1038,20,FALSE),"")</f>
        <v/>
      </c>
      <c r="K57" t="str">
        <f>IFERROR(VLOOKUP($D57,Data!$C$2:$I$1038,7,FALSE),"")</f>
        <v/>
      </c>
      <c r="L57" t="str">
        <f>IFERROR(VLOOKUP($D57,Data!$C$2:$J$1038,8,FALSE),"")</f>
        <v/>
      </c>
      <c r="M57" t="str">
        <f>IFERROR(INDEX(Data!$T$1:$T$1038,$E57),"")</f>
        <v/>
      </c>
      <c r="N57" t="str">
        <f t="array" ref="N57">IF($D57&lt;&gt;"",SUM((Data!$S$2:$S$1038)*(Data!$O$2:$O$1038=$A$2)*(Data!$C$2:$C$1038=$D57)),"")</f>
        <v/>
      </c>
      <c r="O57" t="str">
        <f t="shared" si="1"/>
        <v/>
      </c>
      <c r="P57" t="str">
        <f t="shared" si="8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  <c r="U57" t="str">
        <f t="shared" si="7"/>
        <v/>
      </c>
    </row>
    <row r="58" spans="1:21" x14ac:dyDescent="0.3">
      <c r="A58" s="13" t="str">
        <f>IFERROR(HYPERLINK(VLOOKUP($D58,Data!$C$2:$S$1057,12,FALSE),VLOOKUP($D58,Data!$C$2:$S$1057,10,FALSE)),"")</f>
        <v/>
      </c>
      <c r="B58" s="18">
        <f t="array" ref="B58">IFERROR(SMALL(IF(Data!$O$2:$O$1038=$A$2,ROW(Data!$O$2:$O$1038)),ROW(52:52)),"")</f>
        <v>181</v>
      </c>
      <c r="C58" s="18" t="str">
        <f>IFERROR(INDEX(Data!$C$1:$C$1038,$B58),"")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t="str">
        <f t="shared" si="0"/>
        <v/>
      </c>
      <c r="J58" s="1" t="str">
        <f>IFERROR(VLOOKUP($D58,Data!$C$2:$V$1038,20,FALSE),"")</f>
        <v/>
      </c>
      <c r="K58" t="str">
        <f>IFERROR(VLOOKUP($D58,Data!$C$2:$I$1038,7,FALSE),"")</f>
        <v/>
      </c>
      <c r="L58" t="str">
        <f>IFERROR(VLOOKUP($D58,Data!$C$2:$J$1038,8,FALSE),"")</f>
        <v/>
      </c>
      <c r="M58" t="str">
        <f>IFERROR(INDEX(Data!$T$1:$T$1038,$E58),"")</f>
        <v/>
      </c>
      <c r="N58" t="str">
        <f t="array" ref="N58">IF($D58&lt;&gt;"",SUM((Data!$S$2:$S$1038)*(Data!$O$2:$O$1038=$A$2)*(Data!$C$2:$C$1038=$D58)),"")</f>
        <v/>
      </c>
      <c r="O58" t="str">
        <f t="shared" si="1"/>
        <v/>
      </c>
      <c r="P58" t="str">
        <f t="shared" si="8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  <c r="U58" t="str">
        <f t="shared" si="7"/>
        <v/>
      </c>
    </row>
    <row r="59" spans="1:21" x14ac:dyDescent="0.3">
      <c r="A59" s="13" t="str">
        <f>IFERROR(HYPERLINK(VLOOKUP($D59,Data!$C$2:$S$1057,12,FALSE),VLOOKUP($D59,Data!$C$2:$S$1057,10,FALSE)),"")</f>
        <v/>
      </c>
      <c r="B59" s="18">
        <f t="array" ref="B59">IFERROR(SMALL(IF(Data!$O$2:$O$1038=$A$2,ROW(Data!$O$2:$O$1038)),ROW(53:53)),"")</f>
        <v>182</v>
      </c>
      <c r="C59" s="18" t="str">
        <f>IFERROR(INDEX(Data!$C$1:$C$1038,$B59),"")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t="str">
        <f t="shared" si="0"/>
        <v/>
      </c>
      <c r="J59" s="1" t="str">
        <f>IFERROR(VLOOKUP($D59,Data!$C$2:$V$1038,20,FALSE),"")</f>
        <v/>
      </c>
      <c r="K59" t="str">
        <f>IFERROR(VLOOKUP($D59,Data!$C$2:$I$1038,7,FALSE),"")</f>
        <v/>
      </c>
      <c r="L59" t="str">
        <f>IFERROR(VLOOKUP($D59,Data!$C$2:$J$1038,8,FALSE),"")</f>
        <v/>
      </c>
      <c r="M59" t="str">
        <f>IFERROR(INDEX(Data!$T$1:$T$1038,$E59),"")</f>
        <v/>
      </c>
      <c r="N59" t="str">
        <f t="array" ref="N59">IF($D59&lt;&gt;"",SUM((Data!$S$2:$S$1038)*(Data!$O$2:$O$1038=$A$2)*(Data!$C$2:$C$1038=$D59)),"")</f>
        <v/>
      </c>
      <c r="O59" t="str">
        <f t="shared" si="1"/>
        <v/>
      </c>
      <c r="P59" t="str">
        <f t="shared" si="8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  <c r="U59" t="str">
        <f t="shared" si="7"/>
        <v/>
      </c>
    </row>
    <row r="60" spans="1:21" x14ac:dyDescent="0.3">
      <c r="A60" s="13" t="str">
        <f>IFERROR(HYPERLINK(VLOOKUP($D60,Data!$C$2:$S$1057,12,FALSE),VLOOKUP($D60,Data!$C$2:$S$1057,10,FALSE)),"")</f>
        <v/>
      </c>
      <c r="B60" s="18">
        <f t="array" ref="B60">IFERROR(SMALL(IF(Data!$O$2:$O$1038=$A$2,ROW(Data!$O$2:$O$1038)),ROW(54:54)),"")</f>
        <v>183</v>
      </c>
      <c r="C60" s="18" t="str">
        <f>IFERROR(INDEX(Data!$C$1:$C$1038,$B60),"")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t="str">
        <f t="shared" si="0"/>
        <v/>
      </c>
      <c r="J60" s="1" t="str">
        <f>IFERROR(VLOOKUP($D60,Data!$C$2:$V$1038,20,FALSE),"")</f>
        <v/>
      </c>
      <c r="K60" t="str">
        <f>IFERROR(VLOOKUP($D60,Data!$C$2:$I$1038,7,FALSE),"")</f>
        <v/>
      </c>
      <c r="L60" t="str">
        <f>IFERROR(VLOOKUP($D60,Data!$C$2:$J$1038,8,FALSE),"")</f>
        <v/>
      </c>
      <c r="M60" t="str">
        <f>IFERROR(INDEX(Data!$T$1:$T$1038,$E60),"")</f>
        <v/>
      </c>
      <c r="N60" t="str">
        <f t="array" ref="N60">IF($D60&lt;&gt;"",SUM((Data!$S$2:$S$1038)*(Data!$O$2:$O$1038=$A$2)*(Data!$C$2:$C$1038=$D60)),"")</f>
        <v/>
      </c>
      <c r="O60" t="str">
        <f t="shared" si="1"/>
        <v/>
      </c>
      <c r="P60" t="str">
        <f t="shared" si="8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  <c r="U60" t="str">
        <f t="shared" si="7"/>
        <v/>
      </c>
    </row>
    <row r="61" spans="1:21" x14ac:dyDescent="0.3">
      <c r="A61" s="13" t="str">
        <f>IFERROR(HYPERLINK(VLOOKUP($D61,Data!$C$2:$S$1057,12,FALSE),VLOOKUP($D61,Data!$C$2:$S$1057,10,FALSE)),"")</f>
        <v/>
      </c>
      <c r="B61" s="18">
        <f t="array" ref="B61">IFERROR(SMALL(IF(Data!$O$2:$O$1038=$A$2,ROW(Data!$O$2:$O$1038)),ROW(55:55)),"")</f>
        <v>186</v>
      </c>
      <c r="C61" s="18" t="str">
        <f>IFERROR(INDEX(Data!$C$1:$C$1038,$B61),"")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t="str">
        <f t="shared" si="0"/>
        <v/>
      </c>
      <c r="J61" s="1" t="str">
        <f>IFERROR(VLOOKUP($D61,Data!$C$2:$V$1038,20,FALSE),"")</f>
        <v/>
      </c>
      <c r="K61" t="str">
        <f>IFERROR(VLOOKUP($D61,Data!$C$2:$I$1038,7,FALSE),"")</f>
        <v/>
      </c>
      <c r="L61" t="str">
        <f>IFERROR(VLOOKUP($D61,Data!$C$2:$J$1038,8,FALSE),"")</f>
        <v/>
      </c>
      <c r="M61" t="str">
        <f>IFERROR(INDEX(Data!$T$1:$T$1038,$E61),"")</f>
        <v/>
      </c>
      <c r="N61" t="str">
        <f t="array" ref="N61">IF($D61&lt;&gt;"",SUM((Data!$S$2:$S$1038)*(Data!$O$2:$O$1038=$A$2)*(Data!$C$2:$C$1038=$D61)),"")</f>
        <v/>
      </c>
      <c r="O61" t="str">
        <f t="shared" si="1"/>
        <v/>
      </c>
      <c r="P61" t="str">
        <f t="shared" si="8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  <c r="U61" t="str">
        <f t="shared" si="7"/>
        <v/>
      </c>
    </row>
    <row r="62" spans="1:21" x14ac:dyDescent="0.3">
      <c r="A62" s="13" t="str">
        <f>IFERROR(HYPERLINK(VLOOKUP($D62,Data!$C$2:$S$1057,12,FALSE),VLOOKUP($D62,Data!$C$2:$S$1057,10,FALSE)),"")</f>
        <v/>
      </c>
      <c r="B62" s="18">
        <f t="array" ref="B62">IFERROR(SMALL(IF(Data!$O$2:$O$1038=$A$2,ROW(Data!$O$2:$O$1038)),ROW(56:56)),"")</f>
        <v>187</v>
      </c>
      <c r="C62" s="18" t="str">
        <f>IFERROR(INDEX(Data!$C$1:$C$1038,$B62),"")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t="str">
        <f t="shared" si="0"/>
        <v/>
      </c>
      <c r="J62" s="1" t="str">
        <f>IFERROR(VLOOKUP($D62,Data!$C$2:$V$1038,20,FALSE),"")</f>
        <v/>
      </c>
      <c r="K62" t="str">
        <f>IFERROR(VLOOKUP($D62,Data!$C$2:$I$1038,7,FALSE),"")</f>
        <v/>
      </c>
      <c r="L62" t="str">
        <f>IFERROR(VLOOKUP($D62,Data!$C$2:$J$1038,8,FALSE),"")</f>
        <v/>
      </c>
      <c r="M62" t="str">
        <f>IFERROR(INDEX(Data!$T$1:$T$1038,$E62),"")</f>
        <v/>
      </c>
      <c r="N62" t="str">
        <f t="array" ref="N62">IF($D62&lt;&gt;"",SUM((Data!$S$2:$S$1038)*(Data!$O$2:$O$1038=$A$2)*(Data!$C$2:$C$1038=$D62)),"")</f>
        <v/>
      </c>
      <c r="O62" t="str">
        <f t="shared" si="1"/>
        <v/>
      </c>
      <c r="P62" t="str">
        <f t="shared" si="8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  <c r="U62" t="str">
        <f t="shared" si="7"/>
        <v/>
      </c>
    </row>
    <row r="63" spans="1:21" x14ac:dyDescent="0.3">
      <c r="A63" s="13" t="str">
        <f>IFERROR(HYPERLINK(VLOOKUP($D63,Data!$C$2:$S$1057,12,FALSE),VLOOKUP($D63,Data!$C$2:$S$1057,10,FALSE)),"")</f>
        <v/>
      </c>
      <c r="B63" s="18">
        <f t="array" ref="B63">IFERROR(SMALL(IF(Data!$O$2:$O$1038=$A$2,ROW(Data!$O$2:$O$1038)),ROW(57:57)),"")</f>
        <v>190</v>
      </c>
      <c r="C63" s="18" t="str">
        <f>IFERROR(INDEX(Data!$C$1:$C$1038,$B63),"")</f>
        <v>DDH-262</v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t="str">
        <f t="shared" si="0"/>
        <v/>
      </c>
      <c r="J63" s="1" t="str">
        <f>IFERROR(VLOOKUP($D63,Data!$C$2:$V$1038,20,FALSE),"")</f>
        <v/>
      </c>
      <c r="K63" t="str">
        <f>IFERROR(VLOOKUP($D63,Data!$C$2:$I$1038,7,FALSE),"")</f>
        <v/>
      </c>
      <c r="L63" t="str">
        <f>IFERROR(VLOOKUP($D63,Data!$C$2:$J$1038,8,FALSE),"")</f>
        <v/>
      </c>
      <c r="M63" t="str">
        <f>IFERROR(INDEX(Data!$T$1:$T$1038,$E63),"")</f>
        <v/>
      </c>
      <c r="N63" t="str">
        <f t="array" ref="N63">IF($D63&lt;&gt;"",SUM((Data!$S$2:$S$1038)*(Data!$O$2:$O$1038=$A$2)*(Data!$C$2:$C$1038=$D63)),"")</f>
        <v/>
      </c>
      <c r="O63" t="str">
        <f t="shared" si="1"/>
        <v/>
      </c>
      <c r="P63" t="str">
        <f t="shared" si="8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  <c r="U63" t="str">
        <f t="shared" si="7"/>
        <v/>
      </c>
    </row>
    <row r="64" spans="1:21" x14ac:dyDescent="0.3">
      <c r="A64" s="13" t="str">
        <f>IFERROR(HYPERLINK(VLOOKUP($D64,Data!$C$2:$S$1057,12,FALSE),VLOOKUP($D64,Data!$C$2:$S$1057,10,FALSE)),"")</f>
        <v/>
      </c>
      <c r="B64" s="18">
        <f t="array" ref="B64">IFERROR(SMALL(IF(Data!$O$2:$O$1038=$A$2,ROW(Data!$O$2:$O$1038)),ROW(58:58)),"")</f>
        <v>192</v>
      </c>
      <c r="C64" s="18" t="str">
        <f>IFERROR(INDEX(Data!$C$1:$C$1038,$B64),"")</f>
        <v>DDH-222</v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t="str">
        <f t="shared" si="0"/>
        <v/>
      </c>
      <c r="J64" s="1" t="str">
        <f>IFERROR(VLOOKUP($D64,Data!$C$2:$V$1038,20,FALSE),"")</f>
        <v/>
      </c>
      <c r="K64" t="str">
        <f>IFERROR(VLOOKUP($D64,Data!$C$2:$I$1038,7,FALSE),"")</f>
        <v/>
      </c>
      <c r="L64" t="str">
        <f>IFERROR(VLOOKUP($D64,Data!$C$2:$J$1038,8,FALSE),"")</f>
        <v/>
      </c>
      <c r="M64" t="str">
        <f>IFERROR(INDEX(Data!$T$1:$T$1038,$E64),"")</f>
        <v/>
      </c>
      <c r="N64" t="str">
        <f t="array" ref="N64">IF($D64&lt;&gt;"",SUM((Data!$S$2:$S$1038)*(Data!$O$2:$O$1038=$A$2)*(Data!$C$2:$C$1038=$D64)),"")</f>
        <v/>
      </c>
      <c r="O64" t="str">
        <f t="shared" si="1"/>
        <v/>
      </c>
      <c r="P64" t="str">
        <f t="shared" si="8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  <c r="U64" t="str">
        <f t="shared" si="7"/>
        <v/>
      </c>
    </row>
    <row r="65" spans="1:21" x14ac:dyDescent="0.3">
      <c r="A65" s="13" t="str">
        <f>IFERROR(HYPERLINK(VLOOKUP($D65,Data!$C$2:$S$1057,12,FALSE),VLOOKUP($D65,Data!$C$2:$S$1057,10,FALSE)),"")</f>
        <v/>
      </c>
      <c r="B65" s="18">
        <f t="array" ref="B65">IFERROR(SMALL(IF(Data!$O$2:$O$1038=$A$2,ROW(Data!$O$2:$O$1038)),ROW(59:59)),"")</f>
        <v>204</v>
      </c>
      <c r="C65" s="18" t="str">
        <f>IFERROR(INDEX(Data!$C$1:$C$1038,$B65),"")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t="str">
        <f t="shared" si="0"/>
        <v/>
      </c>
      <c r="J65" s="1" t="str">
        <f>IFERROR(VLOOKUP($D65,Data!$C$2:$V$1038,20,FALSE),"")</f>
        <v/>
      </c>
      <c r="K65" t="str">
        <f>IFERROR(VLOOKUP($D65,Data!$C$2:$I$1038,7,FALSE),"")</f>
        <v/>
      </c>
      <c r="L65" t="str">
        <f>IFERROR(VLOOKUP($D65,Data!$C$2:$J$1038,8,FALSE),"")</f>
        <v/>
      </c>
      <c r="M65" t="str">
        <f>IFERROR(INDEX(Data!$T$1:$T$1038,$E65),"")</f>
        <v/>
      </c>
      <c r="N65" t="str">
        <f t="array" ref="N65">IF($D65&lt;&gt;"",SUM((Data!$S$2:$S$1038)*(Data!$O$2:$O$1038=$A$2)*(Data!$C$2:$C$1038=$D65)),"")</f>
        <v/>
      </c>
      <c r="O65" t="str">
        <f t="shared" si="1"/>
        <v/>
      </c>
      <c r="P65" t="str">
        <f t="shared" si="8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  <c r="U65" t="str">
        <f t="shared" si="7"/>
        <v/>
      </c>
    </row>
    <row r="66" spans="1:21" x14ac:dyDescent="0.3">
      <c r="A66" s="13" t="str">
        <f>IFERROR(HYPERLINK(VLOOKUP($D66,Data!$C$2:$S$1057,12,FALSE),VLOOKUP($D66,Data!$C$2:$S$1057,10,FALSE)),"")</f>
        <v/>
      </c>
      <c r="B66" s="18">
        <f t="array" ref="B66">IFERROR(SMALL(IF(Data!$O$2:$O$1038=$A$2,ROW(Data!$O$2:$O$1038)),ROW(60:60)),"")</f>
        <v>210</v>
      </c>
      <c r="C66" s="18" t="str">
        <f>IFERROR(INDEX(Data!$C$1:$C$1038,$B66),"")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t="str">
        <f t="shared" si="0"/>
        <v/>
      </c>
      <c r="J66" s="1" t="str">
        <f>IFERROR(VLOOKUP($D66,Data!$C$2:$V$1038,20,FALSE),"")</f>
        <v/>
      </c>
      <c r="K66" t="str">
        <f>IFERROR(VLOOKUP($D66,Data!$C$2:$I$1038,7,FALSE),"")</f>
        <v/>
      </c>
      <c r="L66" t="str">
        <f>IFERROR(VLOOKUP($D66,Data!$C$2:$J$1038,8,FALSE),"")</f>
        <v/>
      </c>
      <c r="M66" t="str">
        <f>IFERROR(INDEX(Data!$T$1:$T$1038,$E66),"")</f>
        <v/>
      </c>
      <c r="N66" t="str">
        <f t="array" ref="N66">IF($D66&lt;&gt;"",SUM((Data!$S$2:$S$1038)*(Data!$O$2:$O$1038=$A$2)*(Data!$C$2:$C$1038=$D66)),"")</f>
        <v/>
      </c>
      <c r="O66" t="str">
        <f t="shared" si="1"/>
        <v/>
      </c>
      <c r="P66" t="str">
        <f t="shared" si="8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  <c r="U66" t="str">
        <f t="shared" si="7"/>
        <v/>
      </c>
    </row>
    <row r="67" spans="1:21" x14ac:dyDescent="0.3">
      <c r="A67" s="13" t="str">
        <f>IFERROR(HYPERLINK(VLOOKUP($D67,Data!$C$2:$S$1057,12,FALSE),VLOOKUP($D67,Data!$C$2:$S$1057,10,FALSE)),"")</f>
        <v/>
      </c>
      <c r="B67" s="18">
        <f t="array" ref="B67">IFERROR(SMALL(IF(Data!$O$2:$O$1038=$A$2,ROW(Data!$O$2:$O$1038)),ROW(61:61)),"")</f>
        <v>217</v>
      </c>
      <c r="C67" s="18" t="str">
        <f>IFERROR(INDEX(Data!$C$1:$C$1038,$B67),"")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t="str">
        <f t="shared" si="0"/>
        <v/>
      </c>
      <c r="J67" s="1" t="str">
        <f>IFERROR(VLOOKUP($D67,Data!$C$2:$V$1038,20,FALSE),"")</f>
        <v/>
      </c>
      <c r="K67" t="str">
        <f>IFERROR(VLOOKUP($D67,Data!$C$2:$I$1038,7,FALSE),"")</f>
        <v/>
      </c>
      <c r="L67" t="str">
        <f>IFERROR(VLOOKUP($D67,Data!$C$2:$J$1038,8,FALSE),"")</f>
        <v/>
      </c>
      <c r="M67" t="str">
        <f>IFERROR(INDEX(Data!$T$1:$T$1038,$E67),"")</f>
        <v/>
      </c>
      <c r="N67" t="str">
        <f t="array" ref="N67">IF($D67&lt;&gt;"",SUM((Data!$S$2:$S$1038)*(Data!$O$2:$O$1038=$A$2)*(Data!$C$2:$C$1038=$D67)),"")</f>
        <v/>
      </c>
      <c r="O67" t="str">
        <f t="shared" si="1"/>
        <v/>
      </c>
      <c r="P67" t="str">
        <f t="shared" si="8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  <c r="U67" t="str">
        <f t="shared" si="7"/>
        <v/>
      </c>
    </row>
    <row r="68" spans="1:21" x14ac:dyDescent="0.3">
      <c r="A68" s="13" t="str">
        <f>IFERROR(HYPERLINK(VLOOKUP($D68,Data!$C$2:$S$1057,12,FALSE),VLOOKUP($D68,Data!$C$2:$S$1057,10,FALSE)),"")</f>
        <v/>
      </c>
      <c r="B68" s="18">
        <f t="array" ref="B68">IFERROR(SMALL(IF(Data!$O$2:$O$1038=$A$2,ROW(Data!$O$2:$O$1038)),ROW(62:62)),"")</f>
        <v>221</v>
      </c>
      <c r="C68" s="18" t="str">
        <f>IFERROR(INDEX(Data!$C$1:$C$1038,$B68),"")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t="str">
        <f t="shared" si="0"/>
        <v/>
      </c>
      <c r="J68" s="1" t="str">
        <f>IFERROR(VLOOKUP($D68,Data!$C$2:$V$1038,20,FALSE),"")</f>
        <v/>
      </c>
      <c r="K68" t="str">
        <f>IFERROR(VLOOKUP($D68,Data!$C$2:$I$1038,7,FALSE),"")</f>
        <v/>
      </c>
      <c r="L68" t="str">
        <f>IFERROR(VLOOKUP($D68,Data!$C$2:$J$1038,8,FALSE),"")</f>
        <v/>
      </c>
      <c r="M68" t="str">
        <f>IFERROR(INDEX(Data!$T$1:$T$1038,$E68),"")</f>
        <v/>
      </c>
      <c r="N68" t="str">
        <f t="array" ref="N68">IF($D68&lt;&gt;"",SUM((Data!$S$2:$S$1038)*(Data!$O$2:$O$1038=$A$2)*(Data!$C$2:$C$1038=$D68)),"")</f>
        <v/>
      </c>
      <c r="O68" t="str">
        <f t="shared" si="1"/>
        <v/>
      </c>
      <c r="P68" t="str">
        <f t="shared" si="8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  <c r="U68" t="str">
        <f t="shared" si="7"/>
        <v/>
      </c>
    </row>
    <row r="69" spans="1:21" x14ac:dyDescent="0.3">
      <c r="A69" s="13" t="str">
        <f>IFERROR(HYPERLINK(VLOOKUP($D69,Data!$C$2:$S$1057,12,FALSE),VLOOKUP($D69,Data!$C$2:$S$1057,10,FALSE)),"")</f>
        <v/>
      </c>
      <c r="B69" s="18">
        <f t="array" ref="B69">IFERROR(SMALL(IF(Data!$O$2:$O$1038=$A$2,ROW(Data!$O$2:$O$1038)),ROW(63:63)),"")</f>
        <v>225</v>
      </c>
      <c r="C69" s="18" t="str">
        <f>IFERROR(INDEX(Data!$C$1:$C$1038,$B69),"")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t="str">
        <f t="shared" si="0"/>
        <v/>
      </c>
      <c r="J69" s="1" t="str">
        <f>IFERROR(VLOOKUP($D69,Data!$C$2:$V$1038,20,FALSE),"")</f>
        <v/>
      </c>
      <c r="K69" t="str">
        <f>IFERROR(VLOOKUP($D69,Data!$C$2:$I$1038,7,FALSE),"")</f>
        <v/>
      </c>
      <c r="L69" t="str">
        <f>IFERROR(VLOOKUP($D69,Data!$C$2:$J$1038,8,FALSE),"")</f>
        <v/>
      </c>
      <c r="M69" t="str">
        <f>IFERROR(INDEX(Data!$T$1:$T$1038,$E69),"")</f>
        <v/>
      </c>
      <c r="N69" t="str">
        <f t="array" ref="N69">IF($D69&lt;&gt;"",SUM((Data!$S$2:$S$1038)*(Data!$O$2:$O$1038=$A$2)*(Data!$C$2:$C$1038=$D69)),"")</f>
        <v/>
      </c>
      <c r="O69" t="str">
        <f t="shared" si="1"/>
        <v/>
      </c>
      <c r="P69" t="str">
        <f t="shared" si="8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  <c r="U69" t="str">
        <f t="shared" si="7"/>
        <v/>
      </c>
    </row>
    <row r="70" spans="1:21" x14ac:dyDescent="0.3">
      <c r="A70" s="13" t="str">
        <f>IFERROR(HYPERLINK(VLOOKUP($D70,Data!$C$2:$S$1057,12,FALSE),VLOOKUP($D70,Data!$C$2:$S$1057,10,FALSE)),"")</f>
        <v/>
      </c>
      <c r="B70" s="18">
        <f t="array" ref="B70">IFERROR(SMALL(IF(Data!$O$2:$O$1038=$A$2,ROW(Data!$O$2:$O$1038)),ROW(64:64)),"")</f>
        <v>226</v>
      </c>
      <c r="C70" s="18" t="str">
        <f>IFERROR(INDEX(Data!$C$1:$C$1038,$B70),"")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t="str">
        <f t="shared" si="0"/>
        <v/>
      </c>
      <c r="J70" s="1" t="str">
        <f>IFERROR(VLOOKUP($D70,Data!$C$2:$V$1038,20,FALSE),"")</f>
        <v/>
      </c>
      <c r="K70" t="str">
        <f>IFERROR(VLOOKUP($D70,Data!$C$2:$I$1038,7,FALSE),"")</f>
        <v/>
      </c>
      <c r="L70" t="str">
        <f>IFERROR(VLOOKUP($D70,Data!$C$2:$J$1038,8,FALSE),"")</f>
        <v/>
      </c>
      <c r="M70" t="str">
        <f>IFERROR(INDEX(Data!$T$1:$T$1038,$E70),"")</f>
        <v/>
      </c>
      <c r="N70" t="str">
        <f t="array" ref="N70">IF($D70&lt;&gt;"",SUM((Data!$S$2:$S$1038)*(Data!$O$2:$O$1038=$A$2)*(Data!$C$2:$C$1038=$D70)),"")</f>
        <v/>
      </c>
      <c r="O70" t="str">
        <f t="shared" si="1"/>
        <v/>
      </c>
      <c r="P70" t="str">
        <f t="shared" si="8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  <c r="U70" t="str">
        <f t="shared" si="7"/>
        <v/>
      </c>
    </row>
    <row r="71" spans="1:21" x14ac:dyDescent="0.3">
      <c r="A71" s="13" t="str">
        <f>IFERROR(HYPERLINK(VLOOKUP($D71,Data!$C$2:$S$1057,12,FALSE),VLOOKUP($D71,Data!$C$2:$S$1057,10,FALSE)),"")</f>
        <v/>
      </c>
      <c r="B71" s="18">
        <f t="array" ref="B71">IFERROR(SMALL(IF(Data!$O$2:$O$1038=$A$2,ROW(Data!$O$2:$O$1038)),ROW(65:65)),"")</f>
        <v>228</v>
      </c>
      <c r="C71" s="18" t="str">
        <f>IFERROR(INDEX(Data!$C$1:$C$1038,$B71),"")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t="str">
        <f t="shared" si="0"/>
        <v/>
      </c>
      <c r="J71" s="1" t="str">
        <f>IFERROR(VLOOKUP($D71,Data!$C$2:$V$1038,20,FALSE),"")</f>
        <v/>
      </c>
      <c r="K71" t="str">
        <f>IFERROR(VLOOKUP($D71,Data!$C$2:$I$1038,7,FALSE),"")</f>
        <v/>
      </c>
      <c r="L71" t="str">
        <f>IFERROR(VLOOKUP($D71,Data!$C$2:$J$1038,8,FALSE),"")</f>
        <v/>
      </c>
      <c r="M71" t="str">
        <f>IFERROR(INDEX(Data!$T$1:$T$1038,$E71),"")</f>
        <v/>
      </c>
      <c r="N71" t="str">
        <f t="array" ref="N71">IF($D71&lt;&gt;"",SUM((Data!$S$2:$S$1038)*(Data!$O$2:$O$1038=$A$2)*(Data!$C$2:$C$1038=$D71)),"")</f>
        <v/>
      </c>
      <c r="O71" t="str">
        <f t="shared" si="1"/>
        <v/>
      </c>
      <c r="P71" t="str">
        <f t="shared" si="8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  <c r="U71" t="str">
        <f t="shared" si="7"/>
        <v/>
      </c>
    </row>
    <row r="72" spans="1:21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t="str">
        <f t="shared" ref="I72:I135" si="9">IFERROR(H72*O72,"")</f>
        <v/>
      </c>
      <c r="J72" s="1" t="str">
        <f>IFERROR(VLOOKUP($D72,Data!$C$2:$V$1038,20,FALSE),"")</f>
        <v/>
      </c>
      <c r="K72" t="str">
        <f>IFERROR(VLOOKUP($D72,Data!$C$2:$I$1038,7,FALSE),"")</f>
        <v/>
      </c>
      <c r="L72" t="str">
        <f>IFERROR(VLOOKUP($D72,Data!$C$2:$J$1038,8,FALSE),"")</f>
        <v/>
      </c>
      <c r="M72" t="str">
        <f>IFERROR(INDEX(Data!$T$1:$T$1038,$E72),"")</f>
        <v/>
      </c>
      <c r="N72" t="str">
        <f t="array" ref="N72">IF($D72&lt;&gt;"",SUM((Data!$S$2:$S$1038)*(Data!$O$2:$O$1038=$A$2)*(Data!$C$2:$C$1038=$D72)),"")</f>
        <v/>
      </c>
      <c r="O72" t="str">
        <f t="shared" ref="O72:O101" si="10">IFERROR(ROUND($M72/$L72,2),"")</f>
        <v/>
      </c>
      <c r="P72" t="str">
        <f t="shared" ref="P72:P101" si="11">IFERROR(IF($K72,AND($K72,($F72="Done")),FALSE),"")</f>
        <v/>
      </c>
      <c r="Q72" t="str">
        <f t="shared" ref="Q72:Q135" si="12">IFERROR(IF($P72,ROUND(K72*O72/$M72*100,2),""),"")</f>
        <v/>
      </c>
      <c r="R72" t="str">
        <f t="shared" ref="R72:R135" si="13">IFERROR(IF($P72,ROUND(O72*H72/$M72*100,2),""),"")</f>
        <v/>
      </c>
      <c r="S72" t="str">
        <f t="shared" ref="S72:S101" si="14">IFERROR(ROUND(N72/$M72*100,2),"")</f>
        <v/>
      </c>
      <c r="T72" t="str">
        <f t="shared" ref="T72:T101" si="15">IFERROR(K72*O72,"")</f>
        <v/>
      </c>
      <c r="U72" t="str">
        <f t="shared" ref="U72:U101" si="16">IFERROR(H72*O72,"")</f>
        <v/>
      </c>
    </row>
    <row r="73" spans="1:21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t="str">
        <f t="shared" si="9"/>
        <v/>
      </c>
      <c r="J73" s="1" t="str">
        <f>IFERROR(VLOOKUP($D73,Data!$C$2:$V$1038,20,FALSE),"")</f>
        <v/>
      </c>
      <c r="K73" t="str">
        <f>IFERROR(VLOOKUP($D73,Data!$C$2:$I$1038,7,FALSE),"")</f>
        <v/>
      </c>
      <c r="L73" t="str">
        <f>IFERROR(VLOOKUP($D73,Data!$C$2:$J$1038,8,FALSE),"")</f>
        <v/>
      </c>
      <c r="M73" t="str">
        <f>IFERROR(INDEX(Data!$T$1:$T$1038,$E73),"")</f>
        <v/>
      </c>
      <c r="N73" t="str">
        <f t="array" ref="N73">IF($D73&lt;&gt;"",SUM((Data!$S$2:$S$1038)*(Data!$O$2:$O$1038=$A$2)*(Data!$C$2:$C$1038=$D73)),"")</f>
        <v/>
      </c>
      <c r="O73" t="str">
        <f t="shared" si="10"/>
        <v/>
      </c>
      <c r="P73" t="str">
        <f t="shared" si="11"/>
        <v/>
      </c>
      <c r="Q73" t="str">
        <f t="shared" si="12"/>
        <v/>
      </c>
      <c r="R73" t="str">
        <f t="shared" si="13"/>
        <v/>
      </c>
      <c r="S73" t="str">
        <f t="shared" si="14"/>
        <v/>
      </c>
      <c r="T73" t="str">
        <f t="shared" si="15"/>
        <v/>
      </c>
      <c r="U73" t="str">
        <f t="shared" si="16"/>
        <v/>
      </c>
    </row>
    <row r="74" spans="1:21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t="str">
        <f t="shared" si="9"/>
        <v/>
      </c>
      <c r="J74" s="1" t="str">
        <f>IFERROR(VLOOKUP($D74,Data!$C$2:$V$1038,20,FALSE),"")</f>
        <v/>
      </c>
      <c r="K74" t="str">
        <f>IFERROR(VLOOKUP($D74,Data!$C$2:$I$1038,7,FALSE),"")</f>
        <v/>
      </c>
      <c r="L74" t="str">
        <f>IFERROR(VLOOKUP($D74,Data!$C$2:$J$1038,8,FALSE),"")</f>
        <v/>
      </c>
      <c r="M74" t="str">
        <f>IFERROR(INDEX(Data!$T$1:$T$1038,$E74),"")</f>
        <v/>
      </c>
      <c r="N74" t="str">
        <f t="array" ref="N74">IF($D74&lt;&gt;"",SUM((Data!$S$2:$S$1038)*(Data!$O$2:$O$1038=$A$2)*(Data!$C$2:$C$1038=$D74)),"")</f>
        <v/>
      </c>
      <c r="O74" t="str">
        <f t="shared" si="10"/>
        <v/>
      </c>
      <c r="P74" t="str">
        <f t="shared" si="11"/>
        <v/>
      </c>
      <c r="Q74" t="str">
        <f t="shared" si="12"/>
        <v/>
      </c>
      <c r="R74" t="str">
        <f t="shared" si="13"/>
        <v/>
      </c>
      <c r="S74" t="str">
        <f t="shared" si="14"/>
        <v/>
      </c>
      <c r="T74" t="str">
        <f t="shared" si="15"/>
        <v/>
      </c>
      <c r="U74" t="str">
        <f t="shared" si="16"/>
        <v/>
      </c>
    </row>
    <row r="75" spans="1:21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t="str">
        <f t="shared" si="9"/>
        <v/>
      </c>
      <c r="J75" s="1" t="str">
        <f>IFERROR(VLOOKUP($D75,Data!$C$2:$V$1038,20,FALSE),"")</f>
        <v/>
      </c>
      <c r="K75" t="str">
        <f>IFERROR(VLOOKUP($D75,Data!$C$2:$I$1038,7,FALSE),"")</f>
        <v/>
      </c>
      <c r="L75" t="str">
        <f>IFERROR(VLOOKUP($D75,Data!$C$2:$J$1038,8,FALSE),"")</f>
        <v/>
      </c>
      <c r="M75" t="str">
        <f>IFERROR(INDEX(Data!$T$1:$T$1038,$E75),"")</f>
        <v/>
      </c>
      <c r="N75" t="str">
        <f t="array" ref="N75">IF($D75&lt;&gt;"",SUM((Data!$S$2:$S$1038)*(Data!$O$2:$O$1038=$A$2)*(Data!$C$2:$C$1038=$D75)),"")</f>
        <v/>
      </c>
      <c r="O75" t="str">
        <f t="shared" si="10"/>
        <v/>
      </c>
      <c r="P75" t="str">
        <f t="shared" si="11"/>
        <v/>
      </c>
      <c r="Q75" t="str">
        <f t="shared" si="12"/>
        <v/>
      </c>
      <c r="R75" t="str">
        <f t="shared" si="13"/>
        <v/>
      </c>
      <c r="S75" t="str">
        <f t="shared" si="14"/>
        <v/>
      </c>
      <c r="T75" t="str">
        <f t="shared" si="15"/>
        <v/>
      </c>
      <c r="U75" t="str">
        <f t="shared" si="16"/>
        <v/>
      </c>
    </row>
    <row r="76" spans="1:21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t="str">
        <f t="shared" si="9"/>
        <v/>
      </c>
      <c r="J76" s="1" t="str">
        <f>IFERROR(VLOOKUP($D76,Data!$C$2:$V$1038,20,FALSE),"")</f>
        <v/>
      </c>
      <c r="K76" t="str">
        <f>IFERROR(VLOOKUP($D76,Data!$C$2:$I$1038,7,FALSE),"")</f>
        <v/>
      </c>
      <c r="L76" t="str">
        <f>IFERROR(VLOOKUP($D76,Data!$C$2:$J$1038,8,FALSE),"")</f>
        <v/>
      </c>
      <c r="M76" t="str">
        <f>IFERROR(INDEX(Data!$T$1:$T$1038,$E76),"")</f>
        <v/>
      </c>
      <c r="N76" t="str">
        <f t="array" ref="N76">IF($D76&lt;&gt;"",SUM((Data!$S$2:$S$1038)*(Data!$O$2:$O$1038=$A$2)*(Data!$C$2:$C$1038=$D76)),"")</f>
        <v/>
      </c>
      <c r="O76" t="str">
        <f t="shared" si="10"/>
        <v/>
      </c>
      <c r="P76" t="str">
        <f t="shared" si="11"/>
        <v/>
      </c>
      <c r="Q76" t="str">
        <f t="shared" si="12"/>
        <v/>
      </c>
      <c r="R76" t="str">
        <f t="shared" si="13"/>
        <v/>
      </c>
      <c r="S76" t="str">
        <f t="shared" si="14"/>
        <v/>
      </c>
      <c r="T76" t="str">
        <f t="shared" si="15"/>
        <v/>
      </c>
      <c r="U76" t="str">
        <f t="shared" si="16"/>
        <v/>
      </c>
    </row>
    <row r="77" spans="1:21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t="str">
        <f t="shared" si="9"/>
        <v/>
      </c>
      <c r="J77" s="1" t="str">
        <f>IFERROR(VLOOKUP($D77,Data!$C$2:$V$1038,20,FALSE),"")</f>
        <v/>
      </c>
      <c r="K77" t="str">
        <f>IFERROR(VLOOKUP($D77,Data!$C$2:$I$1038,7,FALSE),"")</f>
        <v/>
      </c>
      <c r="L77" t="str">
        <f>IFERROR(VLOOKUP($D77,Data!$C$2:$J$1038,8,FALSE),"")</f>
        <v/>
      </c>
      <c r="M77" t="str">
        <f>IFERROR(INDEX(Data!$T$1:$T$1038,$E77),"")</f>
        <v/>
      </c>
      <c r="N77" t="str">
        <f t="array" ref="N77">IF($D77&lt;&gt;"",SUM((Data!$S$2:$S$1038)*(Data!$O$2:$O$1038=$A$2)*(Data!$C$2:$C$1038=$D77)),"")</f>
        <v/>
      </c>
      <c r="O77" t="str">
        <f t="shared" si="10"/>
        <v/>
      </c>
      <c r="P77" t="str">
        <f t="shared" si="11"/>
        <v/>
      </c>
      <c r="Q77" t="str">
        <f t="shared" si="12"/>
        <v/>
      </c>
      <c r="R77" t="str">
        <f t="shared" si="13"/>
        <v/>
      </c>
      <c r="S77" t="str">
        <f t="shared" si="14"/>
        <v/>
      </c>
      <c r="T77" t="str">
        <f t="shared" si="15"/>
        <v/>
      </c>
      <c r="U77" t="str">
        <f t="shared" si="16"/>
        <v/>
      </c>
    </row>
    <row r="78" spans="1:21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t="str">
        <f t="shared" si="9"/>
        <v/>
      </c>
      <c r="J78" s="1" t="str">
        <f>IFERROR(VLOOKUP($D78,Data!$C$2:$V$1038,20,FALSE),"")</f>
        <v/>
      </c>
      <c r="K78" t="str">
        <f>IFERROR(VLOOKUP($D78,Data!$C$2:$I$1038,7,FALSE),"")</f>
        <v/>
      </c>
      <c r="L78" t="str">
        <f>IFERROR(VLOOKUP($D78,Data!$C$2:$J$1038,8,FALSE),"")</f>
        <v/>
      </c>
      <c r="M78" t="str">
        <f>IFERROR(INDEX(Data!$T$1:$T$1038,$E78),"")</f>
        <v/>
      </c>
      <c r="N78" t="str">
        <f t="array" ref="N78">IF($D78&lt;&gt;"",SUM((Data!$S$2:$S$1038)*(Data!$O$2:$O$1038=$A$2)*(Data!$C$2:$C$1038=$D78)),"")</f>
        <v/>
      </c>
      <c r="O78" t="str">
        <f t="shared" si="10"/>
        <v/>
      </c>
      <c r="P78" t="str">
        <f t="shared" si="11"/>
        <v/>
      </c>
      <c r="Q78" t="str">
        <f t="shared" si="12"/>
        <v/>
      </c>
      <c r="R78" t="str">
        <f t="shared" si="13"/>
        <v/>
      </c>
      <c r="S78" t="str">
        <f t="shared" si="14"/>
        <v/>
      </c>
      <c r="T78" t="str">
        <f t="shared" si="15"/>
        <v/>
      </c>
      <c r="U78" t="str">
        <f t="shared" si="16"/>
        <v/>
      </c>
    </row>
    <row r="79" spans="1:21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t="str">
        <f t="shared" si="9"/>
        <v/>
      </c>
      <c r="J79" s="1" t="str">
        <f>IFERROR(VLOOKUP($D79,Data!$C$2:$V$1038,20,FALSE),"")</f>
        <v/>
      </c>
      <c r="K79" t="str">
        <f>IFERROR(VLOOKUP($D79,Data!$C$2:$I$1038,7,FALSE),"")</f>
        <v/>
      </c>
      <c r="L79" t="str">
        <f>IFERROR(VLOOKUP($D79,Data!$C$2:$J$1038,8,FALSE),"")</f>
        <v/>
      </c>
      <c r="M79" t="str">
        <f>IFERROR(INDEX(Data!$T$1:$T$1038,$E79),"")</f>
        <v/>
      </c>
      <c r="N79" t="str">
        <f t="array" ref="N79">IF($D79&lt;&gt;"",SUM((Data!$S$2:$S$1038)*(Data!$O$2:$O$1038=$A$2)*(Data!$C$2:$C$1038=$D79)),"")</f>
        <v/>
      </c>
      <c r="O79" t="str">
        <f t="shared" si="10"/>
        <v/>
      </c>
      <c r="P79" t="str">
        <f t="shared" si="11"/>
        <v/>
      </c>
      <c r="Q79" t="str">
        <f t="shared" si="12"/>
        <v/>
      </c>
      <c r="R79" t="str">
        <f t="shared" si="13"/>
        <v/>
      </c>
      <c r="S79" t="str">
        <f t="shared" si="14"/>
        <v/>
      </c>
      <c r="T79" t="str">
        <f t="shared" si="15"/>
        <v/>
      </c>
      <c r="U79" t="str">
        <f t="shared" si="16"/>
        <v/>
      </c>
    </row>
    <row r="80" spans="1:21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t="str">
        <f t="shared" si="9"/>
        <v/>
      </c>
      <c r="J80" s="1" t="str">
        <f>IFERROR(VLOOKUP($D80,Data!$C$2:$V$1038,20,FALSE),"")</f>
        <v/>
      </c>
      <c r="K80" t="str">
        <f>IFERROR(VLOOKUP($D80,Data!$C$2:$I$1038,7,FALSE),"")</f>
        <v/>
      </c>
      <c r="L80" t="str">
        <f>IFERROR(VLOOKUP($D80,Data!$C$2:$J$1038,8,FALSE),"")</f>
        <v/>
      </c>
      <c r="M80" t="str">
        <f>IFERROR(INDEX(Data!$T$1:$T$1038,$E80),"")</f>
        <v/>
      </c>
      <c r="N80" t="str">
        <f t="array" ref="N80">IF($D80&lt;&gt;"",SUM((Data!$S$2:$S$1038)*(Data!$O$2:$O$1038=$A$2)*(Data!$C$2:$C$1038=$D80)),"")</f>
        <v/>
      </c>
      <c r="O80" t="str">
        <f t="shared" si="10"/>
        <v/>
      </c>
      <c r="P80" t="str">
        <f t="shared" si="11"/>
        <v/>
      </c>
      <c r="Q80" t="str">
        <f t="shared" si="12"/>
        <v/>
      </c>
      <c r="R80" t="str">
        <f t="shared" si="13"/>
        <v/>
      </c>
      <c r="S80" t="str">
        <f t="shared" si="14"/>
        <v/>
      </c>
      <c r="T80" t="str">
        <f t="shared" si="15"/>
        <v/>
      </c>
      <c r="U80" t="str">
        <f t="shared" si="16"/>
        <v/>
      </c>
    </row>
    <row r="81" spans="1:21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t="str">
        <f t="shared" si="9"/>
        <v/>
      </c>
      <c r="J81" s="1" t="str">
        <f>IFERROR(VLOOKUP($D81,Data!$C$2:$V$1038,20,FALSE),"")</f>
        <v/>
      </c>
      <c r="K81" t="str">
        <f>IFERROR(VLOOKUP($D81,Data!$C$2:$I$1038,7,FALSE),"")</f>
        <v/>
      </c>
      <c r="L81" t="str">
        <f>IFERROR(VLOOKUP($D81,Data!$C$2:$J$1038,8,FALSE),"")</f>
        <v/>
      </c>
      <c r="M81" t="str">
        <f>IFERROR(INDEX(Data!$T$1:$T$1038,$E81),"")</f>
        <v/>
      </c>
      <c r="N81" t="str">
        <f t="array" ref="N81">IF($D81&lt;&gt;"",SUM((Data!$S$2:$S$1038)*(Data!$O$2:$O$1038=$A$2)*(Data!$C$2:$C$1038=$D81)),"")</f>
        <v/>
      </c>
      <c r="O81" t="str">
        <f t="shared" si="10"/>
        <v/>
      </c>
      <c r="P81" t="str">
        <f t="shared" si="11"/>
        <v/>
      </c>
      <c r="Q81" t="str">
        <f t="shared" si="12"/>
        <v/>
      </c>
      <c r="R81" t="str">
        <f t="shared" si="13"/>
        <v/>
      </c>
      <c r="S81" t="str">
        <f t="shared" si="14"/>
        <v/>
      </c>
      <c r="T81" t="str">
        <f t="shared" si="15"/>
        <v/>
      </c>
      <c r="U81" t="str">
        <f t="shared" si="16"/>
        <v/>
      </c>
    </row>
    <row r="82" spans="1:21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t="str">
        <f t="shared" si="9"/>
        <v/>
      </c>
      <c r="J82" s="1" t="str">
        <f>IFERROR(VLOOKUP($D82,Data!$C$2:$V$1038,20,FALSE),"")</f>
        <v/>
      </c>
      <c r="K82" t="str">
        <f>IFERROR(VLOOKUP($D82,Data!$C$2:$I$1038,7,FALSE),"")</f>
        <v/>
      </c>
      <c r="L82" t="str">
        <f>IFERROR(VLOOKUP($D82,Data!$C$2:$J$1038,8,FALSE),"")</f>
        <v/>
      </c>
      <c r="M82" t="str">
        <f>IFERROR(INDEX(Data!$T$1:$T$1038,$E82),"")</f>
        <v/>
      </c>
      <c r="N82" t="str">
        <f t="array" ref="N82">IF($D82&lt;&gt;"",SUM((Data!$S$2:$S$1038)*(Data!$O$2:$O$1038=$A$2)*(Data!$C$2:$C$1038=$D82)),"")</f>
        <v/>
      </c>
      <c r="O82" t="str">
        <f t="shared" si="10"/>
        <v/>
      </c>
      <c r="P82" t="str">
        <f t="shared" si="11"/>
        <v/>
      </c>
      <c r="Q82" t="str">
        <f t="shared" si="12"/>
        <v/>
      </c>
      <c r="R82" t="str">
        <f t="shared" si="13"/>
        <v/>
      </c>
      <c r="S82" t="str">
        <f t="shared" si="14"/>
        <v/>
      </c>
      <c r="T82" t="str">
        <f t="shared" si="15"/>
        <v/>
      </c>
      <c r="U82" t="str">
        <f t="shared" si="16"/>
        <v/>
      </c>
    </row>
    <row r="83" spans="1:21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t="str">
        <f t="shared" si="9"/>
        <v/>
      </c>
      <c r="J83" s="1" t="str">
        <f>IFERROR(VLOOKUP($D83,Data!$C$2:$V$1038,20,FALSE),"")</f>
        <v/>
      </c>
      <c r="K83" t="str">
        <f>IFERROR(VLOOKUP($D83,Data!$C$2:$I$1038,7,FALSE),"")</f>
        <v/>
      </c>
      <c r="L83" t="str">
        <f>IFERROR(VLOOKUP($D83,Data!$C$2:$J$1038,8,FALSE),"")</f>
        <v/>
      </c>
      <c r="M83" t="str">
        <f>IFERROR(INDEX(Data!$T$1:$T$1038,$E83),"")</f>
        <v/>
      </c>
      <c r="N83" t="str">
        <f t="array" ref="N83">IF($D83&lt;&gt;"",SUM((Data!$S$2:$S$1038)*(Data!$O$2:$O$1038=$A$2)*(Data!$C$2:$C$1038=$D83)),"")</f>
        <v/>
      </c>
      <c r="O83" t="str">
        <f t="shared" si="10"/>
        <v/>
      </c>
      <c r="P83" t="str">
        <f t="shared" si="11"/>
        <v/>
      </c>
      <c r="Q83" t="str">
        <f t="shared" si="12"/>
        <v/>
      </c>
      <c r="R83" t="str">
        <f t="shared" si="13"/>
        <v/>
      </c>
      <c r="S83" t="str">
        <f t="shared" si="14"/>
        <v/>
      </c>
      <c r="T83" t="str">
        <f t="shared" si="15"/>
        <v/>
      </c>
      <c r="U83" t="str">
        <f t="shared" si="16"/>
        <v/>
      </c>
    </row>
    <row r="84" spans="1:21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t="str">
        <f t="shared" si="9"/>
        <v/>
      </c>
      <c r="J84" s="1" t="str">
        <f>IFERROR(VLOOKUP($D84,Data!$C$2:$V$1038,20,FALSE),"")</f>
        <v/>
      </c>
      <c r="K84" t="str">
        <f>IFERROR(VLOOKUP($D84,Data!$C$2:$I$1038,7,FALSE),"")</f>
        <v/>
      </c>
      <c r="L84" t="str">
        <f>IFERROR(VLOOKUP($D84,Data!$C$2:$J$1038,8,FALSE),"")</f>
        <v/>
      </c>
      <c r="M84" t="str">
        <f>IFERROR(INDEX(Data!$T$1:$T$1038,$E84),"")</f>
        <v/>
      </c>
      <c r="N84" t="str">
        <f t="array" ref="N84">IF($D84&lt;&gt;"",SUM((Data!$S$2:$S$1038)*(Data!$O$2:$O$1038=$A$2)*(Data!$C$2:$C$1038=$D84)),"")</f>
        <v/>
      </c>
      <c r="O84" t="str">
        <f t="shared" si="10"/>
        <v/>
      </c>
      <c r="P84" t="str">
        <f t="shared" si="11"/>
        <v/>
      </c>
      <c r="Q84" t="str">
        <f t="shared" si="12"/>
        <v/>
      </c>
      <c r="R84" t="str">
        <f t="shared" si="13"/>
        <v/>
      </c>
      <c r="S84" t="str">
        <f t="shared" si="14"/>
        <v/>
      </c>
      <c r="T84" t="str">
        <f t="shared" si="15"/>
        <v/>
      </c>
      <c r="U84" t="str">
        <f t="shared" si="16"/>
        <v/>
      </c>
    </row>
    <row r="85" spans="1:21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t="str">
        <f t="shared" si="9"/>
        <v/>
      </c>
      <c r="J85" s="1" t="str">
        <f>IFERROR(VLOOKUP($D85,Data!$C$2:$V$1038,20,FALSE),"")</f>
        <v/>
      </c>
      <c r="K85" t="str">
        <f>IFERROR(VLOOKUP($D85,Data!$C$2:$I$1038,7,FALSE),"")</f>
        <v/>
      </c>
      <c r="L85" t="str">
        <f>IFERROR(VLOOKUP($D85,Data!$C$2:$J$1038,8,FALSE),"")</f>
        <v/>
      </c>
      <c r="M85" t="str">
        <f>IFERROR(INDEX(Data!$T$1:$T$1038,$E85),"")</f>
        <v/>
      </c>
      <c r="N85" t="str">
        <f t="array" ref="N85">IF($D85&lt;&gt;"",SUM((Data!$S$2:$S$1038)*(Data!$O$2:$O$1038=$A$2)*(Data!$C$2:$C$1038=$D85)),"")</f>
        <v/>
      </c>
      <c r="O85" t="str">
        <f t="shared" si="10"/>
        <v/>
      </c>
      <c r="P85" t="str">
        <f t="shared" si="11"/>
        <v/>
      </c>
      <c r="Q85" t="str">
        <f t="shared" si="12"/>
        <v/>
      </c>
      <c r="R85" t="str">
        <f t="shared" si="13"/>
        <v/>
      </c>
      <c r="S85" t="str">
        <f t="shared" si="14"/>
        <v/>
      </c>
      <c r="T85" t="str">
        <f t="shared" si="15"/>
        <v/>
      </c>
      <c r="U85" t="str">
        <f t="shared" si="16"/>
        <v/>
      </c>
    </row>
    <row r="86" spans="1:21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t="str">
        <f t="shared" si="9"/>
        <v/>
      </c>
      <c r="J86" s="1" t="str">
        <f>IFERROR(VLOOKUP($D86,Data!$C$2:$V$1038,20,FALSE),"")</f>
        <v/>
      </c>
      <c r="K86" t="str">
        <f>IFERROR(VLOOKUP($D86,Data!$C$2:$I$1038,7,FALSE),"")</f>
        <v/>
      </c>
      <c r="L86" t="str">
        <f>IFERROR(VLOOKUP($D86,Data!$C$2:$J$1038,8,FALSE),"")</f>
        <v/>
      </c>
      <c r="M86" t="str">
        <f>IFERROR(INDEX(Data!$T$1:$T$1038,$E86),"")</f>
        <v/>
      </c>
      <c r="N86" t="str">
        <f t="array" ref="N86">IF($D86&lt;&gt;"",SUM((Data!$S$2:$S$1038)*(Data!$O$2:$O$1038=$A$2)*(Data!$C$2:$C$1038=$D86)),"")</f>
        <v/>
      </c>
      <c r="O86" t="str">
        <f t="shared" si="10"/>
        <v/>
      </c>
      <c r="P86" t="str">
        <f t="shared" si="11"/>
        <v/>
      </c>
      <c r="Q86" t="str">
        <f t="shared" si="12"/>
        <v/>
      </c>
      <c r="R86" t="str">
        <f t="shared" si="13"/>
        <v/>
      </c>
      <c r="S86" t="str">
        <f t="shared" si="14"/>
        <v/>
      </c>
      <c r="T86" t="str">
        <f t="shared" si="15"/>
        <v/>
      </c>
      <c r="U86" t="str">
        <f t="shared" si="16"/>
        <v/>
      </c>
    </row>
    <row r="87" spans="1:21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t="str">
        <f t="shared" si="9"/>
        <v/>
      </c>
      <c r="J87" s="1" t="str">
        <f>IFERROR(VLOOKUP($D87,Data!$C$2:$V$1038,20,FALSE),"")</f>
        <v/>
      </c>
      <c r="K87" t="str">
        <f>IFERROR(VLOOKUP($D87,Data!$C$2:$I$1038,7,FALSE),"")</f>
        <v/>
      </c>
      <c r="L87" t="str">
        <f>IFERROR(VLOOKUP($D87,Data!$C$2:$J$1038,8,FALSE),"")</f>
        <v/>
      </c>
      <c r="M87" t="str">
        <f>IFERROR(INDEX(Data!$T$1:$T$1038,$E87),"")</f>
        <v/>
      </c>
      <c r="N87" t="str">
        <f t="array" ref="N87">IF($D87&lt;&gt;"",SUM((Data!$S$2:$S$1038)*(Data!$O$2:$O$1038=$A$2)*(Data!$C$2:$C$1038=$D87)),"")</f>
        <v/>
      </c>
      <c r="O87" t="str">
        <f t="shared" si="10"/>
        <v/>
      </c>
      <c r="P87" t="str">
        <f t="shared" si="11"/>
        <v/>
      </c>
      <c r="Q87" t="str">
        <f t="shared" si="12"/>
        <v/>
      </c>
      <c r="R87" t="str">
        <f t="shared" si="13"/>
        <v/>
      </c>
      <c r="S87" t="str">
        <f t="shared" si="14"/>
        <v/>
      </c>
      <c r="T87" t="str">
        <f t="shared" si="15"/>
        <v/>
      </c>
      <c r="U87" t="str">
        <f t="shared" si="16"/>
        <v/>
      </c>
    </row>
    <row r="88" spans="1:21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t="str">
        <f t="shared" si="9"/>
        <v/>
      </c>
      <c r="J88" s="1" t="str">
        <f>IFERROR(VLOOKUP($D88,Data!$C$2:$V$1038,20,FALSE),"")</f>
        <v/>
      </c>
      <c r="K88" t="str">
        <f>IFERROR(VLOOKUP($D88,Data!$C$2:$I$1038,7,FALSE),"")</f>
        <v/>
      </c>
      <c r="L88" t="str">
        <f>IFERROR(VLOOKUP($D88,Data!$C$2:$J$1038,8,FALSE),"")</f>
        <v/>
      </c>
      <c r="M88" t="str">
        <f>IFERROR(INDEX(Data!$T$1:$T$1038,$E88),"")</f>
        <v/>
      </c>
      <c r="N88" t="str">
        <f t="array" ref="N88">IF($D88&lt;&gt;"",SUM((Data!$S$2:$S$1038)*(Data!$O$2:$O$1038=$A$2)*(Data!$C$2:$C$1038=$D88)),"")</f>
        <v/>
      </c>
      <c r="O88" t="str">
        <f t="shared" si="10"/>
        <v/>
      </c>
      <c r="P88" t="str">
        <f t="shared" si="11"/>
        <v/>
      </c>
      <c r="Q88" t="str">
        <f t="shared" si="12"/>
        <v/>
      </c>
      <c r="R88" t="str">
        <f t="shared" si="13"/>
        <v/>
      </c>
      <c r="S88" t="str">
        <f t="shared" si="14"/>
        <v/>
      </c>
      <c r="T88" t="str">
        <f t="shared" si="15"/>
        <v/>
      </c>
      <c r="U88" t="str">
        <f t="shared" si="16"/>
        <v/>
      </c>
    </row>
    <row r="89" spans="1:21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t="str">
        <f t="shared" si="9"/>
        <v/>
      </c>
      <c r="J89" s="1" t="str">
        <f>IFERROR(VLOOKUP($D89,Data!$C$2:$V$1038,20,FALSE),"")</f>
        <v/>
      </c>
      <c r="K89" t="str">
        <f>IFERROR(VLOOKUP($D89,Data!$C$2:$I$1038,7,FALSE),"")</f>
        <v/>
      </c>
      <c r="L89" t="str">
        <f>IFERROR(VLOOKUP($D89,Data!$C$2:$J$1038,8,FALSE),"")</f>
        <v/>
      </c>
      <c r="M89" t="str">
        <f>IFERROR(INDEX(Data!$T$1:$T$1038,$E89),"")</f>
        <v/>
      </c>
      <c r="N89" t="str">
        <f t="array" ref="N89">IF($D89&lt;&gt;"",SUM((Data!$S$2:$S$1038)*(Data!$O$2:$O$1038=$A$2)*(Data!$C$2:$C$1038=$D89)),"")</f>
        <v/>
      </c>
      <c r="O89" t="str">
        <f t="shared" si="10"/>
        <v/>
      </c>
      <c r="P89" t="str">
        <f t="shared" si="11"/>
        <v/>
      </c>
      <c r="Q89" t="str">
        <f t="shared" si="12"/>
        <v/>
      </c>
      <c r="R89" t="str">
        <f t="shared" si="13"/>
        <v/>
      </c>
      <c r="S89" t="str">
        <f t="shared" si="14"/>
        <v/>
      </c>
      <c r="T89" t="str">
        <f t="shared" si="15"/>
        <v/>
      </c>
      <c r="U89" t="str">
        <f t="shared" si="16"/>
        <v/>
      </c>
    </row>
    <row r="90" spans="1:21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t="str">
        <f t="shared" si="9"/>
        <v/>
      </c>
      <c r="J90" s="1" t="str">
        <f>IFERROR(VLOOKUP($D90,Data!$C$2:$V$1038,20,FALSE),"")</f>
        <v/>
      </c>
      <c r="K90" t="str">
        <f>IFERROR(VLOOKUP($D90,Data!$C$2:$I$1038,7,FALSE),"")</f>
        <v/>
      </c>
      <c r="L90" t="str">
        <f>IFERROR(VLOOKUP($D90,Data!$C$2:$J$1038,8,FALSE),"")</f>
        <v/>
      </c>
      <c r="M90" t="str">
        <f>IFERROR(INDEX(Data!$T$1:$T$1038,$E90),"")</f>
        <v/>
      </c>
      <c r="N90" t="str">
        <f t="array" ref="N90">IF($D90&lt;&gt;"",SUM((Data!$S$2:$S$1038)*(Data!$O$2:$O$1038=$A$2)*(Data!$C$2:$C$1038=$D90)),"")</f>
        <v/>
      </c>
      <c r="O90" t="str">
        <f t="shared" si="10"/>
        <v/>
      </c>
      <c r="P90" t="str">
        <f t="shared" si="11"/>
        <v/>
      </c>
      <c r="Q90" t="str">
        <f t="shared" si="12"/>
        <v/>
      </c>
      <c r="R90" t="str">
        <f t="shared" si="13"/>
        <v/>
      </c>
      <c r="S90" t="str">
        <f t="shared" si="14"/>
        <v/>
      </c>
      <c r="T90" t="str">
        <f t="shared" si="15"/>
        <v/>
      </c>
      <c r="U90" t="str">
        <f t="shared" si="16"/>
        <v/>
      </c>
    </row>
    <row r="91" spans="1:21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t="str">
        <f t="shared" si="9"/>
        <v/>
      </c>
      <c r="J91" s="1" t="str">
        <f>IFERROR(VLOOKUP($D91,Data!$C$2:$V$1038,20,FALSE),"")</f>
        <v/>
      </c>
      <c r="K91" t="str">
        <f>IFERROR(VLOOKUP($D91,Data!$C$2:$I$1038,7,FALSE),"")</f>
        <v/>
      </c>
      <c r="L91" t="str">
        <f>IFERROR(VLOOKUP($D91,Data!$C$2:$J$1038,8,FALSE),"")</f>
        <v/>
      </c>
      <c r="M91" t="str">
        <f>IFERROR(INDEX(Data!$T$1:$T$1038,$E91),"")</f>
        <v/>
      </c>
      <c r="N91" t="str">
        <f t="array" ref="N91">IF($D91&lt;&gt;"",SUM((Data!$S$2:$S$1038)*(Data!$O$2:$O$1038=$A$2)*(Data!$C$2:$C$1038=$D91)),"")</f>
        <v/>
      </c>
      <c r="O91" t="str">
        <f t="shared" si="10"/>
        <v/>
      </c>
      <c r="P91" t="str">
        <f t="shared" si="11"/>
        <v/>
      </c>
      <c r="Q91" t="str">
        <f t="shared" si="12"/>
        <v/>
      </c>
      <c r="R91" t="str">
        <f t="shared" si="13"/>
        <v/>
      </c>
      <c r="S91" t="str">
        <f t="shared" si="14"/>
        <v/>
      </c>
      <c r="T91" t="str">
        <f t="shared" si="15"/>
        <v/>
      </c>
      <c r="U91" t="str">
        <f t="shared" si="16"/>
        <v/>
      </c>
    </row>
    <row r="92" spans="1:21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t="str">
        <f t="shared" si="9"/>
        <v/>
      </c>
      <c r="J92" s="1" t="str">
        <f>IFERROR(VLOOKUP($D92,Data!$C$2:$V$1038,20,FALSE),"")</f>
        <v/>
      </c>
      <c r="K92" t="str">
        <f>IFERROR(VLOOKUP($D92,Data!$C$2:$I$1038,7,FALSE),"")</f>
        <v/>
      </c>
      <c r="L92" t="str">
        <f>IFERROR(VLOOKUP($D92,Data!$C$2:$J$1038,8,FALSE),"")</f>
        <v/>
      </c>
      <c r="M92" t="str">
        <f>IFERROR(INDEX(Data!$T$1:$T$1038,$E92),"")</f>
        <v/>
      </c>
      <c r="N92" t="str">
        <f t="array" ref="N92">IF($D92&lt;&gt;"",SUM((Data!$S$2:$S$1038)*(Data!$O$2:$O$1038=$A$2)*(Data!$C$2:$C$1038=$D92)),"")</f>
        <v/>
      </c>
      <c r="O92" t="str">
        <f t="shared" si="10"/>
        <v/>
      </c>
      <c r="P92" t="str">
        <f t="shared" si="11"/>
        <v/>
      </c>
      <c r="Q92" t="str">
        <f t="shared" si="12"/>
        <v/>
      </c>
      <c r="R92" t="str">
        <f t="shared" si="13"/>
        <v/>
      </c>
      <c r="S92" t="str">
        <f t="shared" si="14"/>
        <v/>
      </c>
      <c r="T92" t="str">
        <f t="shared" si="15"/>
        <v/>
      </c>
      <c r="U92" t="str">
        <f t="shared" si="16"/>
        <v/>
      </c>
    </row>
    <row r="93" spans="1:21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t="str">
        <f t="shared" si="9"/>
        <v/>
      </c>
      <c r="J93" s="1" t="str">
        <f>IFERROR(VLOOKUP($D93,Data!$C$2:$V$1038,20,FALSE),"")</f>
        <v/>
      </c>
      <c r="K93" t="str">
        <f>IFERROR(VLOOKUP($D93,Data!$C$2:$I$1038,7,FALSE),"")</f>
        <v/>
      </c>
      <c r="L93" t="str">
        <f>IFERROR(VLOOKUP($D93,Data!$C$2:$J$1038,8,FALSE),"")</f>
        <v/>
      </c>
      <c r="M93" t="str">
        <f>IFERROR(INDEX(Data!$T$1:$T$1038,$E93),"")</f>
        <v/>
      </c>
      <c r="N93" t="str">
        <f t="array" ref="N93">IF($D93&lt;&gt;"",SUM((Data!$S$2:$S$1038)*(Data!$O$2:$O$1038=$A$2)*(Data!$C$2:$C$1038=$D93)),"")</f>
        <v/>
      </c>
      <c r="O93" t="str">
        <f t="shared" si="10"/>
        <v/>
      </c>
      <c r="P93" t="str">
        <f t="shared" si="11"/>
        <v/>
      </c>
      <c r="Q93" t="str">
        <f t="shared" si="12"/>
        <v/>
      </c>
      <c r="R93" t="str">
        <f t="shared" si="13"/>
        <v/>
      </c>
      <c r="S93" t="str">
        <f t="shared" si="14"/>
        <v/>
      </c>
      <c r="T93" t="str">
        <f t="shared" si="15"/>
        <v/>
      </c>
      <c r="U93" t="str">
        <f t="shared" si="16"/>
        <v/>
      </c>
    </row>
    <row r="94" spans="1:21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t="str">
        <f t="shared" si="9"/>
        <v/>
      </c>
      <c r="J94" s="1" t="str">
        <f>IFERROR(VLOOKUP($D94,Data!$C$2:$V$1038,20,FALSE),"")</f>
        <v/>
      </c>
      <c r="K94" t="str">
        <f>IFERROR(VLOOKUP($D94,Data!$C$2:$I$1038,7,FALSE),"")</f>
        <v/>
      </c>
      <c r="L94" t="str">
        <f>IFERROR(VLOOKUP($D94,Data!$C$2:$J$1038,8,FALSE),"")</f>
        <v/>
      </c>
      <c r="M94" t="str">
        <f>IFERROR(INDEX(Data!$T$1:$T$1038,$E94),"")</f>
        <v/>
      </c>
      <c r="N94" t="str">
        <f t="array" ref="N94">IF($D94&lt;&gt;"",SUM((Data!$S$2:$S$1038)*(Data!$O$2:$O$1038=$A$2)*(Data!$C$2:$C$1038=$D94)),"")</f>
        <v/>
      </c>
      <c r="O94" t="str">
        <f t="shared" si="10"/>
        <v/>
      </c>
      <c r="P94" t="str">
        <f t="shared" si="11"/>
        <v/>
      </c>
      <c r="Q94" t="str">
        <f t="shared" si="12"/>
        <v/>
      </c>
      <c r="R94" t="str">
        <f t="shared" si="13"/>
        <v/>
      </c>
      <c r="S94" t="str">
        <f t="shared" si="14"/>
        <v/>
      </c>
      <c r="T94" t="str">
        <f t="shared" si="15"/>
        <v/>
      </c>
      <c r="U94" t="str">
        <f t="shared" si="16"/>
        <v/>
      </c>
    </row>
    <row r="95" spans="1:21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t="str">
        <f t="shared" si="9"/>
        <v/>
      </c>
      <c r="J95" s="1" t="str">
        <f>IFERROR(VLOOKUP($D95,Data!$C$2:$V$1038,20,FALSE),"")</f>
        <v/>
      </c>
      <c r="K95" t="str">
        <f>IFERROR(VLOOKUP($D95,Data!$C$2:$I$1038,7,FALSE),"")</f>
        <v/>
      </c>
      <c r="L95" t="str">
        <f>IFERROR(VLOOKUP($D95,Data!$C$2:$J$1038,8,FALSE),"")</f>
        <v/>
      </c>
      <c r="M95" t="str">
        <f>IFERROR(INDEX(Data!$T$1:$T$1038,$E95),"")</f>
        <v/>
      </c>
      <c r="N95" t="str">
        <f t="array" ref="N95">IF($D95&lt;&gt;"",SUM((Data!$S$2:$S$1038)*(Data!$O$2:$O$1038=$A$2)*(Data!$C$2:$C$1038=$D95)),"")</f>
        <v/>
      </c>
      <c r="O95" t="str">
        <f t="shared" si="10"/>
        <v/>
      </c>
      <c r="P95" t="str">
        <f t="shared" si="11"/>
        <v/>
      </c>
      <c r="Q95" t="str">
        <f t="shared" si="12"/>
        <v/>
      </c>
      <c r="R95" t="str">
        <f t="shared" si="13"/>
        <v/>
      </c>
      <c r="S95" t="str">
        <f t="shared" si="14"/>
        <v/>
      </c>
      <c r="T95" t="str">
        <f t="shared" si="15"/>
        <v/>
      </c>
      <c r="U95" t="str">
        <f t="shared" si="16"/>
        <v/>
      </c>
    </row>
    <row r="96" spans="1:21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t="str">
        <f t="shared" si="9"/>
        <v/>
      </c>
      <c r="J96" s="1" t="str">
        <f>IFERROR(VLOOKUP($D96,Data!$C$2:$V$1038,20,FALSE),"")</f>
        <v/>
      </c>
      <c r="K96" t="str">
        <f>IFERROR(VLOOKUP($D96,Data!$C$2:$I$1038,7,FALSE),"")</f>
        <v/>
      </c>
      <c r="L96" t="str">
        <f>IFERROR(VLOOKUP($D96,Data!$C$2:$J$1038,8,FALSE),"")</f>
        <v/>
      </c>
      <c r="M96" t="str">
        <f>IFERROR(INDEX(Data!$T$1:$T$1038,$E96),"")</f>
        <v/>
      </c>
      <c r="N96" t="str">
        <f t="array" ref="N96">IF($D96&lt;&gt;"",SUM((Data!$S$2:$S$1038)*(Data!$O$2:$O$1038=$A$2)*(Data!$C$2:$C$1038=$D96)),"")</f>
        <v/>
      </c>
      <c r="O96" t="str">
        <f t="shared" si="10"/>
        <v/>
      </c>
      <c r="P96" t="str">
        <f t="shared" si="11"/>
        <v/>
      </c>
      <c r="Q96" t="str">
        <f t="shared" si="12"/>
        <v/>
      </c>
      <c r="R96" t="str">
        <f t="shared" si="13"/>
        <v/>
      </c>
      <c r="S96" t="str">
        <f t="shared" si="14"/>
        <v/>
      </c>
      <c r="T96" t="str">
        <f t="shared" si="15"/>
        <v/>
      </c>
      <c r="U96" t="str">
        <f t="shared" si="16"/>
        <v/>
      </c>
    </row>
    <row r="97" spans="1:21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t="str">
        <f t="shared" si="9"/>
        <v/>
      </c>
      <c r="J97" s="1" t="str">
        <f>IFERROR(VLOOKUP($D97,Data!$C$2:$V$1038,20,FALSE),"")</f>
        <v/>
      </c>
      <c r="K97" t="str">
        <f>IFERROR(VLOOKUP($D97,Data!$C$2:$I$1038,7,FALSE),"")</f>
        <v/>
      </c>
      <c r="L97" t="str">
        <f>IFERROR(VLOOKUP($D97,Data!$C$2:$J$1038,8,FALSE),"")</f>
        <v/>
      </c>
      <c r="M97" t="str">
        <f>IFERROR(INDEX(Data!$T$1:$T$1038,$E97),"")</f>
        <v/>
      </c>
      <c r="N97" t="str">
        <f t="array" ref="N97">IF($D97&lt;&gt;"",SUM((Data!$S$2:$S$1038)*(Data!$O$2:$O$1038=$A$2)*(Data!$C$2:$C$1038=$D97)),"")</f>
        <v/>
      </c>
      <c r="O97" t="str">
        <f t="shared" si="10"/>
        <v/>
      </c>
      <c r="P97" t="str">
        <f t="shared" si="11"/>
        <v/>
      </c>
      <c r="Q97" t="str">
        <f t="shared" si="12"/>
        <v/>
      </c>
      <c r="R97" t="str">
        <f t="shared" si="13"/>
        <v/>
      </c>
      <c r="S97" t="str">
        <f t="shared" si="14"/>
        <v/>
      </c>
      <c r="T97" t="str">
        <f t="shared" si="15"/>
        <v/>
      </c>
      <c r="U97" t="str">
        <f t="shared" si="16"/>
        <v/>
      </c>
    </row>
    <row r="98" spans="1:21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t="str">
        <f t="shared" si="9"/>
        <v/>
      </c>
      <c r="J98" s="1" t="str">
        <f>IFERROR(VLOOKUP($D98,Data!$C$2:$V$1038,20,FALSE),"")</f>
        <v/>
      </c>
      <c r="K98" t="str">
        <f>IFERROR(VLOOKUP($D98,Data!$C$2:$I$1038,7,FALSE),"")</f>
        <v/>
      </c>
      <c r="L98" t="str">
        <f>IFERROR(VLOOKUP($D98,Data!$C$2:$J$1038,8,FALSE),"")</f>
        <v/>
      </c>
      <c r="M98" t="str">
        <f>IFERROR(INDEX(Data!$T$1:$T$1038,$E98),"")</f>
        <v/>
      </c>
      <c r="N98" t="str">
        <f t="array" ref="N98">IF($D98&lt;&gt;"",SUM((Data!$S$2:$S$1038)*(Data!$O$2:$O$1038=$A$2)*(Data!$C$2:$C$1038=$D98)),"")</f>
        <v/>
      </c>
      <c r="O98" t="str">
        <f t="shared" si="10"/>
        <v/>
      </c>
      <c r="P98" t="str">
        <f t="shared" si="11"/>
        <v/>
      </c>
      <c r="Q98" t="str">
        <f t="shared" si="12"/>
        <v/>
      </c>
      <c r="R98" t="str">
        <f t="shared" si="13"/>
        <v/>
      </c>
      <c r="S98" t="str">
        <f t="shared" si="14"/>
        <v/>
      </c>
      <c r="T98" t="str">
        <f t="shared" si="15"/>
        <v/>
      </c>
      <c r="U98" t="str">
        <f t="shared" si="16"/>
        <v/>
      </c>
    </row>
    <row r="99" spans="1:21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t="str">
        <f t="shared" si="9"/>
        <v/>
      </c>
      <c r="J99" s="1" t="str">
        <f>IFERROR(VLOOKUP($D99,Data!$C$2:$V$1038,20,FALSE),"")</f>
        <v/>
      </c>
      <c r="K99" t="str">
        <f>IFERROR(VLOOKUP($D99,Data!$C$2:$I$1038,7,FALSE),"")</f>
        <v/>
      </c>
      <c r="L99" t="str">
        <f>IFERROR(VLOOKUP($D99,Data!$C$2:$J$1038,8,FALSE),"")</f>
        <v/>
      </c>
      <c r="M99" t="str">
        <f>IFERROR(INDEX(Data!$T$1:$T$1038,$E99),"")</f>
        <v/>
      </c>
      <c r="N99" t="str">
        <f t="array" ref="N99">IF($D99&lt;&gt;"",SUM((Data!$S$2:$S$1038)*(Data!$O$2:$O$1038=$A$2)*(Data!$C$2:$C$1038=$D99)),"")</f>
        <v/>
      </c>
      <c r="O99" t="str">
        <f t="shared" si="10"/>
        <v/>
      </c>
      <c r="P99" t="str">
        <f t="shared" si="11"/>
        <v/>
      </c>
      <c r="Q99" t="str">
        <f t="shared" si="12"/>
        <v/>
      </c>
      <c r="R99" t="str">
        <f t="shared" si="13"/>
        <v/>
      </c>
      <c r="S99" t="str">
        <f t="shared" si="14"/>
        <v/>
      </c>
      <c r="T99" t="str">
        <f t="shared" si="15"/>
        <v/>
      </c>
      <c r="U99" t="str">
        <f t="shared" si="16"/>
        <v/>
      </c>
    </row>
    <row r="100" spans="1:21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t="str">
        <f t="shared" si="9"/>
        <v/>
      </c>
      <c r="J100" s="1" t="str">
        <f>IFERROR(VLOOKUP($D100,Data!$C$2:$V$1038,20,FALSE),"")</f>
        <v/>
      </c>
      <c r="K100" t="str">
        <f>IFERROR(VLOOKUP($D100,Data!$C$2:$I$1038,7,FALSE),"")</f>
        <v/>
      </c>
      <c r="L100" t="str">
        <f>IFERROR(VLOOKUP($D100,Data!$C$2:$J$1038,8,FALSE),"")</f>
        <v/>
      </c>
      <c r="M100" t="str">
        <f>IFERROR(INDEX(Data!$T$1:$T$1038,$E100),"")</f>
        <v/>
      </c>
      <c r="N100" t="str">
        <f t="array" ref="N100">IF($D100&lt;&gt;"",SUM((Data!$S$2:$S$1038)*(Data!$O$2:$O$1038=$A$2)*(Data!$C$2:$C$1038=$D100)),"")</f>
        <v/>
      </c>
      <c r="O100" t="str">
        <f t="shared" si="10"/>
        <v/>
      </c>
      <c r="P100" t="str">
        <f t="shared" si="11"/>
        <v/>
      </c>
      <c r="Q100" t="str">
        <f t="shared" si="12"/>
        <v/>
      </c>
      <c r="R100" t="str">
        <f t="shared" si="13"/>
        <v/>
      </c>
      <c r="S100" t="str">
        <f t="shared" si="14"/>
        <v/>
      </c>
      <c r="T100" t="str">
        <f t="shared" si="15"/>
        <v/>
      </c>
      <c r="U100" t="str">
        <f t="shared" si="16"/>
        <v/>
      </c>
    </row>
    <row r="101" spans="1:21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t="str">
        <f t="shared" si="9"/>
        <v/>
      </c>
      <c r="J101" s="1" t="str">
        <f>IFERROR(VLOOKUP($D101,Data!$C$2:$V$1038,20,FALSE),"")</f>
        <v/>
      </c>
      <c r="K101" t="str">
        <f>IFERROR(VLOOKUP($D101,Data!$C$2:$I$1038,7,FALSE),"")</f>
        <v/>
      </c>
      <c r="L101" t="str">
        <f>IFERROR(VLOOKUP($D101,Data!$C$2:$J$1038,8,FALSE),"")</f>
        <v/>
      </c>
      <c r="M101" t="str">
        <f>IFERROR(INDEX(Data!$T$1:$T$1038,$E101),"")</f>
        <v/>
      </c>
      <c r="N101" t="str">
        <f t="array" ref="N101">IF($D101&lt;&gt;"",SUM((Data!$S$2:$S$1038)*(Data!$O$2:$O$1038=$A$2)*(Data!$C$2:$C$1038=$D101)),"")</f>
        <v/>
      </c>
      <c r="O101" t="str">
        <f t="shared" si="10"/>
        <v/>
      </c>
      <c r="P101" t="str">
        <f t="shared" si="11"/>
        <v/>
      </c>
      <c r="Q101" t="str">
        <f t="shared" si="12"/>
        <v/>
      </c>
      <c r="R101" t="str">
        <f t="shared" si="13"/>
        <v/>
      </c>
      <c r="S101" t="str">
        <f t="shared" si="14"/>
        <v/>
      </c>
      <c r="T101" t="str">
        <f t="shared" si="15"/>
        <v/>
      </c>
      <c r="U101" t="str">
        <f t="shared" si="16"/>
        <v/>
      </c>
    </row>
    <row r="102" spans="1:21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t="str">
        <f t="shared" si="9"/>
        <v/>
      </c>
      <c r="J102" s="1" t="str">
        <f>IFERROR(VLOOKUP($D102,Data!$C$2:$V$1038,20,FALSE),"")</f>
        <v/>
      </c>
      <c r="K102" t="str">
        <f>IFERROR(VLOOKUP($D102,Data!$C$2:$I$1038,7,FALSE),"")</f>
        <v/>
      </c>
      <c r="L102" t="str">
        <f>IFERROR(VLOOKUP($D102,Data!$C$2:$J$1038,8,FALSE),"")</f>
        <v/>
      </c>
      <c r="M102" t="str">
        <f>IFERROR(INDEX(Data!$T$1:$T$1038,$E102),"")</f>
        <v/>
      </c>
      <c r="O102" t="str">
        <f t="shared" ref="O102:O107" si="17">IFERROR(ROUND($M102/$L102,2),"")</f>
        <v/>
      </c>
      <c r="P102" t="str">
        <f t="shared" ref="P102:P107" si="18">IFERROR(IF($K102,AND($K102,($F102="Done")),FALSE),"")</f>
        <v/>
      </c>
      <c r="Q102" t="str">
        <f t="shared" si="12"/>
        <v/>
      </c>
      <c r="R102" t="str">
        <f t="shared" si="13"/>
        <v/>
      </c>
      <c r="S102" t="str">
        <f>IFERROR(ROUND(#REF!/$M102*100,2),"")</f>
        <v/>
      </c>
    </row>
    <row r="103" spans="1:21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t="str">
        <f t="shared" si="9"/>
        <v/>
      </c>
      <c r="J103" s="1" t="str">
        <f>IFERROR(VLOOKUP($D103,Data!$C$2:$V$1038,20,FALSE),"")</f>
        <v/>
      </c>
      <c r="K103" t="str">
        <f>IFERROR(VLOOKUP($D103,Data!$C$2:$I$1038,7,FALSE),"")</f>
        <v/>
      </c>
      <c r="L103" t="str">
        <f>IFERROR(VLOOKUP($D103,Data!$C$2:$J$1038,8,FALSE),"")</f>
        <v/>
      </c>
      <c r="M103" t="str">
        <f>IFERROR(INDEX(Data!$T$1:$T$1038,$E103),"")</f>
        <v/>
      </c>
      <c r="O103" t="str">
        <f t="shared" si="17"/>
        <v/>
      </c>
      <c r="P103" t="str">
        <f t="shared" si="18"/>
        <v/>
      </c>
      <c r="Q103" t="str">
        <f t="shared" si="12"/>
        <v/>
      </c>
      <c r="R103" t="str">
        <f t="shared" si="13"/>
        <v/>
      </c>
      <c r="S103" t="str">
        <f>IFERROR(ROUND(#REF!/$M103*100,2),"")</f>
        <v/>
      </c>
    </row>
    <row r="104" spans="1:21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t="str">
        <f t="shared" si="9"/>
        <v/>
      </c>
      <c r="J104" s="1" t="str">
        <f>IFERROR(VLOOKUP($D104,Data!$C$2:$V$1038,20,FALSE),"")</f>
        <v/>
      </c>
      <c r="K104" t="str">
        <f>IFERROR(VLOOKUP($D104,Data!$C$2:$I$1038,7,FALSE),"")</f>
        <v/>
      </c>
      <c r="L104" t="str">
        <f>IFERROR(VLOOKUP($D104,Data!$C$2:$J$1038,8,FALSE),"")</f>
        <v/>
      </c>
      <c r="M104" t="str">
        <f>IFERROR(INDEX(Data!$T$1:$T$1038,$E104),"")</f>
        <v/>
      </c>
      <c r="O104" t="str">
        <f t="shared" si="17"/>
        <v/>
      </c>
      <c r="P104" t="str">
        <f t="shared" si="18"/>
        <v/>
      </c>
      <c r="Q104" t="str">
        <f t="shared" si="12"/>
        <v/>
      </c>
      <c r="R104" t="str">
        <f t="shared" si="13"/>
        <v/>
      </c>
      <c r="S104" t="str">
        <f>IFERROR(ROUND(#REF!/$M104*100,2),"")</f>
        <v/>
      </c>
    </row>
    <row r="105" spans="1:21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t="str">
        <f t="shared" si="9"/>
        <v/>
      </c>
      <c r="J105" s="1" t="str">
        <f>IFERROR(VLOOKUP($D105,Data!$C$2:$V$1038,20,FALSE),"")</f>
        <v/>
      </c>
      <c r="K105" t="str">
        <f>IFERROR(VLOOKUP($D105,Data!$C$2:$I$1038,7,FALSE),"")</f>
        <v/>
      </c>
      <c r="L105" t="str">
        <f>IFERROR(VLOOKUP($D105,Data!$C$2:$J$1038,8,FALSE),"")</f>
        <v/>
      </c>
      <c r="M105" t="str">
        <f>IFERROR(INDEX(Data!$T$1:$T$1038,$E105),"")</f>
        <v/>
      </c>
      <c r="O105" t="str">
        <f t="shared" si="17"/>
        <v/>
      </c>
      <c r="P105" t="str">
        <f t="shared" si="18"/>
        <v/>
      </c>
      <c r="Q105" t="str">
        <f t="shared" si="12"/>
        <v/>
      </c>
      <c r="R105" t="str">
        <f t="shared" si="13"/>
        <v/>
      </c>
      <c r="S105" t="str">
        <f>IFERROR(ROUND(#REF!/$M105*100,2),"")</f>
        <v/>
      </c>
    </row>
    <row r="106" spans="1:21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t="str">
        <f t="shared" si="9"/>
        <v/>
      </c>
      <c r="J106" s="1" t="str">
        <f>IFERROR(VLOOKUP($D106,Data!$C$2:$V$1038,20,FALSE),"")</f>
        <v/>
      </c>
      <c r="K106" t="str">
        <f>IFERROR(VLOOKUP($D106,Data!$C$2:$I$1038,7,FALSE),"")</f>
        <v/>
      </c>
      <c r="L106" t="str">
        <f>IFERROR(VLOOKUP($D106,Data!$C$2:$J$1038,8,FALSE),"")</f>
        <v/>
      </c>
      <c r="M106" t="str">
        <f>IFERROR(INDEX(Data!$T$1:$T$1038,$E106),"")</f>
        <v/>
      </c>
      <c r="O106" t="str">
        <f t="shared" si="17"/>
        <v/>
      </c>
      <c r="P106" t="str">
        <f t="shared" si="18"/>
        <v/>
      </c>
      <c r="Q106" t="str">
        <f t="shared" si="12"/>
        <v/>
      </c>
      <c r="R106" t="str">
        <f t="shared" si="13"/>
        <v/>
      </c>
      <c r="S106" t="str">
        <f>IFERROR(ROUND(#REF!/$M106*100,2),"")</f>
        <v/>
      </c>
    </row>
    <row r="107" spans="1:21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t="str">
        <f t="shared" si="9"/>
        <v/>
      </c>
      <c r="J107" s="1" t="str">
        <f>IFERROR(VLOOKUP($D107,Data!$C$2:$V$1038,20,FALSE),"")</f>
        <v/>
      </c>
      <c r="K107" t="str">
        <f>IFERROR(VLOOKUP($D107,Data!$C$2:$I$1038,7,FALSE),"")</f>
        <v/>
      </c>
      <c r="L107" t="str">
        <f>IFERROR(VLOOKUP($D107,Data!$C$2:$J$1038,8,FALSE),"")</f>
        <v/>
      </c>
      <c r="M107" t="str">
        <f>IFERROR(INDEX(Data!$T$1:$T$1038,$E107),"")</f>
        <v/>
      </c>
      <c r="O107" t="str">
        <f t="shared" si="17"/>
        <v/>
      </c>
      <c r="P107" t="str">
        <f t="shared" si="18"/>
        <v/>
      </c>
      <c r="Q107" t="str">
        <f t="shared" si="12"/>
        <v/>
      </c>
      <c r="R107" t="str">
        <f t="shared" si="13"/>
        <v/>
      </c>
      <c r="S107" t="str">
        <f>IFERROR(ROUND(#REF!/$M107*100,2),"")</f>
        <v/>
      </c>
    </row>
    <row r="108" spans="1:21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t="str">
        <f t="shared" si="9"/>
        <v/>
      </c>
      <c r="J108" s="1" t="str">
        <f>IFERROR(VLOOKUP($D108,Data!$C$2:$V$1038,20,FALSE),"")</f>
        <v/>
      </c>
      <c r="K108" t="str">
        <f>IFERROR(VLOOKUP($D108,Data!$C$2:$I$1057,7,FALSE),"")</f>
        <v/>
      </c>
      <c r="L108" t="str">
        <f>IFERROR(VLOOKUP($D108,Data!$C$2:$J$1057,8,FALSE),"")</f>
        <v/>
      </c>
      <c r="M108" t="str">
        <f>IFERROR(INDEX(Data!$T$2:$T$1057,$E108-1),"")</f>
        <v/>
      </c>
      <c r="O108" t="str">
        <f t="shared" ref="O108:O135" si="19">IFERROR(ROUND($M108/$L108,2),"")</f>
        <v/>
      </c>
      <c r="P108" t="str">
        <f t="shared" ref="P108:P135" si="20">IFERROR(IF($K108,AND($K108,($F108="Done")),FALSE),"")</f>
        <v/>
      </c>
      <c r="Q108" t="str">
        <f t="shared" si="12"/>
        <v/>
      </c>
      <c r="R108" t="str">
        <f t="shared" si="13"/>
        <v/>
      </c>
      <c r="S108" t="str">
        <f>IFERROR(ROUND(#REF!/$M108*100,2),"")</f>
        <v/>
      </c>
    </row>
    <row r="109" spans="1:21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t="str">
        <f t="shared" si="9"/>
        <v/>
      </c>
      <c r="J109" s="1" t="str">
        <f>IFERROR(VLOOKUP($D109,Data!$C$2:$V$1038,20,FALSE),"")</f>
        <v/>
      </c>
      <c r="K109" t="str">
        <f>IFERROR(VLOOKUP($D109,Data!$C$2:$I$1057,7,FALSE),"")</f>
        <v/>
      </c>
      <c r="L109" t="str">
        <f>IFERROR(VLOOKUP($D109,Data!$C$2:$J$1057,8,FALSE),"")</f>
        <v/>
      </c>
      <c r="M109" t="str">
        <f>IFERROR(INDEX(Data!$T$2:$T$1057,$E109-1),"")</f>
        <v/>
      </c>
      <c r="O109" t="str">
        <f t="shared" si="19"/>
        <v/>
      </c>
      <c r="P109" t="str">
        <f t="shared" si="20"/>
        <v/>
      </c>
      <c r="Q109" t="str">
        <f t="shared" si="12"/>
        <v/>
      </c>
      <c r="R109" t="str">
        <f t="shared" si="13"/>
        <v/>
      </c>
      <c r="S109" t="str">
        <f>IFERROR(ROUND(#REF!/$M109*100,2),"")</f>
        <v/>
      </c>
    </row>
    <row r="110" spans="1:21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t="str">
        <f t="shared" si="9"/>
        <v/>
      </c>
      <c r="J110" s="1" t="str">
        <f>IFERROR(VLOOKUP($D110,Data!$C$2:$V$1038,20,FALSE),"")</f>
        <v/>
      </c>
      <c r="K110" t="str">
        <f>IFERROR(VLOOKUP($D110,Data!$C$2:$I$1057,7,FALSE),"")</f>
        <v/>
      </c>
      <c r="L110" t="str">
        <f>IFERROR(VLOOKUP($D110,Data!$C$2:$J$1057,8,FALSE),"")</f>
        <v/>
      </c>
      <c r="M110" t="str">
        <f>IFERROR(INDEX(Data!$T$2:$T$1057,$E110-1),"")</f>
        <v/>
      </c>
      <c r="O110" t="str">
        <f t="shared" si="19"/>
        <v/>
      </c>
      <c r="P110" t="str">
        <f t="shared" si="20"/>
        <v/>
      </c>
      <c r="Q110" t="str">
        <f t="shared" si="12"/>
        <v/>
      </c>
      <c r="R110" t="str">
        <f t="shared" si="13"/>
        <v/>
      </c>
      <c r="S110" t="str">
        <f>IFERROR(ROUND(#REF!/$M110*100,2),"")</f>
        <v/>
      </c>
    </row>
    <row r="111" spans="1:21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t="str">
        <f t="shared" si="9"/>
        <v/>
      </c>
      <c r="J111" s="1" t="str">
        <f>IFERROR(VLOOKUP($D111,Data!$C$2:$V$1038,20,FALSE),"")</f>
        <v/>
      </c>
      <c r="K111" t="str">
        <f>IFERROR(VLOOKUP($D111,Data!$C$2:$I$1057,7,FALSE),"")</f>
        <v/>
      </c>
      <c r="L111" t="str">
        <f>IFERROR(VLOOKUP($D111,Data!$C$2:$J$1057,8,FALSE),"")</f>
        <v/>
      </c>
      <c r="M111" t="str">
        <f>IFERROR(INDEX(Data!$T$2:$T$1057,$E111-1),"")</f>
        <v/>
      </c>
      <c r="O111" t="str">
        <f t="shared" si="19"/>
        <v/>
      </c>
      <c r="P111" t="str">
        <f t="shared" si="20"/>
        <v/>
      </c>
      <c r="Q111" t="str">
        <f t="shared" si="12"/>
        <v/>
      </c>
      <c r="R111" t="str">
        <f t="shared" si="13"/>
        <v/>
      </c>
      <c r="S111" t="str">
        <f>IFERROR(ROUND(#REF!/$M111*100,2),"")</f>
        <v/>
      </c>
    </row>
    <row r="112" spans="1:21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t="str">
        <f t="shared" si="9"/>
        <v/>
      </c>
      <c r="J112" s="1" t="str">
        <f>IFERROR(VLOOKUP($D112,Data!$C$2:$V$1038,20,FALSE),"")</f>
        <v/>
      </c>
      <c r="K112" t="str">
        <f>IFERROR(VLOOKUP($D112,Data!$C$2:$I$1057,7,FALSE),"")</f>
        <v/>
      </c>
      <c r="L112" t="str">
        <f>IFERROR(VLOOKUP($D112,Data!$C$2:$J$1057,8,FALSE),"")</f>
        <v/>
      </c>
      <c r="M112" t="str">
        <f>IFERROR(INDEX(Data!$T$2:$T$1057,$E112-1),"")</f>
        <v/>
      </c>
      <c r="O112" t="str">
        <f t="shared" si="19"/>
        <v/>
      </c>
      <c r="P112" t="str">
        <f t="shared" si="20"/>
        <v/>
      </c>
      <c r="Q112" t="str">
        <f t="shared" si="12"/>
        <v/>
      </c>
      <c r="R112" t="str">
        <f t="shared" si="13"/>
        <v/>
      </c>
      <c r="S112" t="str">
        <f>IFERROR(ROUND(#REF!/$M112*100,2),"")</f>
        <v/>
      </c>
    </row>
    <row r="113" spans="1:19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t="str">
        <f t="shared" si="9"/>
        <v/>
      </c>
      <c r="J113" s="1" t="str">
        <f>IFERROR(VLOOKUP($D113,Data!$C$2:$V$1038,20,FALSE),"")</f>
        <v/>
      </c>
      <c r="K113" t="str">
        <f>IFERROR(VLOOKUP($D113,Data!$C$2:$I$1057,7,FALSE),"")</f>
        <v/>
      </c>
      <c r="L113" t="str">
        <f>IFERROR(VLOOKUP($D113,Data!$C$2:$J$1057,8,FALSE),"")</f>
        <v/>
      </c>
      <c r="M113" t="str">
        <f>IFERROR(INDEX(Data!$T$2:$T$1057,$E113-1),"")</f>
        <v/>
      </c>
      <c r="O113" t="str">
        <f t="shared" si="19"/>
        <v/>
      </c>
      <c r="P113" t="str">
        <f t="shared" si="20"/>
        <v/>
      </c>
      <c r="Q113" t="str">
        <f t="shared" si="12"/>
        <v/>
      </c>
      <c r="R113" t="str">
        <f t="shared" si="13"/>
        <v/>
      </c>
      <c r="S113" t="str">
        <f>IFERROR(ROUND(#REF!/$M113*100,2),"")</f>
        <v/>
      </c>
    </row>
    <row r="114" spans="1:19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t="str">
        <f t="shared" si="9"/>
        <v/>
      </c>
      <c r="J114" s="1" t="str">
        <f>IFERROR(VLOOKUP($D114,Data!$C$2:$V$1038,20,FALSE),"")</f>
        <v/>
      </c>
      <c r="K114" t="str">
        <f>IFERROR(VLOOKUP($D114,Data!$C$2:$I$1057,7,FALSE),"")</f>
        <v/>
      </c>
      <c r="L114" t="str">
        <f>IFERROR(VLOOKUP($D114,Data!$C$2:$J$1057,8,FALSE),"")</f>
        <v/>
      </c>
      <c r="M114" t="str">
        <f>IFERROR(INDEX(Data!$T$2:$T$1057,$E114-1),"")</f>
        <v/>
      </c>
      <c r="O114" t="str">
        <f t="shared" si="19"/>
        <v/>
      </c>
      <c r="P114" t="str">
        <f t="shared" si="20"/>
        <v/>
      </c>
      <c r="Q114" t="str">
        <f t="shared" si="12"/>
        <v/>
      </c>
      <c r="R114" t="str">
        <f t="shared" si="13"/>
        <v/>
      </c>
      <c r="S114" t="str">
        <f>IFERROR(ROUND(#REF!/$M114*100,2),"")</f>
        <v/>
      </c>
    </row>
    <row r="115" spans="1:19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t="str">
        <f t="shared" si="9"/>
        <v/>
      </c>
      <c r="J115" s="1" t="str">
        <f>IFERROR(VLOOKUP($D115,Data!$C$2:$V$1038,20,FALSE),"")</f>
        <v/>
      </c>
      <c r="K115" t="str">
        <f>IFERROR(VLOOKUP($D115,Data!$C$2:$I$1057,7,FALSE),"")</f>
        <v/>
      </c>
      <c r="L115" t="str">
        <f>IFERROR(VLOOKUP($D115,Data!$C$2:$J$1057,8,FALSE),"")</f>
        <v/>
      </c>
      <c r="M115" t="str">
        <f>IFERROR(INDEX(Data!$T$2:$T$1057,$E115-1),"")</f>
        <v/>
      </c>
      <c r="O115" t="str">
        <f t="shared" si="19"/>
        <v/>
      </c>
      <c r="P115" t="str">
        <f t="shared" si="20"/>
        <v/>
      </c>
      <c r="Q115" t="str">
        <f t="shared" si="12"/>
        <v/>
      </c>
      <c r="R115" t="str">
        <f t="shared" si="13"/>
        <v/>
      </c>
      <c r="S115" t="str">
        <f>IFERROR(ROUND(#REF!/$M115*100,2),"")</f>
        <v/>
      </c>
    </row>
    <row r="116" spans="1:19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t="str">
        <f t="shared" si="9"/>
        <v/>
      </c>
      <c r="J116" s="1" t="str">
        <f>IFERROR(VLOOKUP($D116,Data!$C$2:$V$1038,20,FALSE),"")</f>
        <v/>
      </c>
      <c r="K116" t="str">
        <f>IFERROR(VLOOKUP($D116,Data!$C$2:$I$1057,7,FALSE),"")</f>
        <v/>
      </c>
      <c r="L116" t="str">
        <f>IFERROR(VLOOKUP($D116,Data!$C$2:$J$1057,8,FALSE),"")</f>
        <v/>
      </c>
      <c r="M116" t="str">
        <f>IFERROR(INDEX(Data!$T$2:$T$1057,$E116-1),"")</f>
        <v/>
      </c>
      <c r="O116" t="str">
        <f t="shared" si="19"/>
        <v/>
      </c>
      <c r="P116" t="str">
        <f t="shared" si="20"/>
        <v/>
      </c>
      <c r="Q116" t="str">
        <f t="shared" si="12"/>
        <v/>
      </c>
      <c r="R116" t="str">
        <f t="shared" si="13"/>
        <v/>
      </c>
      <c r="S116" t="str">
        <f>IFERROR(ROUND(#REF!/$M116*100,2),"")</f>
        <v/>
      </c>
    </row>
    <row r="117" spans="1:19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t="str">
        <f t="shared" si="9"/>
        <v/>
      </c>
      <c r="J117" s="1" t="str">
        <f>IFERROR(VLOOKUP($D117,Data!$C$2:$V$1038,20,FALSE),"")</f>
        <v/>
      </c>
      <c r="K117" t="str">
        <f>IFERROR(VLOOKUP($D117,Data!$C$2:$I$1057,7,FALSE),"")</f>
        <v/>
      </c>
      <c r="L117" t="str">
        <f>IFERROR(VLOOKUP($D117,Data!$C$2:$J$1057,8,FALSE),"")</f>
        <v/>
      </c>
      <c r="M117" t="str">
        <f>IFERROR(INDEX(Data!$T$2:$T$1057,$E117-1),"")</f>
        <v/>
      </c>
      <c r="O117" t="str">
        <f t="shared" si="19"/>
        <v/>
      </c>
      <c r="P117" t="str">
        <f t="shared" si="20"/>
        <v/>
      </c>
      <c r="Q117" t="str">
        <f t="shared" si="12"/>
        <v/>
      </c>
      <c r="R117" t="str">
        <f t="shared" si="13"/>
        <v/>
      </c>
      <c r="S117" t="str">
        <f>IFERROR(ROUND(#REF!/$M117*100,2),"")</f>
        <v/>
      </c>
    </row>
    <row r="118" spans="1:19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t="str">
        <f t="shared" si="9"/>
        <v/>
      </c>
      <c r="J118" s="1" t="str">
        <f>IFERROR(VLOOKUP($D118,Data!$C$2:$V$1038,20,FALSE),"")</f>
        <v/>
      </c>
      <c r="K118" t="str">
        <f>IFERROR(VLOOKUP($D118,Data!$C$2:$I$1057,7,FALSE),"")</f>
        <v/>
      </c>
      <c r="L118" t="str">
        <f>IFERROR(VLOOKUP($D118,Data!$C$2:$J$1057,8,FALSE),"")</f>
        <v/>
      </c>
      <c r="M118" t="str">
        <f>IFERROR(INDEX(Data!$T$2:$T$1057,$E118-1),"")</f>
        <v/>
      </c>
      <c r="O118" t="str">
        <f t="shared" si="19"/>
        <v/>
      </c>
      <c r="P118" t="str">
        <f t="shared" si="20"/>
        <v/>
      </c>
      <c r="Q118" t="str">
        <f t="shared" si="12"/>
        <v/>
      </c>
      <c r="R118" t="str">
        <f t="shared" si="13"/>
        <v/>
      </c>
      <c r="S118" t="str">
        <f>IFERROR(ROUND(#REF!/$M118*100,2),"")</f>
        <v/>
      </c>
    </row>
    <row r="119" spans="1:19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t="str">
        <f t="shared" si="9"/>
        <v/>
      </c>
      <c r="J119" s="1" t="str">
        <f>IFERROR(VLOOKUP($D119,Data!$C$2:$V$1038,20,FALSE),"")</f>
        <v/>
      </c>
      <c r="K119" t="str">
        <f>IFERROR(VLOOKUP($D119,Data!$C$2:$I$1057,7,FALSE),"")</f>
        <v/>
      </c>
      <c r="L119" t="str">
        <f>IFERROR(VLOOKUP($D119,Data!$C$2:$J$1057,8,FALSE),"")</f>
        <v/>
      </c>
      <c r="M119" t="str">
        <f>IFERROR(INDEX(Data!$T$2:$T$1057,$E119-1),"")</f>
        <v/>
      </c>
      <c r="O119" t="str">
        <f t="shared" si="19"/>
        <v/>
      </c>
      <c r="P119" t="str">
        <f t="shared" si="20"/>
        <v/>
      </c>
      <c r="Q119" t="str">
        <f t="shared" si="12"/>
        <v/>
      </c>
      <c r="R119" t="str">
        <f t="shared" si="13"/>
        <v/>
      </c>
      <c r="S119" t="str">
        <f>IFERROR(ROUND(#REF!/$M119*100,2),"")</f>
        <v/>
      </c>
    </row>
    <row r="120" spans="1:19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t="str">
        <f t="shared" si="9"/>
        <v/>
      </c>
      <c r="J120" s="1" t="str">
        <f>IFERROR(VLOOKUP($D120,Data!$C$2:$V$1038,20,FALSE),"")</f>
        <v/>
      </c>
      <c r="K120" t="str">
        <f>IFERROR(VLOOKUP($D120,Data!$C$2:$I$1057,7,FALSE),"")</f>
        <v/>
      </c>
      <c r="L120" t="str">
        <f>IFERROR(VLOOKUP($D120,Data!$C$2:$J$1057,8,FALSE),"")</f>
        <v/>
      </c>
      <c r="M120" t="str">
        <f>IFERROR(INDEX(Data!$T$2:$T$1057,$E120-1),"")</f>
        <v/>
      </c>
      <c r="O120" t="str">
        <f t="shared" si="19"/>
        <v/>
      </c>
      <c r="P120" t="str">
        <f t="shared" si="20"/>
        <v/>
      </c>
      <c r="Q120" t="str">
        <f t="shared" si="12"/>
        <v/>
      </c>
      <c r="R120" t="str">
        <f t="shared" si="13"/>
        <v/>
      </c>
      <c r="S120" t="str">
        <f>IFERROR(ROUND(#REF!/$M120*100,2),"")</f>
        <v/>
      </c>
    </row>
    <row r="121" spans="1:19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t="str">
        <f t="shared" si="9"/>
        <v/>
      </c>
      <c r="J121" s="1" t="str">
        <f>IFERROR(VLOOKUP($D121,Data!$C$2:$V$1038,20,FALSE),"")</f>
        <v/>
      </c>
      <c r="K121" t="str">
        <f>IFERROR(VLOOKUP($D121,Data!$C$2:$I$1057,7,FALSE),"")</f>
        <v/>
      </c>
      <c r="L121" t="str">
        <f>IFERROR(VLOOKUP($D121,Data!$C$2:$J$1057,8,FALSE),"")</f>
        <v/>
      </c>
      <c r="M121" t="str">
        <f>IFERROR(INDEX(Data!$T$2:$T$1057,$E121-1),"")</f>
        <v/>
      </c>
      <c r="O121" t="str">
        <f t="shared" si="19"/>
        <v/>
      </c>
      <c r="P121" t="str">
        <f t="shared" si="20"/>
        <v/>
      </c>
      <c r="Q121" t="str">
        <f t="shared" si="12"/>
        <v/>
      </c>
      <c r="R121" t="str">
        <f t="shared" si="13"/>
        <v/>
      </c>
      <c r="S121" t="str">
        <f>IFERROR(ROUND(#REF!/$M121*100,2),"")</f>
        <v/>
      </c>
    </row>
    <row r="122" spans="1:19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t="str">
        <f t="shared" si="9"/>
        <v/>
      </c>
      <c r="J122" s="1" t="str">
        <f>IFERROR(VLOOKUP($D122,Data!$C$2:$V$1038,20,FALSE),"")</f>
        <v/>
      </c>
      <c r="K122" t="str">
        <f>IFERROR(VLOOKUP($D122,Data!$C$2:$I$1057,7,FALSE),"")</f>
        <v/>
      </c>
      <c r="L122" t="str">
        <f>IFERROR(VLOOKUP($D122,Data!$C$2:$J$1057,8,FALSE),"")</f>
        <v/>
      </c>
      <c r="M122" t="str">
        <f>IFERROR(INDEX(Data!$T$2:$T$1057,$E122-1),"")</f>
        <v/>
      </c>
      <c r="O122" t="str">
        <f t="shared" si="19"/>
        <v/>
      </c>
      <c r="P122" t="str">
        <f t="shared" si="20"/>
        <v/>
      </c>
      <c r="Q122" t="str">
        <f t="shared" si="12"/>
        <v/>
      </c>
      <c r="R122" t="str">
        <f t="shared" si="13"/>
        <v/>
      </c>
      <c r="S122" t="str">
        <f>IFERROR(ROUND(#REF!/$M122*100,2),"")</f>
        <v/>
      </c>
    </row>
    <row r="123" spans="1:19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t="str">
        <f t="shared" si="9"/>
        <v/>
      </c>
      <c r="J123" s="1" t="str">
        <f>IFERROR(VLOOKUP($D123,Data!$C$2:$V$1038,20,FALSE),"")</f>
        <v/>
      </c>
      <c r="K123" t="str">
        <f>IFERROR(VLOOKUP($D123,Data!$C$2:$I$1057,7,FALSE),"")</f>
        <v/>
      </c>
      <c r="L123" t="str">
        <f>IFERROR(VLOOKUP($D123,Data!$C$2:$J$1057,8,FALSE),"")</f>
        <v/>
      </c>
      <c r="M123" t="str">
        <f>IFERROR(INDEX(Data!$T$2:$T$1057,$E123-1),"")</f>
        <v/>
      </c>
      <c r="O123" t="str">
        <f t="shared" si="19"/>
        <v/>
      </c>
      <c r="P123" t="str">
        <f t="shared" si="20"/>
        <v/>
      </c>
      <c r="Q123" t="str">
        <f t="shared" si="12"/>
        <v/>
      </c>
      <c r="R123" t="str">
        <f t="shared" si="13"/>
        <v/>
      </c>
      <c r="S123" t="str">
        <f>IFERROR(ROUND(#REF!/$M123*100,2),"")</f>
        <v/>
      </c>
    </row>
    <row r="124" spans="1:19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t="str">
        <f t="shared" si="9"/>
        <v/>
      </c>
      <c r="J124" s="1" t="str">
        <f>IFERROR(VLOOKUP($D124,Data!$C$2:$V$1038,20,FALSE),"")</f>
        <v/>
      </c>
      <c r="K124" t="str">
        <f>IFERROR(VLOOKUP($D124,Data!$C$2:$I$1057,7,FALSE),"")</f>
        <v/>
      </c>
      <c r="L124" t="str">
        <f>IFERROR(VLOOKUP($D124,Data!$C$2:$J$1057,8,FALSE),"")</f>
        <v/>
      </c>
      <c r="M124" t="str">
        <f>IFERROR(INDEX(Data!$T$2:$T$1057,$E124-1),"")</f>
        <v/>
      </c>
      <c r="O124" t="str">
        <f t="shared" si="19"/>
        <v/>
      </c>
      <c r="P124" t="str">
        <f t="shared" si="20"/>
        <v/>
      </c>
      <c r="Q124" t="str">
        <f t="shared" si="12"/>
        <v/>
      </c>
      <c r="R124" t="str">
        <f t="shared" si="13"/>
        <v/>
      </c>
      <c r="S124" t="str">
        <f>IFERROR(ROUND(#REF!/$M124*100,2),"")</f>
        <v/>
      </c>
    </row>
    <row r="125" spans="1:19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t="str">
        <f t="shared" si="9"/>
        <v/>
      </c>
      <c r="J125" s="1" t="str">
        <f>IFERROR(VLOOKUP($D125,Data!$C$2:$V$1038,20,FALSE),"")</f>
        <v/>
      </c>
      <c r="K125" t="str">
        <f>IFERROR(VLOOKUP($D125,Data!$C$2:$I$1057,7,FALSE),"")</f>
        <v/>
      </c>
      <c r="L125" t="str">
        <f>IFERROR(VLOOKUP($D125,Data!$C$2:$J$1057,8,FALSE),"")</f>
        <v/>
      </c>
      <c r="M125" t="str">
        <f>IFERROR(INDEX(Data!$T$2:$T$1057,$E125-1),"")</f>
        <v/>
      </c>
      <c r="O125" t="str">
        <f t="shared" si="19"/>
        <v/>
      </c>
      <c r="P125" t="str">
        <f t="shared" si="20"/>
        <v/>
      </c>
      <c r="Q125" t="str">
        <f t="shared" si="12"/>
        <v/>
      </c>
      <c r="R125" t="str">
        <f t="shared" si="13"/>
        <v/>
      </c>
      <c r="S125" t="str">
        <f>IFERROR(ROUND(#REF!/$M125*100,2),"")</f>
        <v/>
      </c>
    </row>
    <row r="126" spans="1:19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t="str">
        <f t="shared" si="9"/>
        <v/>
      </c>
      <c r="J126" s="1" t="str">
        <f>IFERROR(VLOOKUP($D126,Data!$C$2:$V$1038,20,FALSE),"")</f>
        <v/>
      </c>
      <c r="K126" t="str">
        <f>IFERROR(VLOOKUP($D126,Data!$C$2:$I$1057,7,FALSE),"")</f>
        <v/>
      </c>
      <c r="L126" t="str">
        <f>IFERROR(VLOOKUP($D126,Data!$C$2:$J$1057,8,FALSE),"")</f>
        <v/>
      </c>
      <c r="M126" t="str">
        <f>IFERROR(INDEX(Data!$T$2:$T$1057,$E126-1),"")</f>
        <v/>
      </c>
      <c r="O126" t="str">
        <f t="shared" si="19"/>
        <v/>
      </c>
      <c r="P126" t="str">
        <f t="shared" si="20"/>
        <v/>
      </c>
      <c r="Q126" t="str">
        <f t="shared" si="12"/>
        <v/>
      </c>
      <c r="R126" t="str">
        <f t="shared" si="13"/>
        <v/>
      </c>
      <c r="S126" t="str">
        <f>IFERROR(ROUND(#REF!/$M126*100,2),"")</f>
        <v/>
      </c>
    </row>
    <row r="127" spans="1:19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t="str">
        <f t="shared" si="9"/>
        <v/>
      </c>
      <c r="J127" s="1" t="str">
        <f>IFERROR(VLOOKUP($D127,Data!$C$2:$V$1038,20,FALSE),"")</f>
        <v/>
      </c>
      <c r="K127" t="str">
        <f>IFERROR(VLOOKUP($D127,Data!$C$2:$I$1057,7,FALSE),"")</f>
        <v/>
      </c>
      <c r="L127" t="str">
        <f>IFERROR(VLOOKUP($D127,Data!$C$2:$J$1057,8,FALSE),"")</f>
        <v/>
      </c>
      <c r="M127" t="str">
        <f>IFERROR(INDEX(Data!$T$2:$T$1057,$E127-1),"")</f>
        <v/>
      </c>
      <c r="O127" t="str">
        <f t="shared" si="19"/>
        <v/>
      </c>
      <c r="P127" t="str">
        <f t="shared" si="20"/>
        <v/>
      </c>
      <c r="Q127" t="str">
        <f t="shared" si="12"/>
        <v/>
      </c>
      <c r="R127" t="str">
        <f t="shared" si="13"/>
        <v/>
      </c>
      <c r="S127" t="str">
        <f>IFERROR(ROUND(#REF!/$M127*100,2),"")</f>
        <v/>
      </c>
    </row>
    <row r="128" spans="1:19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t="str">
        <f t="shared" si="9"/>
        <v/>
      </c>
      <c r="J128" s="1" t="str">
        <f>IFERROR(VLOOKUP($D128,Data!$C$2:$V$1038,20,FALSE),"")</f>
        <v/>
      </c>
      <c r="K128" t="str">
        <f>IFERROR(VLOOKUP($D128,Data!$C$2:$I$1057,7,FALSE),"")</f>
        <v/>
      </c>
      <c r="L128" t="str">
        <f>IFERROR(VLOOKUP($D128,Data!$C$2:$J$1057,8,FALSE),"")</f>
        <v/>
      </c>
      <c r="M128" t="str">
        <f>IFERROR(INDEX(Data!$T$2:$T$1057,$E128-1),"")</f>
        <v/>
      </c>
      <c r="O128" t="str">
        <f t="shared" si="19"/>
        <v/>
      </c>
      <c r="P128" t="str">
        <f t="shared" si="20"/>
        <v/>
      </c>
      <c r="Q128" t="str">
        <f t="shared" si="12"/>
        <v/>
      </c>
      <c r="R128" t="str">
        <f t="shared" si="13"/>
        <v/>
      </c>
      <c r="S128" t="str">
        <f>IFERROR(ROUND(#REF!/$M128*100,2),"")</f>
        <v/>
      </c>
    </row>
    <row r="129" spans="1:19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t="str">
        <f t="shared" si="9"/>
        <v/>
      </c>
      <c r="J129" s="1" t="str">
        <f>IFERROR(VLOOKUP($D129,Data!$C$2:$V$1038,20,FALSE),"")</f>
        <v/>
      </c>
      <c r="K129" t="str">
        <f>IFERROR(VLOOKUP($D129,Data!$C$2:$I$1057,7,FALSE),"")</f>
        <v/>
      </c>
      <c r="L129" t="str">
        <f>IFERROR(VLOOKUP($D129,Data!$C$2:$J$1057,8,FALSE),"")</f>
        <v/>
      </c>
      <c r="M129" t="str">
        <f>IFERROR(INDEX(Data!$T$2:$T$1057,$E129-1),"")</f>
        <v/>
      </c>
      <c r="O129" t="str">
        <f t="shared" si="19"/>
        <v/>
      </c>
      <c r="P129" t="str">
        <f t="shared" si="20"/>
        <v/>
      </c>
      <c r="Q129" t="str">
        <f t="shared" si="12"/>
        <v/>
      </c>
      <c r="R129" t="str">
        <f t="shared" si="13"/>
        <v/>
      </c>
      <c r="S129" t="str">
        <f>IFERROR(ROUND(#REF!/$M129*100,2),"")</f>
        <v/>
      </c>
    </row>
    <row r="130" spans="1:19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t="str">
        <f t="shared" si="9"/>
        <v/>
      </c>
      <c r="J130" s="1" t="str">
        <f>IFERROR(VLOOKUP($D130,Data!$C$2:$V$1038,20,FALSE),"")</f>
        <v/>
      </c>
      <c r="K130" t="str">
        <f>IFERROR(VLOOKUP($D130,Data!$C$2:$I$1057,7,FALSE),"")</f>
        <v/>
      </c>
      <c r="L130" t="str">
        <f>IFERROR(VLOOKUP($D130,Data!$C$2:$J$1057,8,FALSE),"")</f>
        <v/>
      </c>
      <c r="M130" t="str">
        <f>IFERROR(INDEX(Data!$T$2:$T$1057,$E130-1),"")</f>
        <v/>
      </c>
      <c r="O130" t="str">
        <f t="shared" si="19"/>
        <v/>
      </c>
      <c r="P130" t="str">
        <f t="shared" si="20"/>
        <v/>
      </c>
      <c r="Q130" t="str">
        <f t="shared" si="12"/>
        <v/>
      </c>
      <c r="R130" t="str">
        <f t="shared" si="13"/>
        <v/>
      </c>
      <c r="S130" t="str">
        <f>IFERROR(ROUND(#REF!/$M130*100,2),"")</f>
        <v/>
      </c>
    </row>
    <row r="131" spans="1:19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t="str">
        <f t="shared" si="9"/>
        <v/>
      </c>
      <c r="J131" s="1" t="str">
        <f>IFERROR(VLOOKUP($D131,Data!$C$2:$V$1038,20,FALSE),"")</f>
        <v/>
      </c>
      <c r="K131" t="str">
        <f>IFERROR(VLOOKUP($D131,Data!$C$2:$I$1057,7,FALSE),"")</f>
        <v/>
      </c>
      <c r="L131" t="str">
        <f>IFERROR(VLOOKUP($D131,Data!$C$2:$J$1057,8,FALSE),"")</f>
        <v/>
      </c>
      <c r="M131" t="str">
        <f>IFERROR(INDEX(Data!$T$2:$T$1057,$E131-1),"")</f>
        <v/>
      </c>
      <c r="O131" t="str">
        <f t="shared" si="19"/>
        <v/>
      </c>
      <c r="P131" t="str">
        <f t="shared" si="20"/>
        <v/>
      </c>
      <c r="Q131" t="str">
        <f t="shared" si="12"/>
        <v/>
      </c>
      <c r="R131" t="str">
        <f t="shared" si="13"/>
        <v/>
      </c>
      <c r="S131" t="str">
        <f>IFERROR(ROUND(#REF!/$M131*100,2),"")</f>
        <v/>
      </c>
    </row>
    <row r="132" spans="1:19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t="str">
        <f t="shared" si="9"/>
        <v/>
      </c>
      <c r="J132" s="1" t="str">
        <f>IFERROR(VLOOKUP($D132,Data!$C$2:$V$1038,20,FALSE),"")</f>
        <v/>
      </c>
      <c r="K132" t="str">
        <f>IFERROR(VLOOKUP($D132,Data!$C$2:$I$1057,7,FALSE),"")</f>
        <v/>
      </c>
      <c r="L132" t="str">
        <f>IFERROR(VLOOKUP($D132,Data!$C$2:$J$1057,8,FALSE),"")</f>
        <v/>
      </c>
      <c r="M132" t="str">
        <f>IFERROR(INDEX(Data!$T$2:$T$1057,$E132-1),"")</f>
        <v/>
      </c>
      <c r="O132" t="str">
        <f t="shared" si="19"/>
        <v/>
      </c>
      <c r="P132" t="str">
        <f t="shared" si="20"/>
        <v/>
      </c>
      <c r="Q132" t="str">
        <f t="shared" si="12"/>
        <v/>
      </c>
      <c r="R132" t="str">
        <f t="shared" si="13"/>
        <v/>
      </c>
      <c r="S132" t="str">
        <f>IFERROR(ROUND(#REF!/$M132*100,2),"")</f>
        <v/>
      </c>
    </row>
    <row r="133" spans="1:19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t="str">
        <f t="shared" si="9"/>
        <v/>
      </c>
      <c r="J133" s="1" t="str">
        <f>IFERROR(VLOOKUP($D133,Data!$C$2:$V$1038,20,FALSE),"")</f>
        <v/>
      </c>
      <c r="K133" t="str">
        <f>IFERROR(VLOOKUP($D133,Data!$C$2:$I$1057,7,FALSE),"")</f>
        <v/>
      </c>
      <c r="L133" t="str">
        <f>IFERROR(VLOOKUP($D133,Data!$C$2:$J$1057,8,FALSE),"")</f>
        <v/>
      </c>
      <c r="M133" t="str">
        <f>IFERROR(INDEX(Data!$T$2:$T$1057,$E133-1),"")</f>
        <v/>
      </c>
      <c r="O133" t="str">
        <f t="shared" si="19"/>
        <v/>
      </c>
      <c r="P133" t="str">
        <f t="shared" si="20"/>
        <v/>
      </c>
      <c r="Q133" t="str">
        <f t="shared" si="12"/>
        <v/>
      </c>
      <c r="R133" t="str">
        <f t="shared" si="13"/>
        <v/>
      </c>
      <c r="S133" t="str">
        <f>IFERROR(ROUND(#REF!/$M133*100,2),"")</f>
        <v/>
      </c>
    </row>
    <row r="134" spans="1:19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t="str">
        <f t="shared" si="9"/>
        <v/>
      </c>
      <c r="J134" s="1" t="str">
        <f>IFERROR(VLOOKUP($D134,Data!$C$2:$V$1038,20,FALSE),"")</f>
        <v/>
      </c>
      <c r="K134" t="str">
        <f>IFERROR(VLOOKUP($D134,Data!$C$2:$I$1057,7,FALSE),"")</f>
        <v/>
      </c>
      <c r="L134" t="str">
        <f>IFERROR(VLOOKUP($D134,Data!$C$2:$J$1057,8,FALSE),"")</f>
        <v/>
      </c>
      <c r="M134" t="str">
        <f>IFERROR(INDEX(Data!$T$2:$T$1057,$E134-1),"")</f>
        <v/>
      </c>
      <c r="O134" t="str">
        <f t="shared" si="19"/>
        <v/>
      </c>
      <c r="P134" t="str">
        <f t="shared" si="20"/>
        <v/>
      </c>
      <c r="Q134" t="str">
        <f t="shared" si="12"/>
        <v/>
      </c>
      <c r="R134" t="str">
        <f t="shared" si="13"/>
        <v/>
      </c>
      <c r="S134" t="str">
        <f>IFERROR(ROUND(#REF!/$M134*100,2),"")</f>
        <v/>
      </c>
    </row>
    <row r="135" spans="1:19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t="str">
        <f t="shared" si="9"/>
        <v/>
      </c>
      <c r="J135" s="1" t="str">
        <f>IFERROR(VLOOKUP($D135,Data!$C$2:$V$1038,20,FALSE),"")</f>
        <v/>
      </c>
      <c r="K135" t="str">
        <f>IFERROR(VLOOKUP($D135,Data!$C$2:$I$1057,7,FALSE),"")</f>
        <v/>
      </c>
      <c r="L135" t="str">
        <f>IFERROR(VLOOKUP($D135,Data!$C$2:$J$1057,8,FALSE),"")</f>
        <v/>
      </c>
      <c r="M135" t="str">
        <f>IFERROR(INDEX(Data!$T$2:$T$1057,$E135-1),"")</f>
        <v/>
      </c>
      <c r="O135" t="str">
        <f t="shared" si="19"/>
        <v/>
      </c>
      <c r="P135" t="str">
        <f t="shared" si="20"/>
        <v/>
      </c>
      <c r="Q135" t="str">
        <f t="shared" si="12"/>
        <v/>
      </c>
      <c r="R135" t="str">
        <f t="shared" si="13"/>
        <v/>
      </c>
      <c r="S135" t="str">
        <f>IFERROR(ROUND(#REF!/$M135*100,2),"")</f>
        <v/>
      </c>
    </row>
    <row r="136" spans="1:19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t="str">
        <f t="shared" ref="I136:I169" si="21">IFERROR(H136*O136,"")</f>
        <v/>
      </c>
      <c r="J136" s="1" t="str">
        <f>IFERROR(VLOOKUP($D136,Data!$C$2:$V$1038,20,FALSE),"")</f>
        <v/>
      </c>
      <c r="K136" t="str">
        <f>IFERROR(VLOOKUP($D136,Data!$C$2:$I$1057,7,FALSE),"")</f>
        <v/>
      </c>
      <c r="L136" t="str">
        <f>IFERROR(VLOOKUP($D136,Data!$C$2:$J$1057,8,FALSE),"")</f>
        <v/>
      </c>
      <c r="M136" t="str">
        <f>IFERROR(INDEX(Data!$T$2:$T$1057,$E136-1),"")</f>
        <v/>
      </c>
      <c r="O136" t="str">
        <f t="shared" ref="O136:O199" si="22">IFERROR(ROUND($M136/$L136,2),"")</f>
        <v/>
      </c>
      <c r="P136" t="str">
        <f t="shared" ref="P136:P199" si="23">IFERROR(IF($K136,AND($K136,($F136="Done")),FALSE),"")</f>
        <v/>
      </c>
      <c r="Q136" t="str">
        <f t="shared" ref="Q136:Q167" si="24">IFERROR(IF($P136,ROUND($K136*$O136/$L136*100,2),""),"")</f>
        <v/>
      </c>
      <c r="S136" t="str">
        <f>IFERROR(ROUND(#REF!/$M136*100,2),"")</f>
        <v/>
      </c>
    </row>
    <row r="137" spans="1:19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t="str">
        <f t="shared" si="21"/>
        <v/>
      </c>
      <c r="J137" s="1" t="str">
        <f>IFERROR(VLOOKUP($D137,Data!$C$2:$V$1038,20,FALSE),"")</f>
        <v/>
      </c>
      <c r="K137" t="str">
        <f>IFERROR(VLOOKUP($D137,Data!$C$2:$I$1057,7,FALSE),"")</f>
        <v/>
      </c>
      <c r="L137" t="str">
        <f>IFERROR(VLOOKUP($D137,Data!$C$2:$J$1057,8,FALSE),"")</f>
        <v/>
      </c>
      <c r="M137" t="str">
        <f>IFERROR(INDEX(Data!$T$2:$T$1057,$E137-1),"")</f>
        <v/>
      </c>
      <c r="O137" t="str">
        <f t="shared" si="22"/>
        <v/>
      </c>
      <c r="P137" t="str">
        <f t="shared" si="23"/>
        <v/>
      </c>
      <c r="Q137" t="str">
        <f t="shared" si="24"/>
        <v/>
      </c>
      <c r="S137" t="str">
        <f>IFERROR(ROUND(#REF!/$M137*100,2),"")</f>
        <v/>
      </c>
    </row>
    <row r="138" spans="1:19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t="str">
        <f t="shared" si="21"/>
        <v/>
      </c>
      <c r="J138" s="1" t="str">
        <f>IFERROR(VLOOKUP($D138,Data!$C$2:$V$1038,20,FALSE),"")</f>
        <v/>
      </c>
      <c r="K138" t="str">
        <f>IFERROR(VLOOKUP($D138,Data!$C$2:$I$1057,7,FALSE),"")</f>
        <v/>
      </c>
      <c r="L138" t="str">
        <f>IFERROR(VLOOKUP($D138,Data!$C$2:$J$1057,8,FALSE),"")</f>
        <v/>
      </c>
      <c r="M138" t="str">
        <f>IFERROR(INDEX(Data!$T$2:$T$1057,$E138-1),"")</f>
        <v/>
      </c>
      <c r="O138" t="str">
        <f t="shared" si="22"/>
        <v/>
      </c>
      <c r="P138" t="str">
        <f t="shared" si="23"/>
        <v/>
      </c>
      <c r="Q138" t="str">
        <f t="shared" si="24"/>
        <v/>
      </c>
      <c r="S138" t="str">
        <f>IFERROR(ROUND(#REF!/$M138*100,2),"")</f>
        <v/>
      </c>
    </row>
    <row r="139" spans="1:19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t="str">
        <f t="shared" si="21"/>
        <v/>
      </c>
      <c r="J139" s="1" t="str">
        <f>IFERROR(VLOOKUP($D139,Data!$C$2:$V$1038,20,FALSE),"")</f>
        <v/>
      </c>
      <c r="K139" t="str">
        <f>IFERROR(VLOOKUP($D139,Data!$C$2:$I$1057,7,FALSE),"")</f>
        <v/>
      </c>
      <c r="L139" t="str">
        <f>IFERROR(VLOOKUP($D139,Data!$C$2:$J$1057,8,FALSE),"")</f>
        <v/>
      </c>
      <c r="M139" t="str">
        <f>IFERROR(INDEX(Data!$T$2:$T$1057,$E139-1),"")</f>
        <v/>
      </c>
      <c r="O139" t="str">
        <f t="shared" si="22"/>
        <v/>
      </c>
      <c r="P139" t="str">
        <f t="shared" si="23"/>
        <v/>
      </c>
      <c r="Q139" t="str">
        <f t="shared" si="24"/>
        <v/>
      </c>
      <c r="S139" t="str">
        <f>IFERROR(ROUND(#REF!/$M139*100,2),"")</f>
        <v/>
      </c>
    </row>
    <row r="140" spans="1:19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t="str">
        <f t="shared" si="21"/>
        <v/>
      </c>
      <c r="J140" s="1" t="str">
        <f>IFERROR(VLOOKUP($D140,Data!$C$2:$V$1038,20,FALSE),"")</f>
        <v/>
      </c>
      <c r="K140" t="str">
        <f>IFERROR(VLOOKUP($D140,Data!$C$2:$I$1057,7,FALSE),"")</f>
        <v/>
      </c>
      <c r="L140" t="str">
        <f>IFERROR(VLOOKUP($D140,Data!$C$2:$J$1057,8,FALSE),"")</f>
        <v/>
      </c>
      <c r="M140" t="str">
        <f>IFERROR(INDEX(Data!$T$2:$T$1057,$E140-1),"")</f>
        <v/>
      </c>
      <c r="O140" t="str">
        <f t="shared" si="22"/>
        <v/>
      </c>
      <c r="P140" t="str">
        <f t="shared" si="23"/>
        <v/>
      </c>
      <c r="Q140" t="str">
        <f t="shared" si="24"/>
        <v/>
      </c>
      <c r="S140" t="str">
        <f>IFERROR(ROUND(#REF!/$M140*100,2),"")</f>
        <v/>
      </c>
    </row>
    <row r="141" spans="1:19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t="str">
        <f t="shared" si="21"/>
        <v/>
      </c>
      <c r="J141" s="1" t="str">
        <f>IFERROR(VLOOKUP($D141,Data!$C$2:$V$1038,20,FALSE),"")</f>
        <v/>
      </c>
      <c r="K141" t="str">
        <f>IFERROR(VLOOKUP($D141,Data!$C$2:$I$1057,7,FALSE),"")</f>
        <v/>
      </c>
      <c r="L141" t="str">
        <f>IFERROR(VLOOKUP($D141,Data!$C$2:$J$1057,8,FALSE),"")</f>
        <v/>
      </c>
      <c r="M141" t="str">
        <f>IFERROR(INDEX(Data!$T$2:$T$1057,$E141-1),"")</f>
        <v/>
      </c>
      <c r="O141" t="str">
        <f t="shared" si="22"/>
        <v/>
      </c>
      <c r="P141" t="str">
        <f t="shared" si="23"/>
        <v/>
      </c>
      <c r="Q141" t="str">
        <f t="shared" si="24"/>
        <v/>
      </c>
      <c r="S141" t="str">
        <f>IFERROR(ROUND(#REF!/$M141*100,2),"")</f>
        <v/>
      </c>
    </row>
    <row r="142" spans="1:19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t="str">
        <f t="shared" si="21"/>
        <v/>
      </c>
      <c r="J142" s="1" t="str">
        <f>IFERROR(VLOOKUP($D142,Data!$C$2:$V$1038,20,FALSE),"")</f>
        <v/>
      </c>
      <c r="K142" t="str">
        <f>IFERROR(VLOOKUP($D142,Data!$C$2:$I$1057,7,FALSE),"")</f>
        <v/>
      </c>
      <c r="L142" t="str">
        <f>IFERROR(VLOOKUP($D142,Data!$C$2:$J$1057,8,FALSE),"")</f>
        <v/>
      </c>
      <c r="M142" t="str">
        <f>IFERROR(INDEX(Data!$T$2:$T$1057,$E142-1),"")</f>
        <v/>
      </c>
      <c r="O142" t="str">
        <f t="shared" si="22"/>
        <v/>
      </c>
      <c r="P142" t="str">
        <f t="shared" si="23"/>
        <v/>
      </c>
      <c r="Q142" t="str">
        <f t="shared" si="24"/>
        <v/>
      </c>
      <c r="S142" t="str">
        <f>IFERROR(ROUND(#REF!/$M142*100,2),"")</f>
        <v/>
      </c>
    </row>
    <row r="143" spans="1:19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t="str">
        <f t="shared" si="21"/>
        <v/>
      </c>
      <c r="J143" s="1" t="str">
        <f>IFERROR(VLOOKUP($D143,Data!$C$2:$V$1038,20,FALSE),"")</f>
        <v/>
      </c>
      <c r="K143" t="str">
        <f>IFERROR(VLOOKUP($D143,Data!$C$2:$I$1057,7,FALSE),"")</f>
        <v/>
      </c>
      <c r="L143" t="str">
        <f>IFERROR(VLOOKUP($D143,Data!$C$2:$J$1057,8,FALSE),"")</f>
        <v/>
      </c>
      <c r="M143" t="str">
        <f>IFERROR(INDEX(Data!$T$2:$T$1057,$E143-1),"")</f>
        <v/>
      </c>
      <c r="O143" t="str">
        <f t="shared" si="22"/>
        <v/>
      </c>
      <c r="P143" t="str">
        <f t="shared" si="23"/>
        <v/>
      </c>
      <c r="Q143" t="str">
        <f t="shared" si="24"/>
        <v/>
      </c>
      <c r="S143" t="str">
        <f>IFERROR(ROUND(#REF!/$M143*100,2),"")</f>
        <v/>
      </c>
    </row>
    <row r="144" spans="1:19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I144" t="str">
        <f t="shared" si="21"/>
        <v/>
      </c>
      <c r="K144" t="str">
        <f>IFERROR(VLOOKUP($D144,Data!$C$2:$I$1057,7,FALSE),"")</f>
        <v/>
      </c>
      <c r="L144" t="str">
        <f>IFERROR(VLOOKUP($D144,Data!$C$2:$J$1057,8,FALSE),"")</f>
        <v/>
      </c>
      <c r="M144" t="str">
        <f>IFERROR(INDEX(Data!$T$2:$T$1057,$E144-1),"")</f>
        <v/>
      </c>
      <c r="O144" t="str">
        <f t="shared" si="22"/>
        <v/>
      </c>
      <c r="P144" t="str">
        <f t="shared" si="23"/>
        <v/>
      </c>
      <c r="Q144" t="str">
        <f t="shared" si="24"/>
        <v/>
      </c>
      <c r="S144" t="str">
        <f>IFERROR(ROUND(#REF!/$M144*100,2),"")</f>
        <v/>
      </c>
    </row>
    <row r="145" spans="1:19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I145" t="str">
        <f t="shared" si="21"/>
        <v/>
      </c>
      <c r="K145" t="str">
        <f>IFERROR(VLOOKUP($D145,Data!$C$2:$I$1057,7,FALSE),"")</f>
        <v/>
      </c>
      <c r="L145" t="str">
        <f>IFERROR(VLOOKUP($D145,Data!$C$2:$J$1057,8,FALSE),"")</f>
        <v/>
      </c>
      <c r="M145" t="str">
        <f>IFERROR(INDEX(Data!$T$2:$T$1057,$E145-1),"")</f>
        <v/>
      </c>
      <c r="O145" t="str">
        <f t="shared" si="22"/>
        <v/>
      </c>
      <c r="P145" t="str">
        <f t="shared" si="23"/>
        <v/>
      </c>
      <c r="Q145" t="str">
        <f t="shared" si="24"/>
        <v/>
      </c>
      <c r="S145" t="str">
        <f>IFERROR(ROUND(#REF!/$M145*100,2),"")</f>
        <v/>
      </c>
    </row>
    <row r="146" spans="1:19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I146" t="str">
        <f t="shared" si="21"/>
        <v/>
      </c>
      <c r="K146" t="str">
        <f>IFERROR(VLOOKUP($D146,Data!$C$2:$I$1057,7,FALSE),"")</f>
        <v/>
      </c>
      <c r="L146" t="str">
        <f>IFERROR(VLOOKUP($D146,Data!$C$2:$J$1057,8,FALSE),"")</f>
        <v/>
      </c>
      <c r="M146" t="str">
        <f>IFERROR(INDEX(Data!$T$2:$T$1057,$E146-1),"")</f>
        <v/>
      </c>
      <c r="O146" t="str">
        <f t="shared" si="22"/>
        <v/>
      </c>
      <c r="P146" t="str">
        <f t="shared" si="23"/>
        <v/>
      </c>
      <c r="Q146" t="str">
        <f t="shared" si="24"/>
        <v/>
      </c>
      <c r="S146" t="str">
        <f>IFERROR(ROUND(#REF!/$M146*100,2),"")</f>
        <v/>
      </c>
    </row>
    <row r="147" spans="1:19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I147" t="str">
        <f t="shared" si="21"/>
        <v/>
      </c>
      <c r="K147" t="str">
        <f>IFERROR(VLOOKUP($D147,Data!$C$2:$I$1057,7,FALSE),"")</f>
        <v/>
      </c>
      <c r="L147" t="str">
        <f>IFERROR(VLOOKUP($D147,Data!$C$2:$J$1057,8,FALSE),"")</f>
        <v/>
      </c>
      <c r="M147" t="str">
        <f>IFERROR(INDEX(Data!$T$2:$T$1057,$E147-1),"")</f>
        <v/>
      </c>
      <c r="O147" t="str">
        <f t="shared" si="22"/>
        <v/>
      </c>
      <c r="P147" t="str">
        <f t="shared" si="23"/>
        <v/>
      </c>
      <c r="Q147" t="str">
        <f t="shared" si="24"/>
        <v/>
      </c>
      <c r="S147" t="str">
        <f>IFERROR(ROUND(#REF!/$M147*100,2),"")</f>
        <v/>
      </c>
    </row>
    <row r="148" spans="1:19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I148" t="str">
        <f t="shared" si="21"/>
        <v/>
      </c>
      <c r="K148" t="str">
        <f>IFERROR(VLOOKUP($D148,Data!$C$2:$I$1057,7,FALSE),"")</f>
        <v/>
      </c>
      <c r="L148" t="str">
        <f>IFERROR(VLOOKUP($D148,Data!$C$2:$J$1057,8,FALSE),"")</f>
        <v/>
      </c>
      <c r="M148" t="str">
        <f>IFERROR(INDEX(Data!$T$2:$T$1057,$E148-1),"")</f>
        <v/>
      </c>
      <c r="O148" t="str">
        <f t="shared" si="22"/>
        <v/>
      </c>
      <c r="P148" t="str">
        <f t="shared" si="23"/>
        <v/>
      </c>
      <c r="Q148" t="str">
        <f t="shared" si="24"/>
        <v/>
      </c>
      <c r="S148" t="str">
        <f>IFERROR(ROUND(#REF!/$M148*100,2),"")</f>
        <v/>
      </c>
    </row>
    <row r="149" spans="1:19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I149" t="str">
        <f t="shared" si="21"/>
        <v/>
      </c>
      <c r="K149" t="str">
        <f>IFERROR(VLOOKUP($D149,Data!$C$2:$I$1057,7,FALSE),"")</f>
        <v/>
      </c>
      <c r="L149" t="str">
        <f>IFERROR(VLOOKUP($D149,Data!$C$2:$J$1057,8,FALSE),"")</f>
        <v/>
      </c>
      <c r="M149" t="str">
        <f>IFERROR(INDEX(Data!$T$2:$T$1057,$E149-1),"")</f>
        <v/>
      </c>
      <c r="O149" t="str">
        <f t="shared" si="22"/>
        <v/>
      </c>
      <c r="P149" t="str">
        <f t="shared" si="23"/>
        <v/>
      </c>
      <c r="Q149" t="str">
        <f t="shared" si="24"/>
        <v/>
      </c>
      <c r="S149" t="str">
        <f>IFERROR(ROUND(#REF!/$M149*100,2),"")</f>
        <v/>
      </c>
    </row>
    <row r="150" spans="1:19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I150" t="str">
        <f t="shared" si="21"/>
        <v/>
      </c>
      <c r="K150" t="str">
        <f>IFERROR(VLOOKUP($D150,Data!$C$2:$I$1057,7,FALSE),"")</f>
        <v/>
      </c>
      <c r="L150" t="str">
        <f>IFERROR(VLOOKUP($D150,Data!$C$2:$J$1057,8,FALSE),"")</f>
        <v/>
      </c>
      <c r="M150" t="str">
        <f>IFERROR(INDEX(Data!$T$2:$T$1057,$E150-1),"")</f>
        <v/>
      </c>
      <c r="O150" t="str">
        <f t="shared" si="22"/>
        <v/>
      </c>
      <c r="P150" t="str">
        <f t="shared" si="23"/>
        <v/>
      </c>
      <c r="Q150" t="str">
        <f t="shared" si="24"/>
        <v/>
      </c>
      <c r="S150" t="str">
        <f>IFERROR(ROUND(#REF!/$M150*100,2),"")</f>
        <v/>
      </c>
    </row>
    <row r="151" spans="1:19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I151" t="str">
        <f t="shared" si="21"/>
        <v/>
      </c>
      <c r="K151" t="str">
        <f>IFERROR(VLOOKUP($D151,Data!$C$2:$I$1057,7,FALSE),"")</f>
        <v/>
      </c>
      <c r="L151" t="str">
        <f>IFERROR(VLOOKUP($D151,Data!$C$2:$J$1057,8,FALSE),"")</f>
        <v/>
      </c>
      <c r="M151" t="str">
        <f>IFERROR(INDEX(Data!$T$2:$T$1057,$E151-1),"")</f>
        <v/>
      </c>
      <c r="O151" t="str">
        <f t="shared" si="22"/>
        <v/>
      </c>
      <c r="P151" t="str">
        <f t="shared" si="23"/>
        <v/>
      </c>
      <c r="Q151" t="str">
        <f t="shared" si="24"/>
        <v/>
      </c>
      <c r="S151" t="str">
        <f>IFERROR(ROUND(#REF!/$M151*100,2),"")</f>
        <v/>
      </c>
    </row>
    <row r="152" spans="1:19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I152" t="str">
        <f t="shared" si="21"/>
        <v/>
      </c>
      <c r="K152" t="str">
        <f>IFERROR(VLOOKUP($D152,Data!$C$2:$I$1057,7,FALSE),"")</f>
        <v/>
      </c>
      <c r="L152" t="str">
        <f>IFERROR(VLOOKUP($D152,Data!$C$2:$J$1057,8,FALSE),"")</f>
        <v/>
      </c>
      <c r="M152" t="str">
        <f>IFERROR(INDEX(Data!$T$2:$T$1057,$E152-1),"")</f>
        <v/>
      </c>
      <c r="O152" t="str">
        <f t="shared" si="22"/>
        <v/>
      </c>
      <c r="P152" t="str">
        <f t="shared" si="23"/>
        <v/>
      </c>
      <c r="Q152" t="str">
        <f t="shared" si="24"/>
        <v/>
      </c>
      <c r="S152" t="str">
        <f>IFERROR(ROUND(#REF!/$M152*100,2),"")</f>
        <v/>
      </c>
    </row>
    <row r="153" spans="1:19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I153" t="str">
        <f t="shared" si="21"/>
        <v/>
      </c>
      <c r="K153" t="str">
        <f>IFERROR(VLOOKUP($D153,Data!$C$2:$I$1057,7,FALSE),"")</f>
        <v/>
      </c>
      <c r="L153" t="str">
        <f>IFERROR(VLOOKUP($D153,Data!$C$2:$J$1057,8,FALSE),"")</f>
        <v/>
      </c>
      <c r="M153" t="str">
        <f>IFERROR(INDEX(Data!$T$2:$T$1057,$E153-1),"")</f>
        <v/>
      </c>
      <c r="O153" t="str">
        <f t="shared" si="22"/>
        <v/>
      </c>
      <c r="P153" t="str">
        <f t="shared" si="23"/>
        <v/>
      </c>
      <c r="Q153" t="str">
        <f t="shared" si="24"/>
        <v/>
      </c>
      <c r="S153" t="str">
        <f>IFERROR(ROUND(#REF!/$M153*100,2),"")</f>
        <v/>
      </c>
    </row>
    <row r="154" spans="1:19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I154" t="str">
        <f t="shared" si="21"/>
        <v/>
      </c>
      <c r="K154" t="str">
        <f>IFERROR(VLOOKUP($D154,Data!$C$2:$I$1057,7,FALSE),"")</f>
        <v/>
      </c>
      <c r="L154" t="str">
        <f>IFERROR(VLOOKUP($D154,Data!$C$2:$J$1057,8,FALSE),"")</f>
        <v/>
      </c>
      <c r="M154" t="str">
        <f>IFERROR(INDEX(Data!$T$2:$T$1057,$E154-1),"")</f>
        <v/>
      </c>
      <c r="O154" t="str">
        <f t="shared" si="22"/>
        <v/>
      </c>
      <c r="P154" t="str">
        <f t="shared" si="23"/>
        <v/>
      </c>
      <c r="Q154" t="str">
        <f t="shared" si="24"/>
        <v/>
      </c>
      <c r="S154" t="str">
        <f>IFERROR(ROUND(#REF!/$M154*100,2),"")</f>
        <v/>
      </c>
    </row>
    <row r="155" spans="1:19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I155" t="str">
        <f t="shared" si="21"/>
        <v/>
      </c>
      <c r="K155" t="str">
        <f>IFERROR(VLOOKUP($D155,Data!$C$2:$I$1057,7,FALSE),"")</f>
        <v/>
      </c>
      <c r="L155" t="str">
        <f>IFERROR(VLOOKUP($D155,Data!$C$2:$J$1057,8,FALSE),"")</f>
        <v/>
      </c>
      <c r="M155" t="str">
        <f>IFERROR(INDEX(Data!$T$2:$T$1057,$E155-1),"")</f>
        <v/>
      </c>
      <c r="O155" t="str">
        <f t="shared" si="22"/>
        <v/>
      </c>
      <c r="P155" t="str">
        <f t="shared" si="23"/>
        <v/>
      </c>
      <c r="Q155" t="str">
        <f t="shared" si="24"/>
        <v/>
      </c>
      <c r="S155" t="str">
        <f>IFERROR(ROUND(#REF!/$M155*100,2),"")</f>
        <v/>
      </c>
    </row>
    <row r="156" spans="1:19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I156" t="str">
        <f t="shared" si="21"/>
        <v/>
      </c>
      <c r="K156" t="str">
        <f>IFERROR(VLOOKUP($D156,Data!$C$2:$I$1057,7,FALSE),"")</f>
        <v/>
      </c>
      <c r="L156" t="str">
        <f>IFERROR(VLOOKUP($D156,Data!$C$2:$J$1057,8,FALSE),"")</f>
        <v/>
      </c>
      <c r="M156" t="str">
        <f>IFERROR(INDEX(Data!$T$2:$T$1057,$E156-1),"")</f>
        <v/>
      </c>
      <c r="O156" t="str">
        <f t="shared" si="22"/>
        <v/>
      </c>
      <c r="P156" t="str">
        <f t="shared" si="23"/>
        <v/>
      </c>
      <c r="Q156" t="str">
        <f t="shared" si="24"/>
        <v/>
      </c>
      <c r="S156" t="str">
        <f>IFERROR(ROUND(#REF!/$M156*100,2),"")</f>
        <v/>
      </c>
    </row>
    <row r="157" spans="1:19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I157" t="str">
        <f t="shared" si="21"/>
        <v/>
      </c>
      <c r="K157" t="str">
        <f>IFERROR(VLOOKUP($D157,Data!$C$2:$I$1057,7,FALSE),"")</f>
        <v/>
      </c>
      <c r="L157" t="str">
        <f>IFERROR(VLOOKUP($D157,Data!$C$2:$J$1057,8,FALSE),"")</f>
        <v/>
      </c>
      <c r="M157" t="str">
        <f>IFERROR(INDEX(Data!$T$2:$T$1057,$E157-1),"")</f>
        <v/>
      </c>
      <c r="O157" t="str">
        <f t="shared" si="22"/>
        <v/>
      </c>
      <c r="P157" t="str">
        <f t="shared" si="23"/>
        <v/>
      </c>
      <c r="Q157" t="str">
        <f t="shared" si="24"/>
        <v/>
      </c>
      <c r="S157" t="str">
        <f>IFERROR(ROUND(#REF!/$M157*100,2),"")</f>
        <v/>
      </c>
    </row>
    <row r="158" spans="1:19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I158" t="str">
        <f t="shared" si="21"/>
        <v/>
      </c>
      <c r="K158" t="str">
        <f>IFERROR(VLOOKUP($D158,Data!$C$2:$I$1057,7,FALSE),"")</f>
        <v/>
      </c>
      <c r="L158" t="str">
        <f>IFERROR(VLOOKUP($D158,Data!$C$2:$J$1057,8,FALSE),"")</f>
        <v/>
      </c>
      <c r="M158" t="str">
        <f>IFERROR(INDEX(Data!$T$2:$T$1057,$E158-1),"")</f>
        <v/>
      </c>
      <c r="O158" t="str">
        <f t="shared" si="22"/>
        <v/>
      </c>
      <c r="P158" t="str">
        <f t="shared" si="23"/>
        <v/>
      </c>
      <c r="Q158" t="str">
        <f t="shared" si="24"/>
        <v/>
      </c>
      <c r="S158" t="str">
        <f>IFERROR(ROUND(#REF!/$M158*100,2),"")</f>
        <v/>
      </c>
    </row>
    <row r="159" spans="1:19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I159" t="str">
        <f t="shared" si="21"/>
        <v/>
      </c>
      <c r="K159" t="str">
        <f>IFERROR(VLOOKUP($D159,Data!$C$2:$I$1057,7,FALSE),"")</f>
        <v/>
      </c>
      <c r="L159" t="str">
        <f>IFERROR(VLOOKUP($D159,Data!$C$2:$J$1057,8,FALSE),"")</f>
        <v/>
      </c>
      <c r="M159" t="str">
        <f>IFERROR(INDEX(Data!$T$2:$T$1057,$E159-1),"")</f>
        <v/>
      </c>
      <c r="O159" t="str">
        <f t="shared" si="22"/>
        <v/>
      </c>
      <c r="P159" t="str">
        <f t="shared" si="23"/>
        <v/>
      </c>
      <c r="Q159" t="str">
        <f t="shared" si="24"/>
        <v/>
      </c>
      <c r="S159" t="str">
        <f>IFERROR(ROUND(#REF!/$M159*100,2),"")</f>
        <v/>
      </c>
    </row>
    <row r="160" spans="1:19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I160" t="str">
        <f t="shared" si="21"/>
        <v/>
      </c>
      <c r="K160" t="str">
        <f>IFERROR(VLOOKUP($D160,Data!$C$2:$I$1057,7,FALSE),"")</f>
        <v/>
      </c>
      <c r="L160" t="str">
        <f>IFERROR(VLOOKUP($D160,Data!$C$2:$J$1057,8,FALSE),"")</f>
        <v/>
      </c>
      <c r="M160" t="str">
        <f>IFERROR(INDEX(Data!$T$2:$T$1057,$E160-1),"")</f>
        <v/>
      </c>
      <c r="O160" t="str">
        <f t="shared" si="22"/>
        <v/>
      </c>
      <c r="P160" t="str">
        <f t="shared" si="23"/>
        <v/>
      </c>
      <c r="Q160" t="str">
        <f t="shared" si="24"/>
        <v/>
      </c>
      <c r="S160" t="str">
        <f>IFERROR(ROUND(#REF!/$M160*100,2),"")</f>
        <v/>
      </c>
    </row>
    <row r="161" spans="1:19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I161" t="str">
        <f t="shared" si="21"/>
        <v/>
      </c>
      <c r="K161" t="str">
        <f>IFERROR(VLOOKUP($D161,Data!$C$2:$I$1057,7,FALSE),"")</f>
        <v/>
      </c>
      <c r="L161" t="str">
        <f>IFERROR(VLOOKUP($D161,Data!$C$2:$J$1057,8,FALSE),"")</f>
        <v/>
      </c>
      <c r="M161" t="str">
        <f>IFERROR(INDEX(Data!$T$2:$T$1057,$E161-1),"")</f>
        <v/>
      </c>
      <c r="O161" t="str">
        <f t="shared" si="22"/>
        <v/>
      </c>
      <c r="P161" t="str">
        <f t="shared" si="23"/>
        <v/>
      </c>
      <c r="Q161" t="str">
        <f t="shared" si="24"/>
        <v/>
      </c>
      <c r="S161" t="str">
        <f>IFERROR(ROUND(#REF!/$M161*100,2),"")</f>
        <v/>
      </c>
    </row>
    <row r="162" spans="1:19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I162" t="str">
        <f t="shared" si="21"/>
        <v/>
      </c>
      <c r="K162" t="str">
        <f>IFERROR(VLOOKUP($D162,Data!$C$2:$I$1057,7,FALSE),"")</f>
        <v/>
      </c>
      <c r="L162" t="str">
        <f>IFERROR(VLOOKUP($D162,Data!$C$2:$J$1057,8,FALSE),"")</f>
        <v/>
      </c>
      <c r="M162" t="str">
        <f>IFERROR(INDEX(Data!$T$2:$T$1057,$E162-1),"")</f>
        <v/>
      </c>
      <c r="O162" t="str">
        <f t="shared" si="22"/>
        <v/>
      </c>
      <c r="P162" t="str">
        <f t="shared" si="23"/>
        <v/>
      </c>
      <c r="Q162" t="str">
        <f t="shared" si="24"/>
        <v/>
      </c>
      <c r="S162" t="str">
        <f>IFERROR(ROUND(#REF!/$M162*100,2),"")</f>
        <v/>
      </c>
    </row>
    <row r="163" spans="1:19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I163" t="str">
        <f t="shared" si="21"/>
        <v/>
      </c>
      <c r="K163" t="str">
        <f>IFERROR(VLOOKUP($D163,Data!$C$2:$I$1057,7,FALSE),"")</f>
        <v/>
      </c>
      <c r="L163" t="str">
        <f>IFERROR(VLOOKUP($D163,Data!$C$2:$J$1057,8,FALSE),"")</f>
        <v/>
      </c>
      <c r="M163" t="str">
        <f>IFERROR(INDEX(Data!$T$2:$T$1057,$E163-1),"")</f>
        <v/>
      </c>
      <c r="O163" t="str">
        <f t="shared" si="22"/>
        <v/>
      </c>
      <c r="P163" t="str">
        <f t="shared" si="23"/>
        <v/>
      </c>
      <c r="Q163" t="str">
        <f t="shared" si="24"/>
        <v/>
      </c>
      <c r="S163" t="str">
        <f>IFERROR(ROUND(#REF!/$M163*100,2),"")</f>
        <v/>
      </c>
    </row>
    <row r="164" spans="1:19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I164" t="str">
        <f t="shared" si="21"/>
        <v/>
      </c>
      <c r="K164" t="str">
        <f>IFERROR(VLOOKUP($D164,Data!$C$2:$I$1057,7,FALSE),"")</f>
        <v/>
      </c>
      <c r="L164" t="str">
        <f>IFERROR(VLOOKUP($D164,Data!$C$2:$J$1057,8,FALSE),"")</f>
        <v/>
      </c>
      <c r="M164" t="str">
        <f>IFERROR(INDEX(Data!$T$2:$T$1057,$E164-1),"")</f>
        <v/>
      </c>
      <c r="O164" t="str">
        <f t="shared" si="22"/>
        <v/>
      </c>
      <c r="P164" t="str">
        <f t="shared" si="23"/>
        <v/>
      </c>
      <c r="Q164" t="str">
        <f t="shared" si="24"/>
        <v/>
      </c>
      <c r="S164" t="str">
        <f>IFERROR(ROUND(#REF!/$M164*100,2),"")</f>
        <v/>
      </c>
    </row>
    <row r="165" spans="1:19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I165" t="str">
        <f t="shared" si="21"/>
        <v/>
      </c>
      <c r="K165" t="str">
        <f>IFERROR(VLOOKUP($D165,Data!$C$2:$I$1057,7,FALSE),"")</f>
        <v/>
      </c>
      <c r="L165" t="str">
        <f>IFERROR(VLOOKUP($D165,Data!$C$2:$J$1057,8,FALSE),"")</f>
        <v/>
      </c>
      <c r="M165" t="str">
        <f>IFERROR(INDEX(Data!$T$2:$T$1057,$E165-1),"")</f>
        <v/>
      </c>
      <c r="O165" t="str">
        <f t="shared" si="22"/>
        <v/>
      </c>
      <c r="P165" t="str">
        <f t="shared" si="23"/>
        <v/>
      </c>
      <c r="Q165" t="str">
        <f t="shared" si="24"/>
        <v/>
      </c>
      <c r="S165" t="str">
        <f>IFERROR(ROUND(#REF!/$M165*100,2),"")</f>
        <v/>
      </c>
    </row>
    <row r="166" spans="1:19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I166" t="str">
        <f t="shared" si="21"/>
        <v/>
      </c>
      <c r="K166" t="str">
        <f>IFERROR(VLOOKUP($D166,Data!$C$2:$I$1057,7,FALSE),"")</f>
        <v/>
      </c>
      <c r="L166" t="str">
        <f>IFERROR(VLOOKUP($D166,Data!$C$2:$J$1057,8,FALSE),"")</f>
        <v/>
      </c>
      <c r="M166" t="str">
        <f>IFERROR(INDEX(Data!$T$2:$T$1057,$E166-1),"")</f>
        <v/>
      </c>
      <c r="O166" t="str">
        <f t="shared" si="22"/>
        <v/>
      </c>
      <c r="P166" t="str">
        <f t="shared" si="23"/>
        <v/>
      </c>
      <c r="Q166" t="str">
        <f t="shared" si="24"/>
        <v/>
      </c>
      <c r="S166" t="str">
        <f>IFERROR(ROUND(#REF!/$M166*100,2),"")</f>
        <v/>
      </c>
    </row>
    <row r="167" spans="1:19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I167" t="str">
        <f t="shared" si="21"/>
        <v/>
      </c>
      <c r="K167" t="str">
        <f>IFERROR(VLOOKUP($D167,Data!$C$2:$I$1057,7,FALSE),"")</f>
        <v/>
      </c>
      <c r="L167" t="str">
        <f>IFERROR(VLOOKUP($D167,Data!$C$2:$J$1057,8,FALSE),"")</f>
        <v/>
      </c>
      <c r="M167" t="str">
        <f>IFERROR(INDEX(Data!$T$2:$T$1057,$E167-1),"")</f>
        <v/>
      </c>
      <c r="O167" t="str">
        <f t="shared" si="22"/>
        <v/>
      </c>
      <c r="P167" t="str">
        <f t="shared" si="23"/>
        <v/>
      </c>
      <c r="Q167" t="str">
        <f t="shared" si="24"/>
        <v/>
      </c>
      <c r="S167" t="str">
        <f>IFERROR(ROUND(#REF!/$M167*100,2),"")</f>
        <v/>
      </c>
    </row>
    <row r="168" spans="1:19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I168" t="str">
        <f t="shared" si="21"/>
        <v/>
      </c>
      <c r="K168" t="str">
        <f>IFERROR(VLOOKUP($D168,Data!$C$2:$I$1057,7,FALSE),"")</f>
        <v/>
      </c>
      <c r="L168" t="str">
        <f>IFERROR(VLOOKUP($D168,Data!$C$2:$J$1057,8,FALSE),"")</f>
        <v/>
      </c>
      <c r="M168" t="str">
        <f>IFERROR(INDEX(Data!$T$2:$T$1057,$E168-1),"")</f>
        <v/>
      </c>
      <c r="O168" t="str">
        <f t="shared" si="22"/>
        <v/>
      </c>
      <c r="P168" t="str">
        <f t="shared" si="23"/>
        <v/>
      </c>
      <c r="Q168" t="str">
        <f t="shared" ref="Q168:Q199" si="25">IFERROR(IF($P168,ROUND($K168*$O168/$L168*100,2),""),"")</f>
        <v/>
      </c>
      <c r="S168" t="str">
        <f>IFERROR(ROUND(#REF!/$M168*100,2),"")</f>
        <v/>
      </c>
    </row>
    <row r="169" spans="1:19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I169" t="str">
        <f t="shared" si="21"/>
        <v/>
      </c>
      <c r="K169" t="str">
        <f>IFERROR(VLOOKUP($D169,Data!$C$2:$I$1057,7,FALSE),"")</f>
        <v/>
      </c>
      <c r="L169" t="str">
        <f>IFERROR(VLOOKUP($D169,Data!$C$2:$J$1057,8,FALSE),"")</f>
        <v/>
      </c>
      <c r="M169" t="str">
        <f>IFERROR(INDEX(Data!$T$2:$T$1057,$E169-1),"")</f>
        <v/>
      </c>
      <c r="O169" t="str">
        <f t="shared" si="22"/>
        <v/>
      </c>
      <c r="P169" t="str">
        <f t="shared" si="23"/>
        <v/>
      </c>
      <c r="Q169" t="str">
        <f t="shared" si="25"/>
        <v/>
      </c>
      <c r="S169" t="str">
        <f>IFERROR(ROUND(#REF!/$M169*100,2),"")</f>
        <v/>
      </c>
    </row>
    <row r="170" spans="1:19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K170" t="str">
        <f>IFERROR(VLOOKUP($D170,Data!$C$2:$I$1057,7,FALSE),"")</f>
        <v/>
      </c>
      <c r="L170" t="str">
        <f>IFERROR(VLOOKUP($D170,Data!$C$2:$J$1057,8,FALSE),"")</f>
        <v/>
      </c>
      <c r="M170" t="str">
        <f>IFERROR(INDEX(Data!$T$2:$T$1057,$E170-1),"")</f>
        <v/>
      </c>
      <c r="O170" t="str">
        <f t="shared" si="22"/>
        <v/>
      </c>
      <c r="P170" t="str">
        <f t="shared" si="23"/>
        <v/>
      </c>
      <c r="Q170" t="str">
        <f t="shared" si="25"/>
        <v/>
      </c>
      <c r="S170" t="str">
        <f>IFERROR(ROUND(#REF!/$M170*100,2),"")</f>
        <v/>
      </c>
    </row>
    <row r="171" spans="1:19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K171" t="str">
        <f>IFERROR(VLOOKUP($D171,Data!$C$2:$I$1057,7,FALSE),"")</f>
        <v/>
      </c>
      <c r="L171" t="str">
        <f>IFERROR(VLOOKUP($D171,Data!$C$2:$J$1057,8,FALSE),"")</f>
        <v/>
      </c>
      <c r="M171" t="str">
        <f>IFERROR(INDEX(Data!$T$2:$T$1057,$E171-1),"")</f>
        <v/>
      </c>
      <c r="O171" t="str">
        <f t="shared" si="22"/>
        <v/>
      </c>
      <c r="P171" t="str">
        <f t="shared" si="23"/>
        <v/>
      </c>
      <c r="Q171" t="str">
        <f t="shared" si="25"/>
        <v/>
      </c>
      <c r="S171" t="str">
        <f>IFERROR(ROUND(#REF!/$M171*100,2),"")</f>
        <v/>
      </c>
    </row>
    <row r="172" spans="1:19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K172" t="str">
        <f>IFERROR(VLOOKUP($D172,Data!$C$2:$I$1057,7,FALSE),"")</f>
        <v/>
      </c>
      <c r="L172" t="str">
        <f>IFERROR(VLOOKUP($D172,Data!$C$2:$J$1057,8,FALSE),"")</f>
        <v/>
      </c>
      <c r="M172" t="str">
        <f>IFERROR(INDEX(Data!$T$2:$T$1057,$E172-1),"")</f>
        <v/>
      </c>
      <c r="O172" t="str">
        <f t="shared" si="22"/>
        <v/>
      </c>
      <c r="P172" t="str">
        <f t="shared" si="23"/>
        <v/>
      </c>
      <c r="Q172" t="str">
        <f t="shared" si="25"/>
        <v/>
      </c>
      <c r="S172" t="str">
        <f>IFERROR(ROUND(#REF!/$M172*100,2),"")</f>
        <v/>
      </c>
    </row>
    <row r="173" spans="1:19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K173" t="str">
        <f>IFERROR(VLOOKUP($D173,Data!$C$2:$I$1057,7,FALSE),"")</f>
        <v/>
      </c>
      <c r="L173" t="str">
        <f>IFERROR(VLOOKUP($D173,Data!$C$2:$J$1057,8,FALSE),"")</f>
        <v/>
      </c>
      <c r="M173" t="str">
        <f>IFERROR(INDEX(Data!$T$2:$T$1057,$E173-1),"")</f>
        <v/>
      </c>
      <c r="O173" t="str">
        <f t="shared" si="22"/>
        <v/>
      </c>
      <c r="P173" t="str">
        <f t="shared" si="23"/>
        <v/>
      </c>
      <c r="Q173" t="str">
        <f t="shared" si="25"/>
        <v/>
      </c>
      <c r="S173" t="str">
        <f>IFERROR(ROUND(#REF!/$M173*100,2),"")</f>
        <v/>
      </c>
    </row>
    <row r="174" spans="1:19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K174" t="str">
        <f>IFERROR(VLOOKUP($D174,Data!$C$2:$I$1057,7,FALSE),"")</f>
        <v/>
      </c>
      <c r="L174" t="str">
        <f>IFERROR(VLOOKUP($D174,Data!$C$2:$J$1057,8,FALSE),"")</f>
        <v/>
      </c>
      <c r="M174" t="str">
        <f>IFERROR(INDEX(Data!$T$2:$T$1057,$E174-1),"")</f>
        <v/>
      </c>
      <c r="O174" t="str">
        <f t="shared" si="22"/>
        <v/>
      </c>
      <c r="P174" t="str">
        <f t="shared" si="23"/>
        <v/>
      </c>
      <c r="Q174" t="str">
        <f t="shared" si="25"/>
        <v/>
      </c>
      <c r="S174" t="str">
        <f>IFERROR(ROUND(#REF!/$M174*100,2),"")</f>
        <v/>
      </c>
    </row>
    <row r="175" spans="1:19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K175" t="str">
        <f>IFERROR(VLOOKUP($D175,Data!$C$2:$I$1057,7,FALSE),"")</f>
        <v/>
      </c>
      <c r="L175" t="str">
        <f>IFERROR(VLOOKUP($D175,Data!$C$2:$J$1057,8,FALSE),"")</f>
        <v/>
      </c>
      <c r="M175" t="str">
        <f>IFERROR(INDEX(Data!$T$2:$T$1057,$E175-1),"")</f>
        <v/>
      </c>
      <c r="O175" t="str">
        <f t="shared" si="22"/>
        <v/>
      </c>
      <c r="P175" t="str">
        <f t="shared" si="23"/>
        <v/>
      </c>
      <c r="Q175" t="str">
        <f t="shared" si="25"/>
        <v/>
      </c>
      <c r="S175" t="str">
        <f>IFERROR(ROUND(#REF!/$M175*100,2),"")</f>
        <v/>
      </c>
    </row>
    <row r="176" spans="1:19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K176" t="str">
        <f>IFERROR(VLOOKUP($D176,Data!$C$2:$I$1057,7,FALSE),"")</f>
        <v/>
      </c>
      <c r="L176" t="str">
        <f>IFERROR(VLOOKUP($D176,Data!$C$2:$J$1057,8,FALSE),"")</f>
        <v/>
      </c>
      <c r="M176" t="str">
        <f>IFERROR(INDEX(Data!$T$2:$T$1057,$E176-1),"")</f>
        <v/>
      </c>
      <c r="O176" t="str">
        <f t="shared" si="22"/>
        <v/>
      </c>
      <c r="P176" t="str">
        <f t="shared" si="23"/>
        <v/>
      </c>
      <c r="Q176" t="str">
        <f t="shared" si="25"/>
        <v/>
      </c>
      <c r="S176" t="str">
        <f>IFERROR(ROUND(#REF!/$M176*100,2),"")</f>
        <v/>
      </c>
    </row>
    <row r="177" spans="1:19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K177" t="str">
        <f>IFERROR(VLOOKUP($D177,Data!$C$2:$I$1057,7,FALSE),"")</f>
        <v/>
      </c>
      <c r="L177" t="str">
        <f>IFERROR(VLOOKUP($D177,Data!$C$2:$J$1057,8,FALSE),"")</f>
        <v/>
      </c>
      <c r="M177" t="str">
        <f>IFERROR(INDEX(Data!$T$2:$T$1057,$E177-1),"")</f>
        <v/>
      </c>
      <c r="O177" t="str">
        <f t="shared" si="22"/>
        <v/>
      </c>
      <c r="P177" t="str">
        <f t="shared" si="23"/>
        <v/>
      </c>
      <c r="Q177" t="str">
        <f t="shared" si="25"/>
        <v/>
      </c>
      <c r="S177" t="str">
        <f>IFERROR(ROUND(#REF!/$M177*100,2),"")</f>
        <v/>
      </c>
    </row>
    <row r="178" spans="1:19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K178" t="str">
        <f>IFERROR(VLOOKUP($D178,Data!$C$2:$I$1057,7,FALSE),"")</f>
        <v/>
      </c>
      <c r="L178" t="str">
        <f>IFERROR(VLOOKUP($D178,Data!$C$2:$J$1057,8,FALSE),"")</f>
        <v/>
      </c>
      <c r="M178" t="str">
        <f>IFERROR(INDEX(Data!$T$2:$T$1057,$E178-1),"")</f>
        <v/>
      </c>
      <c r="O178" t="str">
        <f t="shared" si="22"/>
        <v/>
      </c>
      <c r="P178" t="str">
        <f t="shared" si="23"/>
        <v/>
      </c>
      <c r="Q178" t="str">
        <f t="shared" si="25"/>
        <v/>
      </c>
      <c r="S178" t="str">
        <f>IFERROR(ROUND(#REF!/$M178*100,2),"")</f>
        <v/>
      </c>
    </row>
    <row r="179" spans="1:19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K179" t="str">
        <f>IFERROR(VLOOKUP($D179,Data!$C$2:$I$1057,7,FALSE),"")</f>
        <v/>
      </c>
      <c r="L179" t="str">
        <f>IFERROR(VLOOKUP($D179,Data!$C$2:$J$1057,8,FALSE),"")</f>
        <v/>
      </c>
      <c r="M179" t="str">
        <f>IFERROR(INDEX(Data!$T$2:$T$1057,$E179-1),"")</f>
        <v/>
      </c>
      <c r="O179" t="str">
        <f t="shared" si="22"/>
        <v/>
      </c>
      <c r="P179" t="str">
        <f t="shared" si="23"/>
        <v/>
      </c>
      <c r="Q179" t="str">
        <f t="shared" si="25"/>
        <v/>
      </c>
      <c r="S179" t="str">
        <f>IFERROR(ROUND(#REF!/$M179*100,2),"")</f>
        <v/>
      </c>
    </row>
    <row r="180" spans="1:19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K180" t="str">
        <f>IFERROR(VLOOKUP($D180,Data!$C$2:$I$1057,7,FALSE),"")</f>
        <v/>
      </c>
      <c r="L180" t="str">
        <f>IFERROR(VLOOKUP($D180,Data!$C$2:$J$1057,8,FALSE),"")</f>
        <v/>
      </c>
      <c r="M180" t="str">
        <f>IFERROR(INDEX(Data!$T$2:$T$1057,$E180-1),"")</f>
        <v/>
      </c>
      <c r="O180" t="str">
        <f t="shared" si="22"/>
        <v/>
      </c>
      <c r="P180" t="str">
        <f t="shared" si="23"/>
        <v/>
      </c>
      <c r="Q180" t="str">
        <f t="shared" si="25"/>
        <v/>
      </c>
      <c r="S180" t="str">
        <f>IFERROR(ROUND(#REF!/$M180*100,2),"")</f>
        <v/>
      </c>
    </row>
    <row r="181" spans="1:19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K181" t="str">
        <f>IFERROR(VLOOKUP($D181,Data!$C$2:$I$1057,7,FALSE),"")</f>
        <v/>
      </c>
      <c r="L181" t="str">
        <f>IFERROR(VLOOKUP($D181,Data!$C$2:$J$1057,8,FALSE),"")</f>
        <v/>
      </c>
      <c r="M181" t="str">
        <f>IFERROR(INDEX(Data!$T$2:$T$1057,$E181-1),"")</f>
        <v/>
      </c>
      <c r="O181" t="str">
        <f t="shared" si="22"/>
        <v/>
      </c>
      <c r="P181" t="str">
        <f t="shared" si="23"/>
        <v/>
      </c>
      <c r="Q181" t="str">
        <f t="shared" si="25"/>
        <v/>
      </c>
      <c r="S181" t="str">
        <f>IFERROR(ROUND(#REF!/$M181*100,2),"")</f>
        <v/>
      </c>
    </row>
    <row r="182" spans="1:19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K182" t="str">
        <f>IFERROR(VLOOKUP($D182,Data!$C$2:$I$1057,7,FALSE),"")</f>
        <v/>
      </c>
      <c r="L182" t="str">
        <f>IFERROR(VLOOKUP($D182,Data!$C$2:$J$1057,8,FALSE),"")</f>
        <v/>
      </c>
      <c r="M182" t="str">
        <f>IFERROR(INDEX(Data!$T$2:$T$1057,$E182-1),"")</f>
        <v/>
      </c>
      <c r="O182" t="str">
        <f t="shared" si="22"/>
        <v/>
      </c>
      <c r="P182" t="str">
        <f t="shared" si="23"/>
        <v/>
      </c>
      <c r="Q182" t="str">
        <f t="shared" si="25"/>
        <v/>
      </c>
      <c r="S182" t="str">
        <f>IFERROR(ROUND(#REF!/$M182*100,2),"")</f>
        <v/>
      </c>
    </row>
    <row r="183" spans="1:19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K183" t="str">
        <f>IFERROR(VLOOKUP($D183,Data!$C$2:$I$1057,7,FALSE),"")</f>
        <v/>
      </c>
      <c r="L183" t="str">
        <f>IFERROR(VLOOKUP($D183,Data!$C$2:$J$1057,8,FALSE),"")</f>
        <v/>
      </c>
      <c r="M183" t="str">
        <f>IFERROR(INDEX(Data!$T$2:$T$1057,$E183-1),"")</f>
        <v/>
      </c>
      <c r="O183" t="str">
        <f t="shared" si="22"/>
        <v/>
      </c>
      <c r="P183" t="str">
        <f t="shared" si="23"/>
        <v/>
      </c>
      <c r="Q183" t="str">
        <f t="shared" si="25"/>
        <v/>
      </c>
      <c r="S183" t="str">
        <f>IFERROR(ROUND(#REF!/$M183*100,2),"")</f>
        <v/>
      </c>
    </row>
    <row r="184" spans="1:19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K184" t="str">
        <f>IFERROR(VLOOKUP($D184,Data!$C$2:$I$1057,7,FALSE),"")</f>
        <v/>
      </c>
      <c r="L184" t="str">
        <f>IFERROR(VLOOKUP($D184,Data!$C$2:$J$1057,8,FALSE),"")</f>
        <v/>
      </c>
      <c r="M184" t="str">
        <f>IFERROR(INDEX(Data!$T$2:$T$1057,$E184-1),"")</f>
        <v/>
      </c>
      <c r="O184" t="str">
        <f t="shared" si="22"/>
        <v/>
      </c>
      <c r="P184" t="str">
        <f t="shared" si="23"/>
        <v/>
      </c>
      <c r="Q184" t="str">
        <f t="shared" si="25"/>
        <v/>
      </c>
      <c r="S184" t="str">
        <f>IFERROR(ROUND(#REF!/$M184*100,2),"")</f>
        <v/>
      </c>
    </row>
    <row r="185" spans="1:19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K185" t="str">
        <f>IFERROR(VLOOKUP($D185,Data!$C$2:$I$1057,7,FALSE),"")</f>
        <v/>
      </c>
      <c r="L185" t="str">
        <f>IFERROR(VLOOKUP($D185,Data!$C$2:$J$1057,8,FALSE),"")</f>
        <v/>
      </c>
      <c r="M185" t="str">
        <f>IFERROR(INDEX(Data!$T$2:$T$1057,$E185-1),"")</f>
        <v/>
      </c>
      <c r="O185" t="str">
        <f t="shared" si="22"/>
        <v/>
      </c>
      <c r="P185" t="str">
        <f t="shared" si="23"/>
        <v/>
      </c>
      <c r="Q185" t="str">
        <f t="shared" si="25"/>
        <v/>
      </c>
      <c r="S185" t="str">
        <f>IFERROR(ROUND(#REF!/$M185*100,2),"")</f>
        <v/>
      </c>
    </row>
    <row r="186" spans="1:19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K186" t="str">
        <f>IFERROR(VLOOKUP($D186,Data!$C$2:$I$1057,7,FALSE),"")</f>
        <v/>
      </c>
      <c r="L186" t="str">
        <f>IFERROR(VLOOKUP($D186,Data!$C$2:$J$1057,8,FALSE),"")</f>
        <v/>
      </c>
      <c r="M186" t="str">
        <f>IFERROR(INDEX(Data!$T$2:$T$1057,$E186-1),"")</f>
        <v/>
      </c>
      <c r="O186" t="str">
        <f t="shared" si="22"/>
        <v/>
      </c>
      <c r="P186" t="str">
        <f t="shared" si="23"/>
        <v/>
      </c>
      <c r="Q186" t="str">
        <f t="shared" si="25"/>
        <v/>
      </c>
      <c r="S186" t="str">
        <f>IFERROR(ROUND(#REF!/$M186*100,2),"")</f>
        <v/>
      </c>
    </row>
    <row r="187" spans="1:19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K187" t="str">
        <f>IFERROR(VLOOKUP($D187,Data!$C$2:$I$1057,7,FALSE),"")</f>
        <v/>
      </c>
      <c r="L187" t="str">
        <f>IFERROR(VLOOKUP($D187,Data!$C$2:$J$1057,8,FALSE),"")</f>
        <v/>
      </c>
      <c r="M187" t="str">
        <f>IFERROR(INDEX(Data!$T$2:$T$1057,$E187-1),"")</f>
        <v/>
      </c>
      <c r="O187" t="str">
        <f t="shared" si="22"/>
        <v/>
      </c>
      <c r="P187" t="str">
        <f t="shared" si="23"/>
        <v/>
      </c>
      <c r="Q187" t="str">
        <f t="shared" si="25"/>
        <v/>
      </c>
      <c r="S187" t="str">
        <f>IFERROR(ROUND(#REF!/$M187*100,2),"")</f>
        <v/>
      </c>
    </row>
    <row r="188" spans="1:19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K188" t="str">
        <f>IFERROR(VLOOKUP($D188,Data!$C$2:$I$1057,7,FALSE),"")</f>
        <v/>
      </c>
      <c r="L188" t="str">
        <f>IFERROR(VLOOKUP($D188,Data!$C$2:$J$1057,8,FALSE),"")</f>
        <v/>
      </c>
      <c r="M188" t="str">
        <f>IFERROR(INDEX(Data!$T$2:$T$1057,$E188-1),"")</f>
        <v/>
      </c>
      <c r="O188" t="str">
        <f t="shared" si="22"/>
        <v/>
      </c>
      <c r="P188" t="str">
        <f t="shared" si="23"/>
        <v/>
      </c>
      <c r="Q188" t="str">
        <f t="shared" si="25"/>
        <v/>
      </c>
      <c r="S188" t="str">
        <f>IFERROR(ROUND(#REF!/$M188*100,2),"")</f>
        <v/>
      </c>
    </row>
    <row r="189" spans="1:19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K189" t="str">
        <f>IFERROR(VLOOKUP($D189,Data!$C$2:$I$1057,7,FALSE),"")</f>
        <v/>
      </c>
      <c r="L189" t="str">
        <f>IFERROR(VLOOKUP($D189,Data!$C$2:$J$1057,8,FALSE),"")</f>
        <v/>
      </c>
      <c r="M189" t="str">
        <f>IFERROR(INDEX(Data!$T$2:$T$1057,$E189-1),"")</f>
        <v/>
      </c>
      <c r="O189" t="str">
        <f t="shared" si="22"/>
        <v/>
      </c>
      <c r="P189" t="str">
        <f t="shared" si="23"/>
        <v/>
      </c>
      <c r="Q189" t="str">
        <f t="shared" si="25"/>
        <v/>
      </c>
      <c r="S189" t="str">
        <f>IFERROR(ROUND(#REF!/$M189*100,2),"")</f>
        <v/>
      </c>
    </row>
    <row r="190" spans="1:19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K190" t="str">
        <f>IFERROR(VLOOKUP($D190,Data!$C$2:$I$1057,7,FALSE),"")</f>
        <v/>
      </c>
      <c r="L190" t="str">
        <f>IFERROR(VLOOKUP($D190,Data!$C$2:$J$1057,8,FALSE),"")</f>
        <v/>
      </c>
      <c r="M190" t="str">
        <f>IFERROR(INDEX(Data!$T$2:$T$1057,$E190-1),"")</f>
        <v/>
      </c>
      <c r="O190" t="str">
        <f t="shared" si="22"/>
        <v/>
      </c>
      <c r="P190" t="str">
        <f t="shared" si="23"/>
        <v/>
      </c>
      <c r="Q190" t="str">
        <f t="shared" si="25"/>
        <v/>
      </c>
      <c r="S190" t="str">
        <f>IFERROR(ROUND(#REF!/$M190*100,2),"")</f>
        <v/>
      </c>
    </row>
    <row r="191" spans="1:19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K191" t="str">
        <f>IFERROR(VLOOKUP($D191,Data!$C$2:$I$1057,7,FALSE),"")</f>
        <v/>
      </c>
      <c r="L191" t="str">
        <f>IFERROR(VLOOKUP($D191,Data!$C$2:$J$1057,8,FALSE),"")</f>
        <v/>
      </c>
      <c r="M191" t="str">
        <f>IFERROR(INDEX(Data!$T$2:$T$1057,$E191-1),"")</f>
        <v/>
      </c>
      <c r="O191" t="str">
        <f t="shared" si="22"/>
        <v/>
      </c>
      <c r="P191" t="str">
        <f t="shared" si="23"/>
        <v/>
      </c>
      <c r="Q191" t="str">
        <f t="shared" si="25"/>
        <v/>
      </c>
      <c r="S191" t="str">
        <f>IFERROR(ROUND(#REF!/$M191*100,2),"")</f>
        <v/>
      </c>
    </row>
    <row r="192" spans="1:19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K192" t="str">
        <f>IFERROR(VLOOKUP($D192,Data!$C$2:$I$1057,7,FALSE),"")</f>
        <v/>
      </c>
      <c r="L192" t="str">
        <f>IFERROR(VLOOKUP($D192,Data!$C$2:$J$1057,8,FALSE),"")</f>
        <v/>
      </c>
      <c r="M192" t="str">
        <f>IFERROR(INDEX(Data!$T$2:$T$1057,$E192-1),"")</f>
        <v/>
      </c>
      <c r="O192" t="str">
        <f t="shared" si="22"/>
        <v/>
      </c>
      <c r="P192" t="str">
        <f t="shared" si="23"/>
        <v/>
      </c>
      <c r="Q192" t="str">
        <f t="shared" si="25"/>
        <v/>
      </c>
      <c r="S192" t="str">
        <f>IFERROR(ROUND(#REF!/$M192*100,2),"")</f>
        <v/>
      </c>
    </row>
    <row r="193" spans="1:19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K193" t="str">
        <f>IFERROR(VLOOKUP($D193,Data!$C$2:$I$1057,7,FALSE),"")</f>
        <v/>
      </c>
      <c r="L193" t="str">
        <f>IFERROR(VLOOKUP($D193,Data!$C$2:$J$1057,8,FALSE),"")</f>
        <v/>
      </c>
      <c r="M193" t="str">
        <f>IFERROR(INDEX(Data!$T$2:$T$1057,$E193-1),"")</f>
        <v/>
      </c>
      <c r="O193" t="str">
        <f t="shared" si="22"/>
        <v/>
      </c>
      <c r="P193" t="str">
        <f t="shared" si="23"/>
        <v/>
      </c>
      <c r="Q193" t="str">
        <f t="shared" si="25"/>
        <v/>
      </c>
      <c r="S193" t="str">
        <f>IFERROR(ROUND(#REF!/$M193*100,2),"")</f>
        <v/>
      </c>
    </row>
    <row r="194" spans="1:19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K194" t="str">
        <f>IFERROR(VLOOKUP($D194,Data!$C$2:$I$1057,7,FALSE),"")</f>
        <v/>
      </c>
      <c r="L194" t="str">
        <f>IFERROR(VLOOKUP($D194,Data!$C$2:$J$1057,8,FALSE),"")</f>
        <v/>
      </c>
      <c r="M194" t="str">
        <f>IFERROR(INDEX(Data!$T$2:$T$1057,$E194-1),"")</f>
        <v/>
      </c>
      <c r="O194" t="str">
        <f t="shared" si="22"/>
        <v/>
      </c>
      <c r="P194" t="str">
        <f t="shared" si="23"/>
        <v/>
      </c>
      <c r="Q194" t="str">
        <f t="shared" si="25"/>
        <v/>
      </c>
      <c r="S194" t="str">
        <f>IFERROR(ROUND(#REF!/$M194*100,2),"")</f>
        <v/>
      </c>
    </row>
    <row r="195" spans="1:19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K195" t="str">
        <f>IFERROR(VLOOKUP($D195,Data!$C$2:$I$1057,7,FALSE),"")</f>
        <v/>
      </c>
      <c r="L195" t="str">
        <f>IFERROR(VLOOKUP($D195,Data!$C$2:$J$1057,8,FALSE),"")</f>
        <v/>
      </c>
      <c r="M195" t="str">
        <f>IFERROR(INDEX(Data!$T$2:$T$1057,$E195-1),"")</f>
        <v/>
      </c>
      <c r="O195" t="str">
        <f t="shared" si="22"/>
        <v/>
      </c>
      <c r="P195" t="str">
        <f t="shared" si="23"/>
        <v/>
      </c>
      <c r="Q195" t="str">
        <f t="shared" si="25"/>
        <v/>
      </c>
      <c r="S195" t="str">
        <f>IFERROR(ROUND(#REF!/$M195*100,2),"")</f>
        <v/>
      </c>
    </row>
    <row r="196" spans="1:19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K196" t="str">
        <f>IFERROR(VLOOKUP($D196,Data!$C$2:$I$1057,7,FALSE),"")</f>
        <v/>
      </c>
      <c r="L196" t="str">
        <f>IFERROR(VLOOKUP($D196,Data!$C$2:$J$1057,8,FALSE),"")</f>
        <v/>
      </c>
      <c r="M196" t="str">
        <f>IFERROR(INDEX(Data!$T$2:$T$1057,$E196-1),"")</f>
        <v/>
      </c>
      <c r="O196" t="str">
        <f t="shared" si="22"/>
        <v/>
      </c>
      <c r="P196" t="str">
        <f t="shared" si="23"/>
        <v/>
      </c>
      <c r="Q196" t="str">
        <f t="shared" si="25"/>
        <v/>
      </c>
      <c r="S196" t="str">
        <f>IFERROR(ROUND(#REF!/$M196*100,2),"")</f>
        <v/>
      </c>
    </row>
    <row r="197" spans="1:19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K197" t="str">
        <f>IFERROR(VLOOKUP($D197,Data!$C$2:$I$1057,7,FALSE),"")</f>
        <v/>
      </c>
      <c r="L197" t="str">
        <f>IFERROR(VLOOKUP($D197,Data!$C$2:$J$1057,8,FALSE),"")</f>
        <v/>
      </c>
      <c r="M197" t="str">
        <f>IFERROR(INDEX(Data!$T$2:$T$1057,$E197-1),"")</f>
        <v/>
      </c>
      <c r="O197" t="str">
        <f t="shared" si="22"/>
        <v/>
      </c>
      <c r="P197" t="str">
        <f t="shared" si="23"/>
        <v/>
      </c>
      <c r="Q197" t="str">
        <f t="shared" si="25"/>
        <v/>
      </c>
      <c r="S197" t="str">
        <f>IFERROR(ROUND(#REF!/$M197*100,2),"")</f>
        <v/>
      </c>
    </row>
    <row r="198" spans="1:19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K198" t="str">
        <f>IFERROR(VLOOKUP($D198,Data!$C$2:$I$1057,7,FALSE),"")</f>
        <v/>
      </c>
      <c r="L198" t="str">
        <f>IFERROR(VLOOKUP($D198,Data!$C$2:$J$1057,8,FALSE),"")</f>
        <v/>
      </c>
      <c r="M198" t="str">
        <f>IFERROR(INDEX(Data!$T$2:$T$1057,$E198-1),"")</f>
        <v/>
      </c>
      <c r="O198" t="str">
        <f t="shared" si="22"/>
        <v/>
      </c>
      <c r="P198" t="str">
        <f t="shared" si="23"/>
        <v/>
      </c>
      <c r="Q198" t="str">
        <f t="shared" si="25"/>
        <v/>
      </c>
      <c r="S198" t="str">
        <f>IFERROR(ROUND(#REF!/$M198*100,2),"")</f>
        <v/>
      </c>
    </row>
    <row r="199" spans="1:19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K199" t="str">
        <f>IFERROR(VLOOKUP($D199,Data!$C$2:$I$1057,7,FALSE),"")</f>
        <v/>
      </c>
      <c r="L199" t="str">
        <f>IFERROR(VLOOKUP($D199,Data!$C$2:$J$1057,8,FALSE),"")</f>
        <v/>
      </c>
      <c r="M199" t="str">
        <f>IFERROR(INDEX(Data!$T$2:$T$1057,$E199-1),"")</f>
        <v/>
      </c>
      <c r="O199" t="str">
        <f t="shared" si="22"/>
        <v/>
      </c>
      <c r="P199" t="str">
        <f t="shared" si="23"/>
        <v/>
      </c>
      <c r="Q199" t="str">
        <f t="shared" si="25"/>
        <v/>
      </c>
      <c r="S199" t="str">
        <f>IFERROR(ROUND(#REF!/$M199*100,2),"")</f>
        <v/>
      </c>
    </row>
    <row r="200" spans="1:19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K200" t="str">
        <f>IFERROR(VLOOKUP($D200,Data!$C$2:$I$1057,7,FALSE),"")</f>
        <v/>
      </c>
      <c r="L200" t="str">
        <f>IFERROR(VLOOKUP($D200,Data!$C$2:$J$1057,8,FALSE),"")</f>
        <v/>
      </c>
      <c r="M200" t="str">
        <f>IFERROR(INDEX(Data!$T$2:$T$1057,$E200-1),"")</f>
        <v/>
      </c>
      <c r="O200" t="str">
        <f t="shared" ref="O200:O263" si="26">IFERROR(ROUND($M200/$L200,2),"")</f>
        <v/>
      </c>
      <c r="P200" t="str">
        <f t="shared" ref="P200:P263" si="27">IFERROR(IF($K200,AND($K200,($F200="Done")),FALSE),"")</f>
        <v/>
      </c>
      <c r="Q200" t="str">
        <f t="shared" ref="Q200:Q231" si="28">IFERROR(IF($P200,ROUND($K200*$O200/$L200*100,2),""),"")</f>
        <v/>
      </c>
      <c r="S200" t="str">
        <f>IFERROR(ROUND(#REF!/$M200*100,2),"")</f>
        <v/>
      </c>
    </row>
    <row r="201" spans="1:19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K201" t="str">
        <f>IFERROR(VLOOKUP($D201,Data!$C$2:$I$1057,7,FALSE),"")</f>
        <v/>
      </c>
      <c r="L201" t="str">
        <f>IFERROR(VLOOKUP($D201,Data!$C$2:$J$1057,8,FALSE),"")</f>
        <v/>
      </c>
      <c r="M201" t="str">
        <f>IFERROR(INDEX(Data!$T$2:$T$1057,$E201-1),"")</f>
        <v/>
      </c>
      <c r="O201" t="str">
        <f t="shared" si="26"/>
        <v/>
      </c>
      <c r="P201" t="str">
        <f t="shared" si="27"/>
        <v/>
      </c>
      <c r="Q201" t="str">
        <f t="shared" si="28"/>
        <v/>
      </c>
      <c r="S201" t="str">
        <f>IFERROR(ROUND(#REF!/$M201*100,2),"")</f>
        <v/>
      </c>
    </row>
    <row r="202" spans="1:19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K202" t="str">
        <f>IFERROR(VLOOKUP($D202,Data!$C$2:$I$1057,7,FALSE),"")</f>
        <v/>
      </c>
      <c r="L202" t="str">
        <f>IFERROR(VLOOKUP($D202,Data!$C$2:$J$1057,8,FALSE),"")</f>
        <v/>
      </c>
      <c r="M202" t="str">
        <f>IFERROR(INDEX(Data!$T$2:$T$1057,$E202-1),"")</f>
        <v/>
      </c>
      <c r="O202" t="str">
        <f t="shared" si="26"/>
        <v/>
      </c>
      <c r="P202" t="str">
        <f t="shared" si="27"/>
        <v/>
      </c>
      <c r="Q202" t="str">
        <f t="shared" si="28"/>
        <v/>
      </c>
      <c r="S202" t="str">
        <f>IFERROR(ROUND(#REF!/$M202*100,2),"")</f>
        <v/>
      </c>
    </row>
    <row r="203" spans="1:19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K203" t="str">
        <f>IFERROR(VLOOKUP($D203,Data!$C$2:$I$1057,7,FALSE),"")</f>
        <v/>
      </c>
      <c r="L203" t="str">
        <f>IFERROR(VLOOKUP($D203,Data!$C$2:$J$1057,8,FALSE),"")</f>
        <v/>
      </c>
      <c r="M203" t="str">
        <f>IFERROR(INDEX(Data!$T$2:$T$1057,$E203-1),"")</f>
        <v/>
      </c>
      <c r="O203" t="str">
        <f t="shared" si="26"/>
        <v/>
      </c>
      <c r="P203" t="str">
        <f t="shared" si="27"/>
        <v/>
      </c>
      <c r="Q203" t="str">
        <f t="shared" si="28"/>
        <v/>
      </c>
      <c r="S203" t="str">
        <f>IFERROR(ROUND(#REF!/$M203*100,2),"")</f>
        <v/>
      </c>
    </row>
    <row r="204" spans="1:19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K204" t="str">
        <f>IFERROR(VLOOKUP($D204,Data!$C$2:$I$1057,7,FALSE),"")</f>
        <v/>
      </c>
      <c r="L204" t="str">
        <f>IFERROR(VLOOKUP($D204,Data!$C$2:$J$1057,8,FALSE),"")</f>
        <v/>
      </c>
      <c r="M204" t="str">
        <f>IFERROR(INDEX(Data!$T$2:$T$1057,$E204-1),"")</f>
        <v/>
      </c>
      <c r="O204" t="str">
        <f t="shared" si="26"/>
        <v/>
      </c>
      <c r="P204" t="str">
        <f t="shared" si="27"/>
        <v/>
      </c>
      <c r="Q204" t="str">
        <f t="shared" si="28"/>
        <v/>
      </c>
      <c r="S204" t="str">
        <f>IFERROR(ROUND(#REF!/$M204*100,2),"")</f>
        <v/>
      </c>
    </row>
    <row r="205" spans="1:19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K205" t="str">
        <f>IFERROR(VLOOKUP($D205,Data!$C$2:$I$1057,7,FALSE),"")</f>
        <v/>
      </c>
      <c r="L205" t="str">
        <f>IFERROR(VLOOKUP($D205,Data!$C$2:$J$1057,8,FALSE),"")</f>
        <v/>
      </c>
      <c r="M205" t="str">
        <f>IFERROR(INDEX(Data!$T$2:$T$1057,$E205-1),"")</f>
        <v/>
      </c>
      <c r="O205" t="str">
        <f t="shared" si="26"/>
        <v/>
      </c>
      <c r="P205" t="str">
        <f t="shared" si="27"/>
        <v/>
      </c>
      <c r="Q205" t="str">
        <f t="shared" si="28"/>
        <v/>
      </c>
      <c r="S205" t="str">
        <f>IFERROR(ROUND(#REF!/$M205*100,2),"")</f>
        <v/>
      </c>
    </row>
    <row r="206" spans="1:19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K206" t="str">
        <f>IFERROR(VLOOKUP($D206,Data!$C$2:$I$1057,7,FALSE),"")</f>
        <v/>
      </c>
      <c r="L206" t="str">
        <f>IFERROR(VLOOKUP($D206,Data!$C$2:$J$1057,8,FALSE),"")</f>
        <v/>
      </c>
      <c r="M206" t="str">
        <f>IFERROR(INDEX(Data!$T$2:$T$1057,$E206-1),"")</f>
        <v/>
      </c>
      <c r="O206" t="str">
        <f t="shared" si="26"/>
        <v/>
      </c>
      <c r="P206" t="str">
        <f t="shared" si="27"/>
        <v/>
      </c>
      <c r="Q206" t="str">
        <f t="shared" si="28"/>
        <v/>
      </c>
      <c r="S206" t="str">
        <f>IFERROR(ROUND(#REF!/$M206*100,2),"")</f>
        <v/>
      </c>
    </row>
    <row r="207" spans="1:19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K207" t="str">
        <f>IFERROR(VLOOKUP($D207,Data!$C$2:$I$1057,7,FALSE),"")</f>
        <v/>
      </c>
      <c r="L207" t="str">
        <f>IFERROR(VLOOKUP($D207,Data!$C$2:$J$1057,8,FALSE),"")</f>
        <v/>
      </c>
      <c r="M207" t="str">
        <f>IFERROR(INDEX(Data!$T$2:$T$1057,$E207-1),"")</f>
        <v/>
      </c>
      <c r="O207" t="str">
        <f t="shared" si="26"/>
        <v/>
      </c>
      <c r="P207" t="str">
        <f t="shared" si="27"/>
        <v/>
      </c>
      <c r="Q207" t="str">
        <f t="shared" si="28"/>
        <v/>
      </c>
      <c r="S207" t="str">
        <f>IFERROR(ROUND(#REF!/$M207*100,2),"")</f>
        <v/>
      </c>
    </row>
    <row r="208" spans="1:19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K208" t="str">
        <f>IFERROR(VLOOKUP($D208,Data!$C$2:$I$1057,7,FALSE),"")</f>
        <v/>
      </c>
      <c r="L208" t="str">
        <f>IFERROR(VLOOKUP($D208,Data!$C$2:$J$1057,8,FALSE),"")</f>
        <v/>
      </c>
      <c r="M208" t="str">
        <f>IFERROR(INDEX(Data!$T$2:$T$1057,$E208-1),"")</f>
        <v/>
      </c>
      <c r="O208" t="str">
        <f t="shared" si="26"/>
        <v/>
      </c>
      <c r="P208" t="str">
        <f t="shared" si="27"/>
        <v/>
      </c>
      <c r="Q208" t="str">
        <f t="shared" si="28"/>
        <v/>
      </c>
      <c r="S208" t="str">
        <f>IFERROR(ROUND(#REF!/$M208*100,2),"")</f>
        <v/>
      </c>
    </row>
    <row r="209" spans="1:19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K209" t="str">
        <f>IFERROR(VLOOKUP($D209,Data!$C$2:$I$1057,7,FALSE),"")</f>
        <v/>
      </c>
      <c r="L209" t="str">
        <f>IFERROR(VLOOKUP($D209,Data!$C$2:$J$1057,8,FALSE),"")</f>
        <v/>
      </c>
      <c r="M209" t="str">
        <f>IFERROR(INDEX(Data!$T$2:$T$1057,$E209-1),"")</f>
        <v/>
      </c>
      <c r="O209" t="str">
        <f t="shared" si="26"/>
        <v/>
      </c>
      <c r="P209" t="str">
        <f t="shared" si="27"/>
        <v/>
      </c>
      <c r="Q209" t="str">
        <f t="shared" si="28"/>
        <v/>
      </c>
      <c r="S209" t="str">
        <f>IFERROR(ROUND(#REF!/$M209*100,2),"")</f>
        <v/>
      </c>
    </row>
    <row r="210" spans="1:19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K210" t="str">
        <f>IFERROR(VLOOKUP($D210,Data!$C$2:$I$1057,7,FALSE),"")</f>
        <v/>
      </c>
      <c r="L210" t="str">
        <f>IFERROR(VLOOKUP($D210,Data!$C$2:$J$1057,8,FALSE),"")</f>
        <v/>
      </c>
      <c r="M210" t="str">
        <f>IFERROR(INDEX(Data!$T$2:$T$1057,$E210-1),"")</f>
        <v/>
      </c>
      <c r="O210" t="str">
        <f t="shared" si="26"/>
        <v/>
      </c>
      <c r="P210" t="str">
        <f t="shared" si="27"/>
        <v/>
      </c>
      <c r="Q210" t="str">
        <f t="shared" si="28"/>
        <v/>
      </c>
      <c r="S210" t="str">
        <f>IFERROR(ROUND(#REF!/$M210*100,2),"")</f>
        <v/>
      </c>
    </row>
    <row r="211" spans="1:19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K211" t="str">
        <f>IFERROR(VLOOKUP($D211,Data!$C$2:$I$1057,7,FALSE),"")</f>
        <v/>
      </c>
      <c r="L211" t="str">
        <f>IFERROR(VLOOKUP($D211,Data!$C$2:$J$1057,8,FALSE),"")</f>
        <v/>
      </c>
      <c r="M211" t="str">
        <f>IFERROR(INDEX(Data!$T$2:$T$1057,$E211-1),"")</f>
        <v/>
      </c>
      <c r="O211" t="str">
        <f t="shared" si="26"/>
        <v/>
      </c>
      <c r="P211" t="str">
        <f t="shared" si="27"/>
        <v/>
      </c>
      <c r="Q211" t="str">
        <f t="shared" si="28"/>
        <v/>
      </c>
      <c r="S211" t="str">
        <f>IFERROR(ROUND(#REF!/$M211*100,2),"")</f>
        <v/>
      </c>
    </row>
    <row r="212" spans="1:19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K212" t="str">
        <f>IFERROR(VLOOKUP($D212,Data!$C$2:$I$1057,7,FALSE),"")</f>
        <v/>
      </c>
      <c r="L212" t="str">
        <f>IFERROR(VLOOKUP($D212,Data!$C$2:$J$1057,8,FALSE),"")</f>
        <v/>
      </c>
      <c r="M212" t="str">
        <f>IFERROR(INDEX(Data!$T$2:$T$1057,$E212-1),"")</f>
        <v/>
      </c>
      <c r="O212" t="str">
        <f t="shared" si="26"/>
        <v/>
      </c>
      <c r="P212" t="str">
        <f t="shared" si="27"/>
        <v/>
      </c>
      <c r="Q212" t="str">
        <f t="shared" si="28"/>
        <v/>
      </c>
      <c r="S212" t="str">
        <f>IFERROR(ROUND(#REF!/$M212*100,2),"")</f>
        <v/>
      </c>
    </row>
    <row r="213" spans="1:19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K213" t="str">
        <f>IFERROR(VLOOKUP($D213,Data!$C$2:$I$1057,7,FALSE),"")</f>
        <v/>
      </c>
      <c r="L213" t="str">
        <f>IFERROR(VLOOKUP($D213,Data!$C$2:$J$1057,8,FALSE),"")</f>
        <v/>
      </c>
      <c r="M213" t="str">
        <f>IFERROR(INDEX(Data!$T$2:$T$1057,$E213-1),"")</f>
        <v/>
      </c>
      <c r="O213" t="str">
        <f t="shared" si="26"/>
        <v/>
      </c>
      <c r="P213" t="str">
        <f t="shared" si="27"/>
        <v/>
      </c>
      <c r="Q213" t="str">
        <f t="shared" si="28"/>
        <v/>
      </c>
      <c r="S213" t="str">
        <f>IFERROR(ROUND(#REF!/$M213*100,2),"")</f>
        <v/>
      </c>
    </row>
    <row r="214" spans="1:19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K214" t="str">
        <f>IFERROR(VLOOKUP($D214,Data!$C$2:$I$1057,7,FALSE),"")</f>
        <v/>
      </c>
      <c r="L214" t="str">
        <f>IFERROR(VLOOKUP($D214,Data!$C$2:$J$1057,8,FALSE),"")</f>
        <v/>
      </c>
      <c r="M214" t="str">
        <f>IFERROR(INDEX(Data!$T$2:$T$1057,$E214-1),"")</f>
        <v/>
      </c>
      <c r="O214" t="str">
        <f t="shared" si="26"/>
        <v/>
      </c>
      <c r="P214" t="str">
        <f t="shared" si="27"/>
        <v/>
      </c>
      <c r="Q214" t="str">
        <f t="shared" si="28"/>
        <v/>
      </c>
      <c r="S214" t="str">
        <f>IFERROR(ROUND(#REF!/$M214*100,2),"")</f>
        <v/>
      </c>
    </row>
    <row r="215" spans="1:19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K215" t="str">
        <f>IFERROR(VLOOKUP($D215,Data!$C$2:$I$1057,7,FALSE),"")</f>
        <v/>
      </c>
      <c r="L215" t="str">
        <f>IFERROR(VLOOKUP($D215,Data!$C$2:$J$1057,8,FALSE),"")</f>
        <v/>
      </c>
      <c r="M215" t="str">
        <f>IFERROR(INDEX(Data!$T$2:$T$1057,$E215-1),"")</f>
        <v/>
      </c>
      <c r="O215" t="str">
        <f t="shared" si="26"/>
        <v/>
      </c>
      <c r="P215" t="str">
        <f t="shared" si="27"/>
        <v/>
      </c>
      <c r="Q215" t="str">
        <f t="shared" si="28"/>
        <v/>
      </c>
      <c r="S215" t="str">
        <f>IFERROR(ROUND(#REF!/$M215*100,2),"")</f>
        <v/>
      </c>
    </row>
    <row r="216" spans="1:19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K216" t="str">
        <f>IFERROR(VLOOKUP($D216,Data!$C$2:$I$1057,7,FALSE),"")</f>
        <v/>
      </c>
      <c r="L216" t="str">
        <f>IFERROR(VLOOKUP($D216,Data!$C$2:$J$1057,8,FALSE),"")</f>
        <v/>
      </c>
      <c r="M216" t="str">
        <f>IFERROR(INDEX(Data!$T$2:$T$1057,$E216-1),"")</f>
        <v/>
      </c>
      <c r="O216" t="str">
        <f t="shared" si="26"/>
        <v/>
      </c>
      <c r="P216" t="str">
        <f t="shared" si="27"/>
        <v/>
      </c>
      <c r="Q216" t="str">
        <f t="shared" si="28"/>
        <v/>
      </c>
      <c r="S216" t="str">
        <f>IFERROR(ROUND(#REF!/$M216*100,2),"")</f>
        <v/>
      </c>
    </row>
    <row r="217" spans="1:19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K217" t="str">
        <f>IFERROR(VLOOKUP($D217,Data!$C$2:$I$1057,7,FALSE),"")</f>
        <v/>
      </c>
      <c r="L217" t="str">
        <f>IFERROR(VLOOKUP($D217,Data!$C$2:$J$1057,8,FALSE),"")</f>
        <v/>
      </c>
      <c r="M217" t="str">
        <f>IFERROR(INDEX(Data!$T$2:$T$1057,$E217-1),"")</f>
        <v/>
      </c>
      <c r="O217" t="str">
        <f t="shared" si="26"/>
        <v/>
      </c>
      <c r="P217" t="str">
        <f t="shared" si="27"/>
        <v/>
      </c>
      <c r="Q217" t="str">
        <f t="shared" si="28"/>
        <v/>
      </c>
      <c r="S217" t="str">
        <f>IFERROR(ROUND(#REF!/$M217*100,2),"")</f>
        <v/>
      </c>
    </row>
    <row r="218" spans="1:19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K218" t="str">
        <f>IFERROR(VLOOKUP($D218,Data!$C$2:$I$1057,7,FALSE),"")</f>
        <v/>
      </c>
      <c r="L218" t="str">
        <f>IFERROR(VLOOKUP($D218,Data!$C$2:$J$1057,8,FALSE),"")</f>
        <v/>
      </c>
      <c r="M218" t="str">
        <f>IFERROR(INDEX(Data!$T$2:$T$1057,$E218-1),"")</f>
        <v/>
      </c>
      <c r="O218" t="str">
        <f t="shared" si="26"/>
        <v/>
      </c>
      <c r="P218" t="str">
        <f t="shared" si="27"/>
        <v/>
      </c>
      <c r="Q218" t="str">
        <f t="shared" si="28"/>
        <v/>
      </c>
      <c r="S218" t="str">
        <f>IFERROR(ROUND(#REF!/$M218*100,2),"")</f>
        <v/>
      </c>
    </row>
    <row r="219" spans="1:19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K219" t="str">
        <f>IFERROR(VLOOKUP($D219,Data!$C$2:$I$1057,7,FALSE),"")</f>
        <v/>
      </c>
      <c r="L219" t="str">
        <f>IFERROR(VLOOKUP($D219,Data!$C$2:$J$1057,8,FALSE),"")</f>
        <v/>
      </c>
      <c r="M219" t="str">
        <f>IFERROR(INDEX(Data!$T$2:$T$1057,$E219-1),"")</f>
        <v/>
      </c>
      <c r="O219" t="str">
        <f t="shared" si="26"/>
        <v/>
      </c>
      <c r="P219" t="str">
        <f t="shared" si="27"/>
        <v/>
      </c>
      <c r="Q219" t="str">
        <f t="shared" si="28"/>
        <v/>
      </c>
      <c r="S219" t="str">
        <f>IFERROR(ROUND(#REF!/$M219*100,2),"")</f>
        <v/>
      </c>
    </row>
    <row r="220" spans="1:19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K220" t="str">
        <f>IFERROR(VLOOKUP($D220,Data!$C$2:$I$1057,7,FALSE),"")</f>
        <v/>
      </c>
      <c r="L220" t="str">
        <f>IFERROR(VLOOKUP($D220,Data!$C$2:$J$1057,8,FALSE),"")</f>
        <v/>
      </c>
      <c r="M220" t="str">
        <f>IFERROR(INDEX(Data!$T$2:$T$1057,$E220-1),"")</f>
        <v/>
      </c>
      <c r="O220" t="str">
        <f t="shared" si="26"/>
        <v/>
      </c>
      <c r="P220" t="str">
        <f t="shared" si="27"/>
        <v/>
      </c>
      <c r="Q220" t="str">
        <f t="shared" si="28"/>
        <v/>
      </c>
      <c r="S220" t="str">
        <f>IFERROR(ROUND(#REF!/$M220*100,2),"")</f>
        <v/>
      </c>
    </row>
    <row r="221" spans="1:19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K221" t="str">
        <f>IFERROR(VLOOKUP($D221,Data!$C$2:$I$1057,7,FALSE),"")</f>
        <v/>
      </c>
      <c r="L221" t="str">
        <f>IFERROR(VLOOKUP($D221,Data!$C$2:$J$1057,8,FALSE),"")</f>
        <v/>
      </c>
      <c r="M221" t="str">
        <f>IFERROR(INDEX(Data!$T$2:$T$1057,$E221-1),"")</f>
        <v/>
      </c>
      <c r="O221" t="str">
        <f t="shared" si="26"/>
        <v/>
      </c>
      <c r="P221" t="str">
        <f t="shared" si="27"/>
        <v/>
      </c>
      <c r="Q221" t="str">
        <f t="shared" si="28"/>
        <v/>
      </c>
      <c r="S221" t="str">
        <f>IFERROR(ROUND(#REF!/$M221*100,2),"")</f>
        <v/>
      </c>
    </row>
    <row r="222" spans="1:19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K222" t="str">
        <f>IFERROR(VLOOKUP($D222,Data!$C$2:$I$1057,7,FALSE),"")</f>
        <v/>
      </c>
      <c r="L222" t="str">
        <f>IFERROR(VLOOKUP($D222,Data!$C$2:$J$1057,8,FALSE),"")</f>
        <v/>
      </c>
      <c r="M222" t="str">
        <f>IFERROR(INDEX(Data!$T$2:$T$1057,$E222-1),"")</f>
        <v/>
      </c>
      <c r="O222" t="str">
        <f t="shared" si="26"/>
        <v/>
      </c>
      <c r="P222" t="str">
        <f t="shared" si="27"/>
        <v/>
      </c>
      <c r="Q222" t="str">
        <f t="shared" si="28"/>
        <v/>
      </c>
      <c r="S222" t="str">
        <f>IFERROR(ROUND(#REF!/$M222*100,2),"")</f>
        <v/>
      </c>
    </row>
    <row r="223" spans="1:19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K223" t="str">
        <f>IFERROR(VLOOKUP($D223,Data!$C$2:$I$1057,7,FALSE),"")</f>
        <v/>
      </c>
      <c r="L223" t="str">
        <f>IFERROR(VLOOKUP($D223,Data!$C$2:$J$1057,8,FALSE),"")</f>
        <v/>
      </c>
      <c r="M223" t="str">
        <f>IFERROR(INDEX(Data!$T$2:$T$1057,$E223-1),"")</f>
        <v/>
      </c>
      <c r="O223" t="str">
        <f t="shared" si="26"/>
        <v/>
      </c>
      <c r="P223" t="str">
        <f t="shared" si="27"/>
        <v/>
      </c>
      <c r="Q223" t="str">
        <f t="shared" si="28"/>
        <v/>
      </c>
      <c r="S223" t="str">
        <f>IFERROR(ROUND(#REF!/$M223*100,2),"")</f>
        <v/>
      </c>
    </row>
    <row r="224" spans="1:19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K224" t="str">
        <f>IFERROR(VLOOKUP($D224,Data!$C$2:$I$1057,7,FALSE),"")</f>
        <v/>
      </c>
      <c r="L224" t="str">
        <f>IFERROR(VLOOKUP($D224,Data!$C$2:$J$1057,8,FALSE),"")</f>
        <v/>
      </c>
      <c r="M224" t="str">
        <f>IFERROR(INDEX(Data!$T$2:$T$1057,$E224-1),"")</f>
        <v/>
      </c>
      <c r="O224" t="str">
        <f t="shared" si="26"/>
        <v/>
      </c>
      <c r="P224" t="str">
        <f t="shared" si="27"/>
        <v/>
      </c>
      <c r="Q224" t="str">
        <f t="shared" si="28"/>
        <v/>
      </c>
      <c r="S224" t="str">
        <f>IFERROR(ROUND(#REF!/$M224*100,2),"")</f>
        <v/>
      </c>
    </row>
    <row r="225" spans="1:19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K225" t="str">
        <f>IFERROR(VLOOKUP($D225,Data!$C$2:$I$1057,7,FALSE),"")</f>
        <v/>
      </c>
      <c r="L225" t="str">
        <f>IFERROR(VLOOKUP($D225,Data!$C$2:$J$1057,8,FALSE),"")</f>
        <v/>
      </c>
      <c r="M225" t="str">
        <f>IFERROR(INDEX(Data!$T$2:$T$1057,$E225-1),"")</f>
        <v/>
      </c>
      <c r="O225" t="str">
        <f t="shared" si="26"/>
        <v/>
      </c>
      <c r="P225" t="str">
        <f t="shared" si="27"/>
        <v/>
      </c>
      <c r="Q225" t="str">
        <f t="shared" si="28"/>
        <v/>
      </c>
      <c r="S225" t="str">
        <f>IFERROR(ROUND(#REF!/$M225*100,2),"")</f>
        <v/>
      </c>
    </row>
    <row r="226" spans="1:19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K226" t="str">
        <f>IFERROR(VLOOKUP($D226,Data!$C$2:$I$1057,7,FALSE),"")</f>
        <v/>
      </c>
      <c r="L226" t="str">
        <f>IFERROR(VLOOKUP($D226,Data!$C$2:$J$1057,8,FALSE),"")</f>
        <v/>
      </c>
      <c r="M226" t="str">
        <f>IFERROR(INDEX(Data!$T$2:$T$1057,$E226-1),"")</f>
        <v/>
      </c>
      <c r="O226" t="str">
        <f t="shared" si="26"/>
        <v/>
      </c>
      <c r="P226" t="str">
        <f t="shared" si="27"/>
        <v/>
      </c>
      <c r="Q226" t="str">
        <f t="shared" si="28"/>
        <v/>
      </c>
      <c r="S226" t="str">
        <f>IFERROR(ROUND(#REF!/$M226*100,2),"")</f>
        <v/>
      </c>
    </row>
    <row r="227" spans="1:19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K227" t="str">
        <f>IFERROR(VLOOKUP($D227,Data!$C$2:$I$1057,7,FALSE),"")</f>
        <v/>
      </c>
      <c r="L227" t="str">
        <f>IFERROR(VLOOKUP($D227,Data!$C$2:$J$1057,8,FALSE),"")</f>
        <v/>
      </c>
      <c r="M227" t="str">
        <f>IFERROR(INDEX(Data!$T$2:$T$1057,$E227-1),"")</f>
        <v/>
      </c>
      <c r="O227" t="str">
        <f t="shared" si="26"/>
        <v/>
      </c>
      <c r="P227" t="str">
        <f t="shared" si="27"/>
        <v/>
      </c>
      <c r="Q227" t="str">
        <f t="shared" si="28"/>
        <v/>
      </c>
      <c r="S227" t="str">
        <f>IFERROR(ROUND(#REF!/$M227*100,2),"")</f>
        <v/>
      </c>
    </row>
    <row r="228" spans="1:19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K228" t="str">
        <f>IFERROR(VLOOKUP($D228,Data!$C$2:$I$1057,7,FALSE),"")</f>
        <v/>
      </c>
      <c r="L228" t="str">
        <f>IFERROR(VLOOKUP($D228,Data!$C$2:$J$1057,8,FALSE),"")</f>
        <v/>
      </c>
      <c r="M228" t="str">
        <f>IFERROR(INDEX(Data!$T$2:$T$1057,$E228-1),"")</f>
        <v/>
      </c>
      <c r="O228" t="str">
        <f t="shared" si="26"/>
        <v/>
      </c>
      <c r="P228" t="str">
        <f t="shared" si="27"/>
        <v/>
      </c>
      <c r="Q228" t="str">
        <f t="shared" si="28"/>
        <v/>
      </c>
      <c r="S228" t="str">
        <f>IFERROR(ROUND(#REF!/$M228*100,2),"")</f>
        <v/>
      </c>
    </row>
    <row r="229" spans="1:19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K229" t="str">
        <f>IFERROR(VLOOKUP($D229,Data!$C$2:$I$1057,7,FALSE),"")</f>
        <v/>
      </c>
      <c r="L229" t="str">
        <f>IFERROR(VLOOKUP($D229,Data!$C$2:$J$1057,8,FALSE),"")</f>
        <v/>
      </c>
      <c r="M229" t="str">
        <f>IFERROR(INDEX(Data!$T$2:$T$1057,$E229-1),"")</f>
        <v/>
      </c>
      <c r="O229" t="str">
        <f t="shared" si="26"/>
        <v/>
      </c>
      <c r="P229" t="str">
        <f t="shared" si="27"/>
        <v/>
      </c>
      <c r="Q229" t="str">
        <f t="shared" si="28"/>
        <v/>
      </c>
      <c r="S229" t="str">
        <f>IFERROR(ROUND(#REF!/$M229*100,2),"")</f>
        <v/>
      </c>
    </row>
    <row r="230" spans="1:19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K230" t="str">
        <f>IFERROR(VLOOKUP($D230,Data!$C$2:$I$1057,7,FALSE),"")</f>
        <v/>
      </c>
      <c r="L230" t="str">
        <f>IFERROR(VLOOKUP($D230,Data!$C$2:$J$1057,8,FALSE),"")</f>
        <v/>
      </c>
      <c r="M230" t="str">
        <f>IFERROR(INDEX(Data!$T$2:$T$1057,$E230-1),"")</f>
        <v/>
      </c>
      <c r="O230" t="str">
        <f t="shared" si="26"/>
        <v/>
      </c>
      <c r="P230" t="str">
        <f t="shared" si="27"/>
        <v/>
      </c>
      <c r="Q230" t="str">
        <f t="shared" si="28"/>
        <v/>
      </c>
      <c r="S230" t="str">
        <f>IFERROR(ROUND(#REF!/$M230*100,2),"")</f>
        <v/>
      </c>
    </row>
    <row r="231" spans="1:19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K231" t="str">
        <f>IFERROR(VLOOKUP($D231,Data!$C$2:$I$1057,7,FALSE),"")</f>
        <v/>
      </c>
      <c r="L231" t="str">
        <f>IFERROR(VLOOKUP($D231,Data!$C$2:$J$1057,8,FALSE),"")</f>
        <v/>
      </c>
      <c r="M231" t="str">
        <f>IFERROR(INDEX(Data!$T$2:$T$1057,$E231-1),"")</f>
        <v/>
      </c>
      <c r="O231" t="str">
        <f t="shared" si="26"/>
        <v/>
      </c>
      <c r="P231" t="str">
        <f t="shared" si="27"/>
        <v/>
      </c>
      <c r="Q231" t="str">
        <f t="shared" si="28"/>
        <v/>
      </c>
      <c r="S231" t="str">
        <f>IFERROR(ROUND(#REF!/$M231*100,2),"")</f>
        <v/>
      </c>
    </row>
    <row r="232" spans="1:19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K232" t="str">
        <f>IFERROR(VLOOKUP($D232,Data!$C$2:$I$1057,7,FALSE),"")</f>
        <v/>
      </c>
      <c r="L232" t="str">
        <f>IFERROR(VLOOKUP($D232,Data!$C$2:$J$1057,8,FALSE),"")</f>
        <v/>
      </c>
      <c r="M232" t="str">
        <f>IFERROR(INDEX(Data!$T$2:$T$1057,$E232-1),"")</f>
        <v/>
      </c>
      <c r="O232" t="str">
        <f t="shared" si="26"/>
        <v/>
      </c>
      <c r="P232" t="str">
        <f t="shared" si="27"/>
        <v/>
      </c>
      <c r="Q232" t="str">
        <f t="shared" ref="Q232:Q263" si="29">IFERROR(IF($P232,ROUND($K232*$O232/$L232*100,2),""),"")</f>
        <v/>
      </c>
      <c r="S232" t="str">
        <f>IFERROR(ROUND(#REF!/$M232*100,2),"")</f>
        <v/>
      </c>
    </row>
    <row r="233" spans="1:19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K233" t="str">
        <f>IFERROR(VLOOKUP($D233,Data!$C$2:$I$1057,7,FALSE),"")</f>
        <v/>
      </c>
      <c r="L233" t="str">
        <f>IFERROR(VLOOKUP($D233,Data!$C$2:$J$1057,8,FALSE),"")</f>
        <v/>
      </c>
      <c r="M233" t="str">
        <f>IFERROR(INDEX(Data!$T$2:$T$1057,$E233-1),"")</f>
        <v/>
      </c>
      <c r="O233" t="str">
        <f t="shared" si="26"/>
        <v/>
      </c>
      <c r="P233" t="str">
        <f t="shared" si="27"/>
        <v/>
      </c>
      <c r="Q233" t="str">
        <f t="shared" si="29"/>
        <v/>
      </c>
      <c r="S233" t="str">
        <f>IFERROR(ROUND(#REF!/$M233*100,2),"")</f>
        <v/>
      </c>
    </row>
    <row r="234" spans="1:19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K234" t="str">
        <f>IFERROR(VLOOKUP($D234,Data!$C$2:$I$1057,7,FALSE),"")</f>
        <v/>
      </c>
      <c r="L234" t="str">
        <f>IFERROR(VLOOKUP($D234,Data!$C$2:$J$1057,8,FALSE),"")</f>
        <v/>
      </c>
      <c r="M234" t="str">
        <f>IFERROR(INDEX(Data!$T$2:$T$1057,$E234-1),"")</f>
        <v/>
      </c>
      <c r="O234" t="str">
        <f t="shared" si="26"/>
        <v/>
      </c>
      <c r="P234" t="str">
        <f t="shared" si="27"/>
        <v/>
      </c>
      <c r="Q234" t="str">
        <f t="shared" si="29"/>
        <v/>
      </c>
      <c r="S234" t="str">
        <f>IFERROR(ROUND(#REF!/$M234*100,2),"")</f>
        <v/>
      </c>
    </row>
    <row r="235" spans="1:19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K235" t="str">
        <f>IFERROR(VLOOKUP($D235,Data!$C$2:$I$1057,7,FALSE),"")</f>
        <v/>
      </c>
      <c r="L235" t="str">
        <f>IFERROR(VLOOKUP($D235,Data!$C$2:$J$1057,8,FALSE),"")</f>
        <v/>
      </c>
      <c r="M235" t="str">
        <f>IFERROR(INDEX(Data!$T$2:$T$1057,$E235-1),"")</f>
        <v/>
      </c>
      <c r="O235" t="str">
        <f t="shared" si="26"/>
        <v/>
      </c>
      <c r="P235" t="str">
        <f t="shared" si="27"/>
        <v/>
      </c>
      <c r="Q235" t="str">
        <f t="shared" si="29"/>
        <v/>
      </c>
      <c r="S235" t="str">
        <f>IFERROR(ROUND(#REF!/$M235*100,2),"")</f>
        <v/>
      </c>
    </row>
    <row r="236" spans="1:19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K236" t="str">
        <f>IFERROR(VLOOKUP($D236,Data!$C$2:$I$1057,7,FALSE),"")</f>
        <v/>
      </c>
      <c r="L236" t="str">
        <f>IFERROR(VLOOKUP($D236,Data!$C$2:$J$1057,8,FALSE),"")</f>
        <v/>
      </c>
      <c r="M236" t="str">
        <f>IFERROR(INDEX(Data!$T$2:$T$1057,$E236-1),"")</f>
        <v/>
      </c>
      <c r="O236" t="str">
        <f t="shared" si="26"/>
        <v/>
      </c>
      <c r="P236" t="str">
        <f t="shared" si="27"/>
        <v/>
      </c>
      <c r="Q236" t="str">
        <f t="shared" si="29"/>
        <v/>
      </c>
      <c r="S236" t="str">
        <f>IFERROR(ROUND(#REF!/$M236*100,2),"")</f>
        <v/>
      </c>
    </row>
    <row r="237" spans="1:19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K237" t="str">
        <f>IFERROR(VLOOKUP($D237,Data!$C$2:$I$1057,7,FALSE),"")</f>
        <v/>
      </c>
      <c r="L237" t="str">
        <f>IFERROR(VLOOKUP($D237,Data!$C$2:$J$1057,8,FALSE),"")</f>
        <v/>
      </c>
      <c r="M237" t="str">
        <f>IFERROR(INDEX(Data!$T$2:$T$1057,$E237-1),"")</f>
        <v/>
      </c>
      <c r="O237" t="str">
        <f t="shared" si="26"/>
        <v/>
      </c>
      <c r="P237" t="str">
        <f t="shared" si="27"/>
        <v/>
      </c>
      <c r="Q237" t="str">
        <f t="shared" si="29"/>
        <v/>
      </c>
      <c r="S237" t="str">
        <f>IFERROR(ROUND(#REF!/$M237*100,2),"")</f>
        <v/>
      </c>
    </row>
    <row r="238" spans="1:19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K238" t="str">
        <f>IFERROR(VLOOKUP($D238,Data!$C$2:$I$1057,7,FALSE),"")</f>
        <v/>
      </c>
      <c r="L238" t="str">
        <f>IFERROR(VLOOKUP($D238,Data!$C$2:$J$1057,8,FALSE),"")</f>
        <v/>
      </c>
      <c r="M238" t="str">
        <f>IFERROR(INDEX(Data!$T$2:$T$1057,$E238-1),"")</f>
        <v/>
      </c>
      <c r="O238" t="str">
        <f t="shared" si="26"/>
        <v/>
      </c>
      <c r="P238" t="str">
        <f t="shared" si="27"/>
        <v/>
      </c>
      <c r="Q238" t="str">
        <f t="shared" si="29"/>
        <v/>
      </c>
      <c r="S238" t="str">
        <f>IFERROR(ROUND(#REF!/$M238*100,2),"")</f>
        <v/>
      </c>
    </row>
    <row r="239" spans="1:19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K239" t="str">
        <f>IFERROR(VLOOKUP($D239,Data!$C$2:$I$1057,7,FALSE),"")</f>
        <v/>
      </c>
      <c r="L239" t="str">
        <f>IFERROR(VLOOKUP($D239,Data!$C$2:$J$1057,8,FALSE),"")</f>
        <v/>
      </c>
      <c r="M239" t="str">
        <f>IFERROR(INDEX(Data!$T$2:$T$1057,$E239-1),"")</f>
        <v/>
      </c>
      <c r="O239" t="str">
        <f t="shared" si="26"/>
        <v/>
      </c>
      <c r="P239" t="str">
        <f t="shared" si="27"/>
        <v/>
      </c>
      <c r="Q239" t="str">
        <f t="shared" si="29"/>
        <v/>
      </c>
      <c r="S239" t="str">
        <f>IFERROR(ROUND(#REF!/$M239*100,2),"")</f>
        <v/>
      </c>
    </row>
    <row r="240" spans="1:19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K240" t="str">
        <f>IFERROR(VLOOKUP($D240,Data!$C$2:$I$1057,7,FALSE),"")</f>
        <v/>
      </c>
      <c r="L240" t="str">
        <f>IFERROR(VLOOKUP($D240,Data!$C$2:$J$1057,8,FALSE),"")</f>
        <v/>
      </c>
      <c r="M240" t="str">
        <f>IFERROR(INDEX(Data!$T$2:$T$1057,$E240-1),"")</f>
        <v/>
      </c>
      <c r="O240" t="str">
        <f t="shared" si="26"/>
        <v/>
      </c>
      <c r="P240" t="str">
        <f t="shared" si="27"/>
        <v/>
      </c>
      <c r="Q240" t="str">
        <f t="shared" si="29"/>
        <v/>
      </c>
      <c r="S240" t="str">
        <f>IFERROR(ROUND(#REF!/$M240*100,2),"")</f>
        <v/>
      </c>
    </row>
    <row r="241" spans="1:19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K241" t="str">
        <f>IFERROR(VLOOKUP($D241,Data!$C$2:$I$1057,7,FALSE),"")</f>
        <v/>
      </c>
      <c r="L241" t="str">
        <f>IFERROR(VLOOKUP($D241,Data!$C$2:$J$1057,8,FALSE),"")</f>
        <v/>
      </c>
      <c r="M241" t="str">
        <f>IFERROR(INDEX(Data!$T$2:$T$1057,$E241-1),"")</f>
        <v/>
      </c>
      <c r="O241" t="str">
        <f t="shared" si="26"/>
        <v/>
      </c>
      <c r="P241" t="str">
        <f t="shared" si="27"/>
        <v/>
      </c>
      <c r="Q241" t="str">
        <f t="shared" si="29"/>
        <v/>
      </c>
      <c r="S241" t="str">
        <f>IFERROR(ROUND(#REF!/$M241*100,2),"")</f>
        <v/>
      </c>
    </row>
    <row r="242" spans="1:19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K242" t="str">
        <f>IFERROR(VLOOKUP($D242,Data!$C$2:$I$1057,7,FALSE),"")</f>
        <v/>
      </c>
      <c r="L242" t="str">
        <f>IFERROR(VLOOKUP($D242,Data!$C$2:$J$1057,8,FALSE),"")</f>
        <v/>
      </c>
      <c r="M242" t="str">
        <f>IFERROR(INDEX(Data!$T$2:$T$1057,$E242-1),"")</f>
        <v/>
      </c>
      <c r="O242" t="str">
        <f t="shared" si="26"/>
        <v/>
      </c>
      <c r="P242" t="str">
        <f t="shared" si="27"/>
        <v/>
      </c>
      <c r="Q242" t="str">
        <f t="shared" si="29"/>
        <v/>
      </c>
      <c r="S242" t="str">
        <f>IFERROR(ROUND(#REF!/$M242*100,2),"")</f>
        <v/>
      </c>
    </row>
    <row r="243" spans="1:19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K243" t="str">
        <f>IFERROR(VLOOKUP($D243,Data!$C$2:$I$1057,7,FALSE),"")</f>
        <v/>
      </c>
      <c r="L243" t="str">
        <f>IFERROR(VLOOKUP($D243,Data!$C$2:$J$1057,8,FALSE),"")</f>
        <v/>
      </c>
      <c r="M243" t="str">
        <f>IFERROR(INDEX(Data!$T$2:$T$1057,$E243-1),"")</f>
        <v/>
      </c>
      <c r="O243" t="str">
        <f t="shared" si="26"/>
        <v/>
      </c>
      <c r="P243" t="str">
        <f t="shared" si="27"/>
        <v/>
      </c>
      <c r="Q243" t="str">
        <f t="shared" si="29"/>
        <v/>
      </c>
      <c r="S243" t="str">
        <f>IFERROR(ROUND(#REF!/$M243*100,2),"")</f>
        <v/>
      </c>
    </row>
    <row r="244" spans="1:19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K244" t="str">
        <f>IFERROR(VLOOKUP($D244,Data!$C$2:$I$1057,7,FALSE),"")</f>
        <v/>
      </c>
      <c r="L244" t="str">
        <f>IFERROR(VLOOKUP($D244,Data!$C$2:$J$1057,8,FALSE),"")</f>
        <v/>
      </c>
      <c r="M244" t="str">
        <f>IFERROR(INDEX(Data!$T$2:$T$1057,$E244-1),"")</f>
        <v/>
      </c>
      <c r="O244" t="str">
        <f t="shared" si="26"/>
        <v/>
      </c>
      <c r="P244" t="str">
        <f t="shared" si="27"/>
        <v/>
      </c>
      <c r="Q244" t="str">
        <f t="shared" si="29"/>
        <v/>
      </c>
      <c r="S244" t="str">
        <f>IFERROR(ROUND(#REF!/$M244*100,2),"")</f>
        <v/>
      </c>
    </row>
    <row r="245" spans="1:19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K245" t="str">
        <f>IFERROR(VLOOKUP($D245,Data!$C$2:$I$1057,7,FALSE),"")</f>
        <v/>
      </c>
      <c r="L245" t="str">
        <f>IFERROR(VLOOKUP($D245,Data!$C$2:$J$1057,8,FALSE),"")</f>
        <v/>
      </c>
      <c r="M245" t="str">
        <f>IFERROR(INDEX(Data!$T$2:$T$1057,$E245-1),"")</f>
        <v/>
      </c>
      <c r="O245" t="str">
        <f t="shared" si="26"/>
        <v/>
      </c>
      <c r="P245" t="str">
        <f t="shared" si="27"/>
        <v/>
      </c>
      <c r="Q245" t="str">
        <f t="shared" si="29"/>
        <v/>
      </c>
      <c r="S245" t="str">
        <f>IFERROR(ROUND(#REF!/$M245*100,2),"")</f>
        <v/>
      </c>
    </row>
    <row r="246" spans="1:19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K246" t="str">
        <f>IFERROR(VLOOKUP($D246,Data!$C$2:$I$1057,7,FALSE),"")</f>
        <v/>
      </c>
      <c r="L246" t="str">
        <f>IFERROR(VLOOKUP($D246,Data!$C$2:$J$1057,8,FALSE),"")</f>
        <v/>
      </c>
      <c r="M246" t="str">
        <f>IFERROR(INDEX(Data!$T$2:$T$1057,$E246-1),"")</f>
        <v/>
      </c>
      <c r="O246" t="str">
        <f t="shared" si="26"/>
        <v/>
      </c>
      <c r="P246" t="str">
        <f t="shared" si="27"/>
        <v/>
      </c>
      <c r="Q246" t="str">
        <f t="shared" si="29"/>
        <v/>
      </c>
      <c r="S246" t="str">
        <f>IFERROR(ROUND(#REF!/$M246*100,2),"")</f>
        <v/>
      </c>
    </row>
    <row r="247" spans="1:19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K247" t="str">
        <f>IFERROR(VLOOKUP($D247,Data!$C$2:$I$1057,7,FALSE),"")</f>
        <v/>
      </c>
      <c r="L247" t="str">
        <f>IFERROR(VLOOKUP($D247,Data!$C$2:$J$1057,8,FALSE),"")</f>
        <v/>
      </c>
      <c r="M247" t="str">
        <f>IFERROR(INDEX(Data!$T$2:$T$1057,$E247-1),"")</f>
        <v/>
      </c>
      <c r="O247" t="str">
        <f t="shared" si="26"/>
        <v/>
      </c>
      <c r="P247" t="str">
        <f t="shared" si="27"/>
        <v/>
      </c>
      <c r="Q247" t="str">
        <f t="shared" si="29"/>
        <v/>
      </c>
      <c r="S247" t="str">
        <f>IFERROR(ROUND(#REF!/$M247*100,2),"")</f>
        <v/>
      </c>
    </row>
    <row r="248" spans="1:19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K248" t="str">
        <f>IFERROR(VLOOKUP($D248,Data!$C$2:$I$1057,7,FALSE),"")</f>
        <v/>
      </c>
      <c r="L248" t="str">
        <f>IFERROR(VLOOKUP($D248,Data!$C$2:$J$1057,8,FALSE),"")</f>
        <v/>
      </c>
      <c r="M248" t="str">
        <f>IFERROR(INDEX(Data!$T$2:$T$1057,$E248-1),"")</f>
        <v/>
      </c>
      <c r="O248" t="str">
        <f t="shared" si="26"/>
        <v/>
      </c>
      <c r="P248" t="str">
        <f t="shared" si="27"/>
        <v/>
      </c>
      <c r="Q248" t="str">
        <f t="shared" si="29"/>
        <v/>
      </c>
      <c r="S248" t="str">
        <f>IFERROR(ROUND(#REF!/$M248*100,2),"")</f>
        <v/>
      </c>
    </row>
    <row r="249" spans="1:19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K249" t="str">
        <f>IFERROR(VLOOKUP($D249,Data!$C$2:$I$1057,7,FALSE),"")</f>
        <v/>
      </c>
      <c r="L249" t="str">
        <f>IFERROR(VLOOKUP($D249,Data!$C$2:$J$1057,8,FALSE),"")</f>
        <v/>
      </c>
      <c r="M249" t="str">
        <f>IFERROR(INDEX(Data!$T$2:$T$1057,$E249-1),"")</f>
        <v/>
      </c>
      <c r="O249" t="str">
        <f t="shared" si="26"/>
        <v/>
      </c>
      <c r="P249" t="str">
        <f t="shared" si="27"/>
        <v/>
      </c>
      <c r="Q249" t="str">
        <f t="shared" si="29"/>
        <v/>
      </c>
      <c r="S249" t="str">
        <f>IFERROR(ROUND(#REF!/$M249*100,2),"")</f>
        <v/>
      </c>
    </row>
    <row r="250" spans="1:19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K250" t="str">
        <f>IFERROR(VLOOKUP($D250,Data!$C$2:$I$1057,7,FALSE),"")</f>
        <v/>
      </c>
      <c r="L250" t="str">
        <f>IFERROR(VLOOKUP($D250,Data!$C$2:$J$1057,8,FALSE),"")</f>
        <v/>
      </c>
      <c r="M250" t="str">
        <f>IFERROR(INDEX(Data!$T$2:$T$1057,$E250-1),"")</f>
        <v/>
      </c>
      <c r="O250" t="str">
        <f t="shared" si="26"/>
        <v/>
      </c>
      <c r="P250" t="str">
        <f t="shared" si="27"/>
        <v/>
      </c>
      <c r="Q250" t="str">
        <f t="shared" si="29"/>
        <v/>
      </c>
      <c r="S250" t="str">
        <f>IFERROR(ROUND(#REF!/$M250*100,2),"")</f>
        <v/>
      </c>
    </row>
    <row r="251" spans="1:19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K251" t="str">
        <f>IFERROR(VLOOKUP($D251,Data!$C$2:$I$1057,7,FALSE),"")</f>
        <v/>
      </c>
      <c r="L251" t="str">
        <f>IFERROR(VLOOKUP($D251,Data!$C$2:$J$1057,8,FALSE),"")</f>
        <v/>
      </c>
      <c r="M251" t="str">
        <f>IFERROR(INDEX(Data!$T$2:$T$1057,$E251-1),"")</f>
        <v/>
      </c>
      <c r="O251" t="str">
        <f t="shared" si="26"/>
        <v/>
      </c>
      <c r="P251" t="str">
        <f t="shared" si="27"/>
        <v/>
      </c>
      <c r="Q251" t="str">
        <f t="shared" si="29"/>
        <v/>
      </c>
      <c r="S251" t="str">
        <f>IFERROR(ROUND(#REF!/$M251*100,2),"")</f>
        <v/>
      </c>
    </row>
    <row r="252" spans="1:19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K252" t="str">
        <f>IFERROR(VLOOKUP($D252,Data!$C$2:$I$1057,7,FALSE),"")</f>
        <v/>
      </c>
      <c r="L252" t="str">
        <f>IFERROR(VLOOKUP($D252,Data!$C$2:$J$1057,8,FALSE),"")</f>
        <v/>
      </c>
      <c r="M252" t="str">
        <f>IFERROR(INDEX(Data!$T$2:$T$1057,$E252-1),"")</f>
        <v/>
      </c>
      <c r="O252" t="str">
        <f t="shared" si="26"/>
        <v/>
      </c>
      <c r="P252" t="str">
        <f t="shared" si="27"/>
        <v/>
      </c>
      <c r="Q252" t="str">
        <f t="shared" si="29"/>
        <v/>
      </c>
      <c r="S252" t="str">
        <f>IFERROR(ROUND(#REF!/$M252*100,2),"")</f>
        <v/>
      </c>
    </row>
    <row r="253" spans="1:19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K253" t="str">
        <f>IFERROR(VLOOKUP($D253,Data!$C$2:$I$1057,7,FALSE),"")</f>
        <v/>
      </c>
      <c r="L253" t="str">
        <f>IFERROR(VLOOKUP($D253,Data!$C$2:$J$1057,8,FALSE),"")</f>
        <v/>
      </c>
      <c r="M253" t="str">
        <f>IFERROR(INDEX(Data!$T$2:$T$1057,$E253-1),"")</f>
        <v/>
      </c>
      <c r="O253" t="str">
        <f t="shared" si="26"/>
        <v/>
      </c>
      <c r="P253" t="str">
        <f t="shared" si="27"/>
        <v/>
      </c>
      <c r="Q253" t="str">
        <f t="shared" si="29"/>
        <v/>
      </c>
      <c r="S253" t="str">
        <f>IFERROR(ROUND(#REF!/$M253*100,2),"")</f>
        <v/>
      </c>
    </row>
    <row r="254" spans="1:19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K254" t="str">
        <f>IFERROR(VLOOKUP($D254,Data!$C$2:$I$1057,7,FALSE),"")</f>
        <v/>
      </c>
      <c r="L254" t="str">
        <f>IFERROR(VLOOKUP($D254,Data!$C$2:$J$1057,8,FALSE),"")</f>
        <v/>
      </c>
      <c r="M254" t="str">
        <f>IFERROR(INDEX(Data!$T$2:$T$1057,$E254-1),"")</f>
        <v/>
      </c>
      <c r="O254" t="str">
        <f t="shared" si="26"/>
        <v/>
      </c>
      <c r="P254" t="str">
        <f t="shared" si="27"/>
        <v/>
      </c>
      <c r="Q254" t="str">
        <f t="shared" si="29"/>
        <v/>
      </c>
      <c r="S254" t="str">
        <f>IFERROR(ROUND(#REF!/$M254*100,2),"")</f>
        <v/>
      </c>
    </row>
    <row r="255" spans="1:19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K255" t="str">
        <f>IFERROR(VLOOKUP($D255,Data!$C$2:$I$1057,7,FALSE),"")</f>
        <v/>
      </c>
      <c r="L255" t="str">
        <f>IFERROR(VLOOKUP($D255,Data!$C$2:$J$1057,8,FALSE),"")</f>
        <v/>
      </c>
      <c r="M255" t="str">
        <f>IFERROR(INDEX(Data!$T$2:$T$1057,$E255-1),"")</f>
        <v/>
      </c>
      <c r="O255" t="str">
        <f t="shared" si="26"/>
        <v/>
      </c>
      <c r="P255" t="str">
        <f t="shared" si="27"/>
        <v/>
      </c>
      <c r="Q255" t="str">
        <f t="shared" si="29"/>
        <v/>
      </c>
      <c r="S255" t="str">
        <f>IFERROR(ROUND(#REF!/$M255*100,2),"")</f>
        <v/>
      </c>
    </row>
    <row r="256" spans="1:19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K256" t="str">
        <f>IFERROR(VLOOKUP($D256,Data!$C$2:$I$1057,7,FALSE),"")</f>
        <v/>
      </c>
      <c r="L256" t="str">
        <f>IFERROR(VLOOKUP($D256,Data!$C$2:$J$1057,8,FALSE),"")</f>
        <v/>
      </c>
      <c r="M256" t="str">
        <f>IFERROR(INDEX(Data!$T$2:$T$1057,$E256-1),"")</f>
        <v/>
      </c>
      <c r="O256" t="str">
        <f t="shared" si="26"/>
        <v/>
      </c>
      <c r="P256" t="str">
        <f t="shared" si="27"/>
        <v/>
      </c>
      <c r="Q256" t="str">
        <f t="shared" si="29"/>
        <v/>
      </c>
      <c r="S256" t="str">
        <f>IFERROR(ROUND(#REF!/$M256*100,2),"")</f>
        <v/>
      </c>
    </row>
    <row r="257" spans="1:19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K257" t="str">
        <f>IFERROR(VLOOKUP($D257,Data!$C$2:$I$1057,7,FALSE),"")</f>
        <v/>
      </c>
      <c r="L257" t="str">
        <f>IFERROR(VLOOKUP($D257,Data!$C$2:$J$1057,8,FALSE),"")</f>
        <v/>
      </c>
      <c r="M257" t="str">
        <f>IFERROR(INDEX(Data!$T$2:$T$1057,$E257-1),"")</f>
        <v/>
      </c>
      <c r="O257" t="str">
        <f t="shared" si="26"/>
        <v/>
      </c>
      <c r="P257" t="str">
        <f t="shared" si="27"/>
        <v/>
      </c>
      <c r="Q257" t="str">
        <f t="shared" si="29"/>
        <v/>
      </c>
      <c r="S257" t="str">
        <f>IFERROR(ROUND(#REF!/$M257*100,2),"")</f>
        <v/>
      </c>
    </row>
    <row r="258" spans="1:19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K258" t="str">
        <f>IFERROR(VLOOKUP($D258,Data!$C$2:$I$1057,7,FALSE),"")</f>
        <v/>
      </c>
      <c r="L258" t="str">
        <f>IFERROR(VLOOKUP($D258,Data!$C$2:$J$1057,8,FALSE),"")</f>
        <v/>
      </c>
      <c r="M258" t="str">
        <f>IFERROR(INDEX(Data!$T$2:$T$1057,$E258-1),"")</f>
        <v/>
      </c>
      <c r="O258" t="str">
        <f t="shared" si="26"/>
        <v/>
      </c>
      <c r="P258" t="str">
        <f t="shared" si="27"/>
        <v/>
      </c>
      <c r="Q258" t="str">
        <f t="shared" si="29"/>
        <v/>
      </c>
      <c r="S258" t="str">
        <f>IFERROR(ROUND(#REF!/$M258*100,2),"")</f>
        <v/>
      </c>
    </row>
    <row r="259" spans="1:19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K259" t="str">
        <f>IFERROR(VLOOKUP($D259,Data!$C$2:$I$1057,7,FALSE),"")</f>
        <v/>
      </c>
      <c r="L259" t="str">
        <f>IFERROR(VLOOKUP($D259,Data!$C$2:$J$1057,8,FALSE),"")</f>
        <v/>
      </c>
      <c r="M259" t="str">
        <f>IFERROR(INDEX(Data!$T$2:$T$1057,$E259-1),"")</f>
        <v/>
      </c>
      <c r="O259" t="str">
        <f t="shared" si="26"/>
        <v/>
      </c>
      <c r="P259" t="str">
        <f t="shared" si="27"/>
        <v/>
      </c>
      <c r="Q259" t="str">
        <f t="shared" si="29"/>
        <v/>
      </c>
      <c r="S259" t="str">
        <f>IFERROR(ROUND(#REF!/$M259*100,2),"")</f>
        <v/>
      </c>
    </row>
    <row r="260" spans="1:19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K260" t="str">
        <f>IFERROR(VLOOKUP($D260,Data!$C$2:$I$1057,7,FALSE),"")</f>
        <v/>
      </c>
      <c r="L260" t="str">
        <f>IFERROR(VLOOKUP($D260,Data!$C$2:$J$1057,8,FALSE),"")</f>
        <v/>
      </c>
      <c r="M260" t="str">
        <f>IFERROR(INDEX(Data!$T$2:$T$1057,$E260-1),"")</f>
        <v/>
      </c>
      <c r="O260" t="str">
        <f t="shared" si="26"/>
        <v/>
      </c>
      <c r="P260" t="str">
        <f t="shared" si="27"/>
        <v/>
      </c>
      <c r="Q260" t="str">
        <f t="shared" si="29"/>
        <v/>
      </c>
      <c r="S260" t="str">
        <f>IFERROR(ROUND(#REF!/$M260*100,2),"")</f>
        <v/>
      </c>
    </row>
    <row r="261" spans="1:19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K261" t="str">
        <f>IFERROR(VLOOKUP($D261,Data!$C$2:$I$1057,7,FALSE),"")</f>
        <v/>
      </c>
      <c r="L261" t="str">
        <f>IFERROR(VLOOKUP($D261,Data!$C$2:$J$1057,8,FALSE),"")</f>
        <v/>
      </c>
      <c r="M261" t="str">
        <f>IFERROR(INDEX(Data!$T$2:$T$1057,$E261-1),"")</f>
        <v/>
      </c>
      <c r="O261" t="str">
        <f t="shared" si="26"/>
        <v/>
      </c>
      <c r="P261" t="str">
        <f t="shared" si="27"/>
        <v/>
      </c>
      <c r="Q261" t="str">
        <f t="shared" si="29"/>
        <v/>
      </c>
      <c r="S261" t="str">
        <f>IFERROR(ROUND(#REF!/$M261*100,2),"")</f>
        <v/>
      </c>
    </row>
    <row r="262" spans="1:19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K262" t="str">
        <f>IFERROR(VLOOKUP($D262,Data!$C$2:$I$1057,7,FALSE),"")</f>
        <v/>
      </c>
      <c r="L262" t="str">
        <f>IFERROR(VLOOKUP($D262,Data!$C$2:$J$1057,8,FALSE),"")</f>
        <v/>
      </c>
      <c r="M262" t="str">
        <f>IFERROR(INDEX(Data!$T$2:$T$1057,$E262-1),"")</f>
        <v/>
      </c>
      <c r="O262" t="str">
        <f t="shared" si="26"/>
        <v/>
      </c>
      <c r="P262" t="str">
        <f t="shared" si="27"/>
        <v/>
      </c>
      <c r="Q262" t="str">
        <f t="shared" si="29"/>
        <v/>
      </c>
      <c r="S262" t="str">
        <f>IFERROR(ROUND(#REF!/$M262*100,2),"")</f>
        <v/>
      </c>
    </row>
    <row r="263" spans="1:19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K263" t="str">
        <f>IFERROR(VLOOKUP($D263,Data!$C$2:$I$1057,7,FALSE),"")</f>
        <v/>
      </c>
      <c r="L263" t="str">
        <f>IFERROR(VLOOKUP($D263,Data!$C$2:$J$1057,8,FALSE),"")</f>
        <v/>
      </c>
      <c r="M263" t="str">
        <f>IFERROR(INDEX(Data!$T$2:$T$1057,$E263-1),"")</f>
        <v/>
      </c>
      <c r="O263" t="str">
        <f t="shared" si="26"/>
        <v/>
      </c>
      <c r="P263" t="str">
        <f t="shared" si="27"/>
        <v/>
      </c>
      <c r="Q263" t="str">
        <f t="shared" si="29"/>
        <v/>
      </c>
      <c r="S263" t="str">
        <f>IFERROR(ROUND(#REF!/$M263*100,2),"")</f>
        <v/>
      </c>
    </row>
    <row r="264" spans="1:19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K264" t="str">
        <f>IFERROR(VLOOKUP($D264,Data!$C$2:$I$1057,7,FALSE),"")</f>
        <v/>
      </c>
      <c r="L264" t="str">
        <f>IFERROR(VLOOKUP($D264,Data!$C$2:$J$1057,8,FALSE),"")</f>
        <v/>
      </c>
      <c r="M264" t="str">
        <f>IFERROR(INDEX(Data!$T$2:$T$1057,$E264-1),"")</f>
        <v/>
      </c>
      <c r="O264" t="str">
        <f t="shared" ref="O264:O327" si="30">IFERROR(ROUND($M264/$L264,2),"")</f>
        <v/>
      </c>
      <c r="P264" t="str">
        <f t="shared" ref="P264:P327" si="31">IFERROR(IF($K264,AND($K264,($F264="Done")),FALSE),"")</f>
        <v/>
      </c>
      <c r="Q264" t="str">
        <f t="shared" ref="Q264:Q295" si="32">IFERROR(IF($P264,ROUND($K264*$O264/$L264*100,2),""),"")</f>
        <v/>
      </c>
      <c r="S264" t="str">
        <f>IFERROR(ROUND(#REF!/$M264*100,2),"")</f>
        <v/>
      </c>
    </row>
    <row r="265" spans="1:19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K265" t="str">
        <f>IFERROR(VLOOKUP($D265,Data!$C$2:$I$1057,7,FALSE),"")</f>
        <v/>
      </c>
      <c r="L265" t="str">
        <f>IFERROR(VLOOKUP($D265,Data!$C$2:$J$1057,8,FALSE),"")</f>
        <v/>
      </c>
      <c r="M265" t="str">
        <f>IFERROR(INDEX(Data!$T$2:$T$1057,$E265-1),"")</f>
        <v/>
      </c>
      <c r="O265" t="str">
        <f t="shared" si="30"/>
        <v/>
      </c>
      <c r="P265" t="str">
        <f t="shared" si="31"/>
        <v/>
      </c>
      <c r="Q265" t="str">
        <f t="shared" si="32"/>
        <v/>
      </c>
      <c r="S265" t="str">
        <f>IFERROR(ROUND(#REF!/$M265*100,2),"")</f>
        <v/>
      </c>
    </row>
    <row r="266" spans="1:19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K266" t="str">
        <f>IFERROR(VLOOKUP($D266,Data!$C$2:$I$1057,7,FALSE),"")</f>
        <v/>
      </c>
      <c r="L266" t="str">
        <f>IFERROR(VLOOKUP($D266,Data!$C$2:$J$1057,8,FALSE),"")</f>
        <v/>
      </c>
      <c r="M266" t="str">
        <f>IFERROR(INDEX(Data!$T$2:$T$1057,$E266-1),"")</f>
        <v/>
      </c>
      <c r="O266" t="str">
        <f t="shared" si="30"/>
        <v/>
      </c>
      <c r="P266" t="str">
        <f t="shared" si="31"/>
        <v/>
      </c>
      <c r="Q266" t="str">
        <f t="shared" si="32"/>
        <v/>
      </c>
      <c r="S266" t="str">
        <f>IFERROR(ROUND(#REF!/$M266*100,2),"")</f>
        <v/>
      </c>
    </row>
    <row r="267" spans="1:19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K267" t="str">
        <f>IFERROR(VLOOKUP($D267,Data!$C$2:$I$1057,7,FALSE),"")</f>
        <v/>
      </c>
      <c r="L267" t="str">
        <f>IFERROR(VLOOKUP($D267,Data!$C$2:$J$1057,8,FALSE),"")</f>
        <v/>
      </c>
      <c r="M267" t="str">
        <f>IFERROR(INDEX(Data!$T$2:$T$1057,$E267-1),"")</f>
        <v/>
      </c>
      <c r="O267" t="str">
        <f t="shared" si="30"/>
        <v/>
      </c>
      <c r="P267" t="str">
        <f t="shared" si="31"/>
        <v/>
      </c>
      <c r="Q267" t="str">
        <f t="shared" si="32"/>
        <v/>
      </c>
      <c r="S267" t="str">
        <f>IFERROR(ROUND(#REF!/$M267*100,2),"")</f>
        <v/>
      </c>
    </row>
    <row r="268" spans="1:19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K268" t="str">
        <f>IFERROR(VLOOKUP($D268,Data!$C$2:$I$1057,7,FALSE),"")</f>
        <v/>
      </c>
      <c r="L268" t="str">
        <f>IFERROR(VLOOKUP($D268,Data!$C$2:$J$1057,8,FALSE),"")</f>
        <v/>
      </c>
      <c r="M268" t="str">
        <f>IFERROR(INDEX(Data!$T$2:$T$1057,$E268-1),"")</f>
        <v/>
      </c>
      <c r="O268" t="str">
        <f t="shared" si="30"/>
        <v/>
      </c>
      <c r="P268" t="str">
        <f t="shared" si="31"/>
        <v/>
      </c>
      <c r="Q268" t="str">
        <f t="shared" si="32"/>
        <v/>
      </c>
      <c r="S268" t="str">
        <f>IFERROR(ROUND(#REF!/$M268*100,2),"")</f>
        <v/>
      </c>
    </row>
    <row r="269" spans="1:19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K269" t="str">
        <f>IFERROR(VLOOKUP($D269,Data!$C$2:$I$1057,7,FALSE),"")</f>
        <v/>
      </c>
      <c r="L269" t="str">
        <f>IFERROR(VLOOKUP($D269,Data!$C$2:$J$1057,8,FALSE),"")</f>
        <v/>
      </c>
      <c r="M269" t="str">
        <f>IFERROR(INDEX(Data!$T$2:$T$1057,$E269-1),"")</f>
        <v/>
      </c>
      <c r="O269" t="str">
        <f t="shared" si="30"/>
        <v/>
      </c>
      <c r="P269" t="str">
        <f t="shared" si="31"/>
        <v/>
      </c>
      <c r="Q269" t="str">
        <f t="shared" si="32"/>
        <v/>
      </c>
      <c r="S269" t="str">
        <f>IFERROR(ROUND(#REF!/$M269*100,2),"")</f>
        <v/>
      </c>
    </row>
    <row r="270" spans="1:19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K270" t="str">
        <f>IFERROR(VLOOKUP($D270,Data!$C$2:$I$1057,7,FALSE),"")</f>
        <v/>
      </c>
      <c r="L270" t="str">
        <f>IFERROR(VLOOKUP($D270,Data!$C$2:$J$1057,8,FALSE),"")</f>
        <v/>
      </c>
      <c r="M270" t="str">
        <f>IFERROR(INDEX(Data!$T$2:$T$1057,$E270-1),"")</f>
        <v/>
      </c>
      <c r="O270" t="str">
        <f t="shared" si="30"/>
        <v/>
      </c>
      <c r="P270" t="str">
        <f t="shared" si="31"/>
        <v/>
      </c>
      <c r="Q270" t="str">
        <f t="shared" si="32"/>
        <v/>
      </c>
      <c r="S270" t="str">
        <f>IFERROR(ROUND(#REF!/$M270*100,2),"")</f>
        <v/>
      </c>
    </row>
    <row r="271" spans="1:19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K271" t="str">
        <f>IFERROR(VLOOKUP($D271,Data!$C$2:$I$1057,7,FALSE),"")</f>
        <v/>
      </c>
      <c r="L271" t="str">
        <f>IFERROR(VLOOKUP($D271,Data!$C$2:$J$1057,8,FALSE),"")</f>
        <v/>
      </c>
      <c r="M271" t="str">
        <f>IFERROR(INDEX(Data!$T$2:$T$1057,$E271-1),"")</f>
        <v/>
      </c>
      <c r="O271" t="str">
        <f t="shared" si="30"/>
        <v/>
      </c>
      <c r="P271" t="str">
        <f t="shared" si="31"/>
        <v/>
      </c>
      <c r="Q271" t="str">
        <f t="shared" si="32"/>
        <v/>
      </c>
      <c r="S271" t="str">
        <f>IFERROR(ROUND(#REF!/$M271*100,2),"")</f>
        <v/>
      </c>
    </row>
    <row r="272" spans="1:19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K272" t="str">
        <f>IFERROR(VLOOKUP($D272,Data!$C$2:$I$1057,7,FALSE),"")</f>
        <v/>
      </c>
      <c r="L272" t="str">
        <f>IFERROR(VLOOKUP($D272,Data!$C$2:$J$1057,8,FALSE),"")</f>
        <v/>
      </c>
      <c r="M272" t="str">
        <f>IFERROR(INDEX(Data!$T$2:$T$1057,$E272-1),"")</f>
        <v/>
      </c>
      <c r="O272" t="str">
        <f t="shared" si="30"/>
        <v/>
      </c>
      <c r="P272" t="str">
        <f t="shared" si="31"/>
        <v/>
      </c>
      <c r="Q272" t="str">
        <f t="shared" si="32"/>
        <v/>
      </c>
      <c r="S272" t="str">
        <f>IFERROR(ROUND(#REF!/$M272*100,2),"")</f>
        <v/>
      </c>
    </row>
    <row r="273" spans="1:19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K273" t="str">
        <f>IFERROR(VLOOKUP($D273,Data!$C$2:$I$1057,7,FALSE),"")</f>
        <v/>
      </c>
      <c r="L273" t="str">
        <f>IFERROR(VLOOKUP($D273,Data!$C$2:$J$1057,8,FALSE),"")</f>
        <v/>
      </c>
      <c r="M273" t="str">
        <f>IFERROR(INDEX(Data!$T$2:$T$1057,$E273-1),"")</f>
        <v/>
      </c>
      <c r="O273" t="str">
        <f t="shared" si="30"/>
        <v/>
      </c>
      <c r="P273" t="str">
        <f t="shared" si="31"/>
        <v/>
      </c>
      <c r="Q273" t="str">
        <f t="shared" si="32"/>
        <v/>
      </c>
      <c r="S273" t="str">
        <f>IFERROR(ROUND(#REF!/$M273*100,2),"")</f>
        <v/>
      </c>
    </row>
    <row r="274" spans="1:19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K274" t="str">
        <f>IFERROR(VLOOKUP($D274,Data!$C$2:$I$1057,7,FALSE),"")</f>
        <v/>
      </c>
      <c r="L274" t="str">
        <f>IFERROR(VLOOKUP($D274,Data!$C$2:$J$1057,8,FALSE),"")</f>
        <v/>
      </c>
      <c r="M274" t="str">
        <f>IFERROR(INDEX(Data!$T$2:$T$1057,$E274-1),"")</f>
        <v/>
      </c>
      <c r="O274" t="str">
        <f t="shared" si="30"/>
        <v/>
      </c>
      <c r="P274" t="str">
        <f t="shared" si="31"/>
        <v/>
      </c>
      <c r="Q274" t="str">
        <f t="shared" si="32"/>
        <v/>
      </c>
      <c r="S274" t="str">
        <f>IFERROR(ROUND(#REF!/$M274*100,2),"")</f>
        <v/>
      </c>
    </row>
    <row r="275" spans="1:19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K275" t="str">
        <f>IFERROR(VLOOKUP($D275,Data!$C$2:$I$1057,7,FALSE),"")</f>
        <v/>
      </c>
      <c r="L275" t="str">
        <f>IFERROR(VLOOKUP($D275,Data!$C$2:$J$1057,8,FALSE),"")</f>
        <v/>
      </c>
      <c r="M275" t="str">
        <f>IFERROR(INDEX(Data!$T$2:$T$1057,$E275-1),"")</f>
        <v/>
      </c>
      <c r="O275" t="str">
        <f t="shared" si="30"/>
        <v/>
      </c>
      <c r="P275" t="str">
        <f t="shared" si="31"/>
        <v/>
      </c>
      <c r="Q275" t="str">
        <f t="shared" si="32"/>
        <v/>
      </c>
      <c r="S275" t="str">
        <f>IFERROR(ROUND(#REF!/$M275*100,2),"")</f>
        <v/>
      </c>
    </row>
    <row r="276" spans="1:19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K276" t="str">
        <f>IFERROR(VLOOKUP($D276,Data!$C$2:$I$1057,7,FALSE),"")</f>
        <v/>
      </c>
      <c r="L276" t="str">
        <f>IFERROR(VLOOKUP($D276,Data!$C$2:$J$1057,8,FALSE),"")</f>
        <v/>
      </c>
      <c r="M276" t="str">
        <f>IFERROR(INDEX(Data!$T$2:$T$1057,$E276-1),"")</f>
        <v/>
      </c>
      <c r="O276" t="str">
        <f t="shared" si="30"/>
        <v/>
      </c>
      <c r="P276" t="str">
        <f t="shared" si="31"/>
        <v/>
      </c>
      <c r="Q276" t="str">
        <f t="shared" si="32"/>
        <v/>
      </c>
      <c r="S276" t="str">
        <f>IFERROR(ROUND(#REF!/$M276*100,2),"")</f>
        <v/>
      </c>
    </row>
    <row r="277" spans="1:19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K277" t="str">
        <f>IFERROR(VLOOKUP($D277,Data!$C$2:$I$1057,7,FALSE),"")</f>
        <v/>
      </c>
      <c r="L277" t="str">
        <f>IFERROR(VLOOKUP($D277,Data!$C$2:$J$1057,8,FALSE),"")</f>
        <v/>
      </c>
      <c r="M277" t="str">
        <f>IFERROR(INDEX(Data!$T$2:$T$1057,$E277-1),"")</f>
        <v/>
      </c>
      <c r="O277" t="str">
        <f t="shared" si="30"/>
        <v/>
      </c>
      <c r="P277" t="str">
        <f t="shared" si="31"/>
        <v/>
      </c>
      <c r="Q277" t="str">
        <f t="shared" si="32"/>
        <v/>
      </c>
      <c r="S277" t="str">
        <f>IFERROR(ROUND(#REF!/$M277*100,2),"")</f>
        <v/>
      </c>
    </row>
    <row r="278" spans="1:19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K278" t="str">
        <f>IFERROR(VLOOKUP($D278,Data!$C$2:$I$1057,7,FALSE),"")</f>
        <v/>
      </c>
      <c r="L278" t="str">
        <f>IFERROR(VLOOKUP($D278,Data!$C$2:$J$1057,8,FALSE),"")</f>
        <v/>
      </c>
      <c r="M278" t="str">
        <f>IFERROR(INDEX(Data!$T$2:$T$1057,$E278-1),"")</f>
        <v/>
      </c>
      <c r="O278" t="str">
        <f t="shared" si="30"/>
        <v/>
      </c>
      <c r="P278" t="str">
        <f t="shared" si="31"/>
        <v/>
      </c>
      <c r="Q278" t="str">
        <f t="shared" si="32"/>
        <v/>
      </c>
      <c r="S278" t="str">
        <f>IFERROR(ROUND(#REF!/$M278*100,2),"")</f>
        <v/>
      </c>
    </row>
    <row r="279" spans="1:19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K279" t="str">
        <f>IFERROR(VLOOKUP($D279,Data!$C$2:$I$1057,7,FALSE),"")</f>
        <v/>
      </c>
      <c r="L279" t="str">
        <f>IFERROR(VLOOKUP($D279,Data!$C$2:$J$1057,8,FALSE),"")</f>
        <v/>
      </c>
      <c r="M279" t="str">
        <f>IFERROR(INDEX(Data!$T$2:$T$1057,$E279-1),"")</f>
        <v/>
      </c>
      <c r="O279" t="str">
        <f t="shared" si="30"/>
        <v/>
      </c>
      <c r="P279" t="str">
        <f t="shared" si="31"/>
        <v/>
      </c>
      <c r="Q279" t="str">
        <f t="shared" si="32"/>
        <v/>
      </c>
      <c r="S279" t="str">
        <f>IFERROR(ROUND(#REF!/$M279*100,2),"")</f>
        <v/>
      </c>
    </row>
    <row r="280" spans="1:19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K280" t="str">
        <f>IFERROR(VLOOKUP($D280,Data!$C$2:$I$1057,7,FALSE),"")</f>
        <v/>
      </c>
      <c r="L280" t="str">
        <f>IFERROR(VLOOKUP($D280,Data!$C$2:$J$1057,8,FALSE),"")</f>
        <v/>
      </c>
      <c r="M280" t="str">
        <f>IFERROR(INDEX(Data!$T$2:$T$1057,$E280-1),"")</f>
        <v/>
      </c>
      <c r="O280" t="str">
        <f t="shared" si="30"/>
        <v/>
      </c>
      <c r="P280" t="str">
        <f t="shared" si="31"/>
        <v/>
      </c>
      <c r="Q280" t="str">
        <f t="shared" si="32"/>
        <v/>
      </c>
      <c r="S280" t="str">
        <f>IFERROR(ROUND(#REF!/$M280*100,2),"")</f>
        <v/>
      </c>
    </row>
    <row r="281" spans="1:19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K281" t="str">
        <f>IFERROR(VLOOKUP($D281,Data!$C$2:$I$1057,7,FALSE),"")</f>
        <v/>
      </c>
      <c r="L281" t="str">
        <f>IFERROR(VLOOKUP($D281,Data!$C$2:$J$1057,8,FALSE),"")</f>
        <v/>
      </c>
      <c r="M281" t="str">
        <f>IFERROR(INDEX(Data!$T$2:$T$1057,$E281-1),"")</f>
        <v/>
      </c>
      <c r="O281" t="str">
        <f t="shared" si="30"/>
        <v/>
      </c>
      <c r="P281" t="str">
        <f t="shared" si="31"/>
        <v/>
      </c>
      <c r="Q281" t="str">
        <f t="shared" si="32"/>
        <v/>
      </c>
      <c r="S281" t="str">
        <f>IFERROR(ROUND(#REF!/$M281*100,2),"")</f>
        <v/>
      </c>
    </row>
    <row r="282" spans="1:19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K282" t="str">
        <f>IFERROR(VLOOKUP($D282,Data!$C$2:$I$1057,7,FALSE),"")</f>
        <v/>
      </c>
      <c r="L282" t="str">
        <f>IFERROR(VLOOKUP($D282,Data!$C$2:$J$1057,8,FALSE),"")</f>
        <v/>
      </c>
      <c r="M282" t="str">
        <f>IFERROR(INDEX(Data!$T$2:$T$1057,$E282-1),"")</f>
        <v/>
      </c>
      <c r="O282" t="str">
        <f t="shared" si="30"/>
        <v/>
      </c>
      <c r="P282" t="str">
        <f t="shared" si="31"/>
        <v/>
      </c>
      <c r="Q282" t="str">
        <f t="shared" si="32"/>
        <v/>
      </c>
      <c r="S282" t="str">
        <f>IFERROR(ROUND(#REF!/$M282*100,2),"")</f>
        <v/>
      </c>
    </row>
    <row r="283" spans="1:19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K283" t="str">
        <f>IFERROR(VLOOKUP($D283,Data!$C$2:$I$1057,7,FALSE),"")</f>
        <v/>
      </c>
      <c r="L283" t="str">
        <f>IFERROR(VLOOKUP($D283,Data!$C$2:$J$1057,8,FALSE),"")</f>
        <v/>
      </c>
      <c r="M283" t="str">
        <f>IFERROR(INDEX(Data!$T$2:$T$1057,$E283-1),"")</f>
        <v/>
      </c>
      <c r="O283" t="str">
        <f t="shared" si="30"/>
        <v/>
      </c>
      <c r="P283" t="str">
        <f t="shared" si="31"/>
        <v/>
      </c>
      <c r="Q283" t="str">
        <f t="shared" si="32"/>
        <v/>
      </c>
      <c r="S283" t="str">
        <f>IFERROR(ROUND(#REF!/$M283*100,2),"")</f>
        <v/>
      </c>
    </row>
    <row r="284" spans="1:19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K284" t="str">
        <f>IFERROR(VLOOKUP($D284,Data!$C$2:$I$1057,7,FALSE),"")</f>
        <v/>
      </c>
      <c r="L284" t="str">
        <f>IFERROR(VLOOKUP($D284,Data!$C$2:$J$1057,8,FALSE),"")</f>
        <v/>
      </c>
      <c r="M284" t="str">
        <f>IFERROR(INDEX(Data!$T$2:$T$1057,$E284-1),"")</f>
        <v/>
      </c>
      <c r="O284" t="str">
        <f t="shared" si="30"/>
        <v/>
      </c>
      <c r="P284" t="str">
        <f t="shared" si="31"/>
        <v/>
      </c>
      <c r="Q284" t="str">
        <f t="shared" si="32"/>
        <v/>
      </c>
      <c r="S284" t="str">
        <f>IFERROR(ROUND(#REF!/$M284*100,2),"")</f>
        <v/>
      </c>
    </row>
    <row r="285" spans="1:19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K285" t="str">
        <f>IFERROR(VLOOKUP($D285,Data!$C$2:$I$1057,7,FALSE),"")</f>
        <v/>
      </c>
      <c r="L285" t="str">
        <f>IFERROR(VLOOKUP($D285,Data!$C$2:$J$1057,8,FALSE),"")</f>
        <v/>
      </c>
      <c r="M285" t="str">
        <f>IFERROR(INDEX(Data!$T$2:$T$1057,$E285-1),"")</f>
        <v/>
      </c>
      <c r="O285" t="str">
        <f t="shared" si="30"/>
        <v/>
      </c>
      <c r="P285" t="str">
        <f t="shared" si="31"/>
        <v/>
      </c>
      <c r="Q285" t="str">
        <f t="shared" si="32"/>
        <v/>
      </c>
      <c r="S285" t="str">
        <f>IFERROR(ROUND(#REF!/$M285*100,2),"")</f>
        <v/>
      </c>
    </row>
    <row r="286" spans="1:19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K286" t="str">
        <f>IFERROR(VLOOKUP($D286,Data!$C$2:$I$1057,7,FALSE),"")</f>
        <v/>
      </c>
      <c r="L286" t="str">
        <f>IFERROR(VLOOKUP($D286,Data!$C$2:$J$1057,8,FALSE),"")</f>
        <v/>
      </c>
      <c r="M286" t="str">
        <f>IFERROR(INDEX(Data!$T$2:$T$1057,$E286-1),"")</f>
        <v/>
      </c>
      <c r="O286" t="str">
        <f t="shared" si="30"/>
        <v/>
      </c>
      <c r="P286" t="str">
        <f t="shared" si="31"/>
        <v/>
      </c>
      <c r="Q286" t="str">
        <f t="shared" si="32"/>
        <v/>
      </c>
      <c r="S286" t="str">
        <f>IFERROR(ROUND(#REF!/$M286*100,2),"")</f>
        <v/>
      </c>
    </row>
    <row r="287" spans="1:19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K287" t="str">
        <f>IFERROR(VLOOKUP($D287,Data!$C$2:$I$1057,7,FALSE),"")</f>
        <v/>
      </c>
      <c r="L287" t="str">
        <f>IFERROR(VLOOKUP($D287,Data!$C$2:$J$1057,8,FALSE),"")</f>
        <v/>
      </c>
      <c r="M287" t="str">
        <f>IFERROR(INDEX(Data!$T$2:$T$1057,$E287-1),"")</f>
        <v/>
      </c>
      <c r="O287" t="str">
        <f t="shared" si="30"/>
        <v/>
      </c>
      <c r="P287" t="str">
        <f t="shared" si="31"/>
        <v/>
      </c>
      <c r="Q287" t="str">
        <f t="shared" si="32"/>
        <v/>
      </c>
      <c r="S287" t="str">
        <f>IFERROR(ROUND(#REF!/$M287*100,2),"")</f>
        <v/>
      </c>
    </row>
    <row r="288" spans="1:19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K288" t="str">
        <f>IFERROR(VLOOKUP($D288,Data!$C$2:$I$1057,7,FALSE),"")</f>
        <v/>
      </c>
      <c r="L288" t="str">
        <f>IFERROR(VLOOKUP($D288,Data!$C$2:$J$1057,8,FALSE),"")</f>
        <v/>
      </c>
      <c r="M288" t="str">
        <f>IFERROR(INDEX(Data!$T$2:$T$1057,$E288-1),"")</f>
        <v/>
      </c>
      <c r="O288" t="str">
        <f t="shared" si="30"/>
        <v/>
      </c>
      <c r="P288" t="str">
        <f t="shared" si="31"/>
        <v/>
      </c>
      <c r="Q288" t="str">
        <f t="shared" si="32"/>
        <v/>
      </c>
      <c r="S288" t="str">
        <f>IFERROR(ROUND(#REF!/$M288*100,2),"")</f>
        <v/>
      </c>
    </row>
    <row r="289" spans="1:19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K289" t="str">
        <f>IFERROR(VLOOKUP($D289,Data!$C$2:$I$1057,7,FALSE),"")</f>
        <v/>
      </c>
      <c r="L289" t="str">
        <f>IFERROR(VLOOKUP($D289,Data!$C$2:$J$1057,8,FALSE),"")</f>
        <v/>
      </c>
      <c r="M289" t="str">
        <f>IFERROR(INDEX(Data!$T$2:$T$1057,$E289-1),"")</f>
        <v/>
      </c>
      <c r="O289" t="str">
        <f t="shared" si="30"/>
        <v/>
      </c>
      <c r="P289" t="str">
        <f t="shared" si="31"/>
        <v/>
      </c>
      <c r="Q289" t="str">
        <f t="shared" si="32"/>
        <v/>
      </c>
      <c r="S289" t="str">
        <f>IFERROR(ROUND(#REF!/$M289*100,2),"")</f>
        <v/>
      </c>
    </row>
    <row r="290" spans="1:19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K290" t="str">
        <f>IFERROR(VLOOKUP($D290,Data!$C$2:$I$1057,7,FALSE),"")</f>
        <v/>
      </c>
      <c r="L290" t="str">
        <f>IFERROR(VLOOKUP($D290,Data!$C$2:$J$1057,8,FALSE),"")</f>
        <v/>
      </c>
      <c r="M290" t="str">
        <f>IFERROR(INDEX(Data!$T$2:$T$1057,$E290-1),"")</f>
        <v/>
      </c>
      <c r="O290" t="str">
        <f t="shared" si="30"/>
        <v/>
      </c>
      <c r="P290" t="str">
        <f t="shared" si="31"/>
        <v/>
      </c>
      <c r="Q290" t="str">
        <f t="shared" si="32"/>
        <v/>
      </c>
      <c r="S290" t="str">
        <f>IFERROR(ROUND(#REF!/$M290*100,2),"")</f>
        <v/>
      </c>
    </row>
    <row r="291" spans="1:19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K291" t="str">
        <f>IFERROR(VLOOKUP($D291,Data!$C$2:$I$1057,7,FALSE),"")</f>
        <v/>
      </c>
      <c r="L291" t="str">
        <f>IFERROR(VLOOKUP($D291,Data!$C$2:$J$1057,8,FALSE),"")</f>
        <v/>
      </c>
      <c r="M291" t="str">
        <f>IFERROR(INDEX(Data!$T$2:$T$1057,$E291-1),"")</f>
        <v/>
      </c>
      <c r="O291" t="str">
        <f t="shared" si="30"/>
        <v/>
      </c>
      <c r="P291" t="str">
        <f t="shared" si="31"/>
        <v/>
      </c>
      <c r="Q291" t="str">
        <f t="shared" si="32"/>
        <v/>
      </c>
      <c r="S291" t="str">
        <f>IFERROR(ROUND(#REF!/$M291*100,2),"")</f>
        <v/>
      </c>
    </row>
    <row r="292" spans="1:19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K292" t="str">
        <f>IFERROR(VLOOKUP($D292,Data!$C$2:$I$1057,7,FALSE),"")</f>
        <v/>
      </c>
      <c r="L292" t="str">
        <f>IFERROR(VLOOKUP($D292,Data!$C$2:$J$1057,8,FALSE),"")</f>
        <v/>
      </c>
      <c r="M292" t="str">
        <f>IFERROR(INDEX(Data!$T$2:$T$1057,$E292-1),"")</f>
        <v/>
      </c>
      <c r="O292" t="str">
        <f t="shared" si="30"/>
        <v/>
      </c>
      <c r="P292" t="str">
        <f t="shared" si="31"/>
        <v/>
      </c>
      <c r="Q292" t="str">
        <f t="shared" si="32"/>
        <v/>
      </c>
      <c r="S292" t="str">
        <f>IFERROR(ROUND(#REF!/$M292*100,2),"")</f>
        <v/>
      </c>
    </row>
    <row r="293" spans="1:19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K293" t="str">
        <f>IFERROR(VLOOKUP($D293,Data!$C$2:$I$1057,7,FALSE),"")</f>
        <v/>
      </c>
      <c r="L293" t="str">
        <f>IFERROR(VLOOKUP($D293,Data!$C$2:$J$1057,8,FALSE),"")</f>
        <v/>
      </c>
      <c r="M293" t="str">
        <f>IFERROR(INDEX(Data!$T$2:$T$1057,$E293-1),"")</f>
        <v/>
      </c>
      <c r="O293" t="str">
        <f t="shared" si="30"/>
        <v/>
      </c>
      <c r="P293" t="str">
        <f t="shared" si="31"/>
        <v/>
      </c>
      <c r="Q293" t="str">
        <f t="shared" si="32"/>
        <v/>
      </c>
      <c r="S293" t="str">
        <f>IFERROR(ROUND(#REF!/$M293*100,2),"")</f>
        <v/>
      </c>
    </row>
    <row r="294" spans="1:19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K294" t="str">
        <f>IFERROR(VLOOKUP($D294,Data!$C$2:$I$1057,7,FALSE),"")</f>
        <v/>
      </c>
      <c r="L294" t="str">
        <f>IFERROR(VLOOKUP($D294,Data!$C$2:$J$1057,8,FALSE),"")</f>
        <v/>
      </c>
      <c r="M294" t="str">
        <f>IFERROR(INDEX(Data!$T$2:$T$1057,$E294-1),"")</f>
        <v/>
      </c>
      <c r="O294" t="str">
        <f t="shared" si="30"/>
        <v/>
      </c>
      <c r="P294" t="str">
        <f t="shared" si="31"/>
        <v/>
      </c>
      <c r="Q294" t="str">
        <f t="shared" si="32"/>
        <v/>
      </c>
      <c r="S294" t="str">
        <f>IFERROR(ROUND(#REF!/$M294*100,2),"")</f>
        <v/>
      </c>
    </row>
    <row r="295" spans="1:19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K295" t="str">
        <f>IFERROR(VLOOKUP($D295,Data!$C$2:$I$1057,7,FALSE),"")</f>
        <v/>
      </c>
      <c r="L295" t="str">
        <f>IFERROR(VLOOKUP($D295,Data!$C$2:$J$1057,8,FALSE),"")</f>
        <v/>
      </c>
      <c r="M295" t="str">
        <f>IFERROR(INDEX(Data!$T$2:$T$1057,$E295-1),"")</f>
        <v/>
      </c>
      <c r="O295" t="str">
        <f t="shared" si="30"/>
        <v/>
      </c>
      <c r="P295" t="str">
        <f t="shared" si="31"/>
        <v/>
      </c>
      <c r="Q295" t="str">
        <f t="shared" si="32"/>
        <v/>
      </c>
      <c r="S295" t="str">
        <f>IFERROR(ROUND(#REF!/$M295*100,2),"")</f>
        <v/>
      </c>
    </row>
    <row r="296" spans="1:19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K296" t="str">
        <f>IFERROR(VLOOKUP($D296,Data!$C$2:$I$1057,7,FALSE),"")</f>
        <v/>
      </c>
      <c r="L296" t="str">
        <f>IFERROR(VLOOKUP($D296,Data!$C$2:$J$1057,8,FALSE),"")</f>
        <v/>
      </c>
      <c r="M296" t="str">
        <f>IFERROR(INDEX(Data!$T$2:$T$1057,$E296-1),"")</f>
        <v/>
      </c>
      <c r="O296" t="str">
        <f t="shared" si="30"/>
        <v/>
      </c>
      <c r="P296" t="str">
        <f t="shared" si="31"/>
        <v/>
      </c>
      <c r="Q296" t="str">
        <f t="shared" ref="Q296:Q327" si="33">IFERROR(IF($P296,ROUND($K296*$O296/$L296*100,2),""),"")</f>
        <v/>
      </c>
      <c r="S296" t="str">
        <f>IFERROR(ROUND(#REF!/$M296*100,2),"")</f>
        <v/>
      </c>
    </row>
    <row r="297" spans="1:19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K297" t="str">
        <f>IFERROR(VLOOKUP($D297,Data!$C$2:$I$1057,7,FALSE),"")</f>
        <v/>
      </c>
      <c r="L297" t="str">
        <f>IFERROR(VLOOKUP($D297,Data!$C$2:$J$1057,8,FALSE),"")</f>
        <v/>
      </c>
      <c r="M297" t="str">
        <f>IFERROR(INDEX(Data!$T$2:$T$1057,$E297-1),"")</f>
        <v/>
      </c>
      <c r="O297" t="str">
        <f t="shared" si="30"/>
        <v/>
      </c>
      <c r="P297" t="str">
        <f t="shared" si="31"/>
        <v/>
      </c>
      <c r="Q297" t="str">
        <f t="shared" si="33"/>
        <v/>
      </c>
      <c r="S297" t="str">
        <f>IFERROR(ROUND(#REF!/$M297*100,2),"")</f>
        <v/>
      </c>
    </row>
    <row r="298" spans="1:19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K298" t="str">
        <f>IFERROR(VLOOKUP($D298,Data!$C$2:$I$1057,7,FALSE),"")</f>
        <v/>
      </c>
      <c r="L298" t="str">
        <f>IFERROR(VLOOKUP($D298,Data!$C$2:$J$1057,8,FALSE),"")</f>
        <v/>
      </c>
      <c r="M298" t="str">
        <f>IFERROR(INDEX(Data!$T$2:$T$1057,$E298-1),"")</f>
        <v/>
      </c>
      <c r="O298" t="str">
        <f t="shared" si="30"/>
        <v/>
      </c>
      <c r="P298" t="str">
        <f t="shared" si="31"/>
        <v/>
      </c>
      <c r="Q298" t="str">
        <f t="shared" si="33"/>
        <v/>
      </c>
      <c r="S298" t="str">
        <f>IFERROR(ROUND(#REF!/$M298*100,2),"")</f>
        <v/>
      </c>
    </row>
    <row r="299" spans="1:19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K299" t="str">
        <f>IFERROR(VLOOKUP($D299,Data!$C$2:$I$1057,7,FALSE),"")</f>
        <v/>
      </c>
      <c r="L299" t="str">
        <f>IFERROR(VLOOKUP($D299,Data!$C$2:$J$1057,8,FALSE),"")</f>
        <v/>
      </c>
      <c r="M299" t="str">
        <f>IFERROR(INDEX(Data!$T$2:$T$1057,$E299-1),"")</f>
        <v/>
      </c>
      <c r="O299" t="str">
        <f t="shared" si="30"/>
        <v/>
      </c>
      <c r="P299" t="str">
        <f t="shared" si="31"/>
        <v/>
      </c>
      <c r="Q299" t="str">
        <f t="shared" si="33"/>
        <v/>
      </c>
      <c r="S299" t="str">
        <f>IFERROR(ROUND(#REF!/$M299*100,2),"")</f>
        <v/>
      </c>
    </row>
    <row r="300" spans="1:19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K300" t="str">
        <f>IFERROR(VLOOKUP($D300,Data!$C$2:$I$1057,7,FALSE),"")</f>
        <v/>
      </c>
      <c r="L300" t="str">
        <f>IFERROR(VLOOKUP($D300,Data!$C$2:$J$1057,8,FALSE),"")</f>
        <v/>
      </c>
      <c r="M300" t="str">
        <f>IFERROR(INDEX(Data!$T$2:$T$1057,$E300-1),"")</f>
        <v/>
      </c>
      <c r="O300" t="str">
        <f t="shared" si="30"/>
        <v/>
      </c>
      <c r="P300" t="str">
        <f t="shared" si="31"/>
        <v/>
      </c>
      <c r="Q300" t="str">
        <f t="shared" si="33"/>
        <v/>
      </c>
      <c r="S300" t="str">
        <f>IFERROR(ROUND(#REF!/$M300*100,2),"")</f>
        <v/>
      </c>
    </row>
    <row r="301" spans="1:19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K301" t="str">
        <f>IFERROR(VLOOKUP($D301,Data!$C$2:$I$1057,7,FALSE),"")</f>
        <v/>
      </c>
      <c r="L301" t="str">
        <f>IFERROR(VLOOKUP($D301,Data!$C$2:$J$1057,8,FALSE),"")</f>
        <v/>
      </c>
      <c r="M301" t="str">
        <f>IFERROR(INDEX(Data!$T$2:$T$1057,$E301-1),"")</f>
        <v/>
      </c>
      <c r="O301" t="str">
        <f t="shared" si="30"/>
        <v/>
      </c>
      <c r="P301" t="str">
        <f t="shared" si="31"/>
        <v/>
      </c>
      <c r="Q301" t="str">
        <f t="shared" si="33"/>
        <v/>
      </c>
      <c r="S301" t="str">
        <f>IFERROR(ROUND(#REF!/$M301*100,2),"")</f>
        <v/>
      </c>
    </row>
    <row r="302" spans="1:19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K302" t="str">
        <f>IFERROR(VLOOKUP($D302,Data!$C$2:$I$1057,7,FALSE),"")</f>
        <v/>
      </c>
      <c r="L302" t="str">
        <f>IFERROR(VLOOKUP($D302,Data!$C$2:$J$1057,8,FALSE),"")</f>
        <v/>
      </c>
      <c r="M302" t="str">
        <f>IFERROR(INDEX(Data!$T$2:$T$1057,$E302-1),"")</f>
        <v/>
      </c>
      <c r="O302" t="str">
        <f t="shared" si="30"/>
        <v/>
      </c>
      <c r="P302" t="str">
        <f t="shared" si="31"/>
        <v/>
      </c>
      <c r="Q302" t="str">
        <f t="shared" si="33"/>
        <v/>
      </c>
      <c r="S302" t="str">
        <f>IFERROR(ROUND(#REF!/$M302*100,2),"")</f>
        <v/>
      </c>
    </row>
    <row r="303" spans="1:19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K303" t="str">
        <f>IFERROR(VLOOKUP($D303,Data!$C$2:$I$1057,7,FALSE),"")</f>
        <v/>
      </c>
      <c r="L303" t="str">
        <f>IFERROR(VLOOKUP($D303,Data!$C$2:$J$1057,8,FALSE),"")</f>
        <v/>
      </c>
      <c r="M303" t="str">
        <f>IFERROR(INDEX(Data!$T$2:$T$1057,$E303-1),"")</f>
        <v/>
      </c>
      <c r="O303" t="str">
        <f t="shared" si="30"/>
        <v/>
      </c>
      <c r="P303" t="str">
        <f t="shared" si="31"/>
        <v/>
      </c>
      <c r="Q303" t="str">
        <f t="shared" si="33"/>
        <v/>
      </c>
      <c r="S303" t="str">
        <f>IFERROR(ROUND(#REF!/$M303*100,2),"")</f>
        <v/>
      </c>
    </row>
    <row r="304" spans="1:19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K304" t="str">
        <f>IFERROR(VLOOKUP($D304,Data!$C$2:$I$1057,7,FALSE),"")</f>
        <v/>
      </c>
      <c r="L304" t="str">
        <f>IFERROR(VLOOKUP($D304,Data!$C$2:$J$1057,8,FALSE),"")</f>
        <v/>
      </c>
      <c r="M304" t="str">
        <f>IFERROR(INDEX(Data!$T$2:$T$1057,$E304-1),"")</f>
        <v/>
      </c>
      <c r="O304" t="str">
        <f t="shared" si="30"/>
        <v/>
      </c>
      <c r="P304" t="str">
        <f t="shared" si="31"/>
        <v/>
      </c>
      <c r="Q304" t="str">
        <f t="shared" si="33"/>
        <v/>
      </c>
      <c r="S304" t="str">
        <f>IFERROR(ROUND(#REF!/$M304*100,2),"")</f>
        <v/>
      </c>
    </row>
    <row r="305" spans="1:19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K305" t="str">
        <f>IFERROR(VLOOKUP($D305,Data!$C$2:$I$1057,7,FALSE),"")</f>
        <v/>
      </c>
      <c r="L305" t="str">
        <f>IFERROR(VLOOKUP($D305,Data!$C$2:$J$1057,8,FALSE),"")</f>
        <v/>
      </c>
      <c r="M305" t="str">
        <f>IFERROR(INDEX(Data!$T$2:$T$1057,$E305-1),"")</f>
        <v/>
      </c>
      <c r="O305" t="str">
        <f t="shared" si="30"/>
        <v/>
      </c>
      <c r="P305" t="str">
        <f t="shared" si="31"/>
        <v/>
      </c>
      <c r="Q305" t="str">
        <f t="shared" si="33"/>
        <v/>
      </c>
      <c r="S305" t="str">
        <f>IFERROR(ROUND(#REF!/$M305*100,2),"")</f>
        <v/>
      </c>
    </row>
    <row r="306" spans="1:19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K306" t="str">
        <f>IFERROR(VLOOKUP($D306,Data!$C$2:$I$1057,7,FALSE),"")</f>
        <v/>
      </c>
      <c r="L306" t="str">
        <f>IFERROR(VLOOKUP($D306,Data!$C$2:$J$1057,8,FALSE),"")</f>
        <v/>
      </c>
      <c r="M306" t="str">
        <f>IFERROR(INDEX(Data!$T$2:$T$1057,$E306-1),"")</f>
        <v/>
      </c>
      <c r="O306" t="str">
        <f t="shared" si="30"/>
        <v/>
      </c>
      <c r="P306" t="str">
        <f t="shared" si="31"/>
        <v/>
      </c>
      <c r="Q306" t="str">
        <f t="shared" si="33"/>
        <v/>
      </c>
      <c r="S306" t="str">
        <f>IFERROR(ROUND(#REF!/$M306*100,2),"")</f>
        <v/>
      </c>
    </row>
    <row r="307" spans="1:19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K307" t="str">
        <f>IFERROR(VLOOKUP($D307,Data!$C$2:$I$1057,7,FALSE),"")</f>
        <v/>
      </c>
      <c r="L307" t="str">
        <f>IFERROR(VLOOKUP($D307,Data!$C$2:$J$1057,8,FALSE),"")</f>
        <v/>
      </c>
      <c r="M307" t="str">
        <f>IFERROR(INDEX(Data!$T$2:$T$1057,$E307-1),"")</f>
        <v/>
      </c>
      <c r="O307" t="str">
        <f t="shared" si="30"/>
        <v/>
      </c>
      <c r="P307" t="str">
        <f t="shared" si="31"/>
        <v/>
      </c>
      <c r="Q307" t="str">
        <f t="shared" si="33"/>
        <v/>
      </c>
      <c r="S307" t="str">
        <f>IFERROR(ROUND(#REF!/$M307*100,2),"")</f>
        <v/>
      </c>
    </row>
    <row r="308" spans="1:19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K308" t="str">
        <f>IFERROR(VLOOKUP($D308,Data!$C$2:$I$1057,7,FALSE),"")</f>
        <v/>
      </c>
      <c r="L308" t="str">
        <f>IFERROR(VLOOKUP($D308,Data!$C$2:$J$1057,8,FALSE),"")</f>
        <v/>
      </c>
      <c r="M308" t="str">
        <f>IFERROR(INDEX(Data!$T$2:$T$1057,$E308-1),"")</f>
        <v/>
      </c>
      <c r="O308" t="str">
        <f t="shared" si="30"/>
        <v/>
      </c>
      <c r="P308" t="str">
        <f t="shared" si="31"/>
        <v/>
      </c>
      <c r="Q308" t="str">
        <f t="shared" si="33"/>
        <v/>
      </c>
      <c r="S308" t="str">
        <f>IFERROR(ROUND(#REF!/$M308*100,2),"")</f>
        <v/>
      </c>
    </row>
    <row r="309" spans="1:19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K309" t="str">
        <f>IFERROR(VLOOKUP($D309,Data!$C$2:$I$1057,7,FALSE),"")</f>
        <v/>
      </c>
      <c r="L309" t="str">
        <f>IFERROR(VLOOKUP($D309,Data!$C$2:$J$1057,8,FALSE),"")</f>
        <v/>
      </c>
      <c r="M309" t="str">
        <f>IFERROR(INDEX(Data!$T$2:$T$1057,$E309-1),"")</f>
        <v/>
      </c>
      <c r="O309" t="str">
        <f t="shared" si="30"/>
        <v/>
      </c>
      <c r="P309" t="str">
        <f t="shared" si="31"/>
        <v/>
      </c>
      <c r="Q309" t="str">
        <f t="shared" si="33"/>
        <v/>
      </c>
      <c r="S309" t="str">
        <f>IFERROR(ROUND(#REF!/$M309*100,2),"")</f>
        <v/>
      </c>
    </row>
    <row r="310" spans="1:19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K310" t="str">
        <f>IFERROR(VLOOKUP($D310,Data!$C$2:$I$1057,7,FALSE),"")</f>
        <v/>
      </c>
      <c r="L310" t="str">
        <f>IFERROR(VLOOKUP($D310,Data!$C$2:$J$1057,8,FALSE),"")</f>
        <v/>
      </c>
      <c r="M310" t="str">
        <f>IFERROR(INDEX(Data!$T$2:$T$1057,$E310-1),"")</f>
        <v/>
      </c>
      <c r="O310" t="str">
        <f t="shared" si="30"/>
        <v/>
      </c>
      <c r="P310" t="str">
        <f t="shared" si="31"/>
        <v/>
      </c>
      <c r="Q310" t="str">
        <f t="shared" si="33"/>
        <v/>
      </c>
      <c r="S310" t="str">
        <f>IFERROR(ROUND(#REF!/$M310*100,2),"")</f>
        <v/>
      </c>
    </row>
    <row r="311" spans="1:19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K311" t="str">
        <f>IFERROR(VLOOKUP($D311,Data!$C$2:$I$1057,7,FALSE),"")</f>
        <v/>
      </c>
      <c r="L311" t="str">
        <f>IFERROR(VLOOKUP($D311,Data!$C$2:$J$1057,8,FALSE),"")</f>
        <v/>
      </c>
      <c r="M311" t="str">
        <f>IFERROR(INDEX(Data!$T$2:$T$1057,$E311-1),"")</f>
        <v/>
      </c>
      <c r="O311" t="str">
        <f t="shared" si="30"/>
        <v/>
      </c>
      <c r="P311" t="str">
        <f t="shared" si="31"/>
        <v/>
      </c>
      <c r="Q311" t="str">
        <f t="shared" si="33"/>
        <v/>
      </c>
      <c r="S311" t="str">
        <f>IFERROR(ROUND(#REF!/$M311*100,2),"")</f>
        <v/>
      </c>
    </row>
    <row r="312" spans="1:19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K312" t="str">
        <f>IFERROR(VLOOKUP($D312,Data!$C$2:$I$1057,7,FALSE),"")</f>
        <v/>
      </c>
      <c r="L312" t="str">
        <f>IFERROR(VLOOKUP($D312,Data!$C$2:$J$1057,8,FALSE),"")</f>
        <v/>
      </c>
      <c r="M312" t="str">
        <f>IFERROR(INDEX(Data!$T$2:$T$1057,$E312-1),"")</f>
        <v/>
      </c>
      <c r="O312" t="str">
        <f t="shared" si="30"/>
        <v/>
      </c>
      <c r="P312" t="str">
        <f t="shared" si="31"/>
        <v/>
      </c>
      <c r="Q312" t="str">
        <f t="shared" si="33"/>
        <v/>
      </c>
      <c r="S312" t="str">
        <f>IFERROR(ROUND(#REF!/$M312*100,2),"")</f>
        <v/>
      </c>
    </row>
    <row r="313" spans="1:19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K313" t="str">
        <f>IFERROR(VLOOKUP($D313,Data!$C$2:$I$1057,7,FALSE),"")</f>
        <v/>
      </c>
      <c r="L313" t="str">
        <f>IFERROR(VLOOKUP($D313,Data!$C$2:$J$1057,8,FALSE),"")</f>
        <v/>
      </c>
      <c r="M313" t="str">
        <f>IFERROR(INDEX(Data!$T$2:$T$1057,$E313-1),"")</f>
        <v/>
      </c>
      <c r="O313" t="str">
        <f t="shared" si="30"/>
        <v/>
      </c>
      <c r="P313" t="str">
        <f t="shared" si="31"/>
        <v/>
      </c>
      <c r="Q313" t="str">
        <f t="shared" si="33"/>
        <v/>
      </c>
      <c r="S313" t="str">
        <f>IFERROR(ROUND(#REF!/$M313*100,2),"")</f>
        <v/>
      </c>
    </row>
    <row r="314" spans="1:19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K314" t="str">
        <f>IFERROR(VLOOKUP($D314,Data!$C$2:$I$1057,7,FALSE),"")</f>
        <v/>
      </c>
      <c r="L314" t="str">
        <f>IFERROR(VLOOKUP($D314,Data!$C$2:$J$1057,8,FALSE),"")</f>
        <v/>
      </c>
      <c r="M314" t="str">
        <f>IFERROR(INDEX(Data!$T$2:$T$1057,$E314-1),"")</f>
        <v/>
      </c>
      <c r="O314" t="str">
        <f t="shared" si="30"/>
        <v/>
      </c>
      <c r="P314" t="str">
        <f t="shared" si="31"/>
        <v/>
      </c>
      <c r="Q314" t="str">
        <f t="shared" si="33"/>
        <v/>
      </c>
      <c r="S314" t="str">
        <f>IFERROR(ROUND(#REF!/$M314*100,2),"")</f>
        <v/>
      </c>
    </row>
    <row r="315" spans="1:19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K315" t="str">
        <f>IFERROR(VLOOKUP($D315,Data!$C$2:$I$1057,7,FALSE),"")</f>
        <v/>
      </c>
      <c r="L315" t="str">
        <f>IFERROR(VLOOKUP($D315,Data!$C$2:$J$1057,8,FALSE),"")</f>
        <v/>
      </c>
      <c r="M315" t="str">
        <f>IFERROR(INDEX(Data!$T$2:$T$1057,$E315-1),"")</f>
        <v/>
      </c>
      <c r="O315" t="str">
        <f t="shared" si="30"/>
        <v/>
      </c>
      <c r="P315" t="str">
        <f t="shared" si="31"/>
        <v/>
      </c>
      <c r="Q315" t="str">
        <f t="shared" si="33"/>
        <v/>
      </c>
      <c r="S315" t="str">
        <f>IFERROR(ROUND(#REF!/$M315*100,2),"")</f>
        <v/>
      </c>
    </row>
    <row r="316" spans="1:19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K316" t="str">
        <f>IFERROR(VLOOKUP($D316,Data!$C$2:$I$1057,7,FALSE),"")</f>
        <v/>
      </c>
      <c r="L316" t="str">
        <f>IFERROR(VLOOKUP($D316,Data!$C$2:$J$1057,8,FALSE),"")</f>
        <v/>
      </c>
      <c r="M316" t="str">
        <f>IFERROR(INDEX(Data!$T$2:$T$1057,$E316-1),"")</f>
        <v/>
      </c>
      <c r="O316" t="str">
        <f t="shared" si="30"/>
        <v/>
      </c>
      <c r="P316" t="str">
        <f t="shared" si="31"/>
        <v/>
      </c>
      <c r="Q316" t="str">
        <f t="shared" si="33"/>
        <v/>
      </c>
      <c r="S316" t="str">
        <f>IFERROR(ROUND(#REF!/$M316*100,2),"")</f>
        <v/>
      </c>
    </row>
    <row r="317" spans="1:19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K317" t="str">
        <f>IFERROR(VLOOKUP($D317,Data!$C$2:$I$1057,7,FALSE),"")</f>
        <v/>
      </c>
      <c r="L317" t="str">
        <f>IFERROR(VLOOKUP($D317,Data!$C$2:$J$1057,8,FALSE),"")</f>
        <v/>
      </c>
      <c r="M317" t="str">
        <f>IFERROR(INDEX(Data!$T$2:$T$1057,$E317-1),"")</f>
        <v/>
      </c>
      <c r="O317" t="str">
        <f t="shared" si="30"/>
        <v/>
      </c>
      <c r="P317" t="str">
        <f t="shared" si="31"/>
        <v/>
      </c>
      <c r="Q317" t="str">
        <f t="shared" si="33"/>
        <v/>
      </c>
      <c r="S317" t="str">
        <f>IFERROR(ROUND(#REF!/$M317*100,2),"")</f>
        <v/>
      </c>
    </row>
    <row r="318" spans="1:19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K318" t="str">
        <f>IFERROR(VLOOKUP($D318,Data!$C$2:$I$1057,7,FALSE),"")</f>
        <v/>
      </c>
      <c r="L318" t="str">
        <f>IFERROR(VLOOKUP($D318,Data!$C$2:$J$1057,8,FALSE),"")</f>
        <v/>
      </c>
      <c r="M318" t="str">
        <f>IFERROR(INDEX(Data!$T$2:$T$1057,$E318-1),"")</f>
        <v/>
      </c>
      <c r="O318" t="str">
        <f t="shared" si="30"/>
        <v/>
      </c>
      <c r="P318" t="str">
        <f t="shared" si="31"/>
        <v/>
      </c>
      <c r="Q318" t="str">
        <f t="shared" si="33"/>
        <v/>
      </c>
      <c r="S318" t="str">
        <f>IFERROR(ROUND(#REF!/$M318*100,2),"")</f>
        <v/>
      </c>
    </row>
    <row r="319" spans="1:19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K319" t="str">
        <f>IFERROR(VLOOKUP($D319,Data!$C$2:$I$1057,7,FALSE),"")</f>
        <v/>
      </c>
      <c r="L319" t="str">
        <f>IFERROR(VLOOKUP($D319,Data!$C$2:$J$1057,8,FALSE),"")</f>
        <v/>
      </c>
      <c r="M319" t="str">
        <f>IFERROR(INDEX(Data!$T$2:$T$1057,$E319-1),"")</f>
        <v/>
      </c>
      <c r="O319" t="str">
        <f t="shared" si="30"/>
        <v/>
      </c>
      <c r="P319" t="str">
        <f t="shared" si="31"/>
        <v/>
      </c>
      <c r="Q319" t="str">
        <f t="shared" si="33"/>
        <v/>
      </c>
      <c r="S319" t="str">
        <f>IFERROR(ROUND(#REF!/$M319*100,2),"")</f>
        <v/>
      </c>
    </row>
    <row r="320" spans="1:19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K320" t="str">
        <f>IFERROR(VLOOKUP($D320,Data!$C$2:$I$1057,7,FALSE),"")</f>
        <v/>
      </c>
      <c r="L320" t="str">
        <f>IFERROR(VLOOKUP($D320,Data!$C$2:$J$1057,8,FALSE),"")</f>
        <v/>
      </c>
      <c r="M320" t="str">
        <f>IFERROR(INDEX(Data!$T$2:$T$1057,$E320-1),"")</f>
        <v/>
      </c>
      <c r="O320" t="str">
        <f t="shared" si="30"/>
        <v/>
      </c>
      <c r="P320" t="str">
        <f t="shared" si="31"/>
        <v/>
      </c>
      <c r="Q320" t="str">
        <f t="shared" si="33"/>
        <v/>
      </c>
      <c r="S320" t="str">
        <f>IFERROR(ROUND(#REF!/$M320*100,2),"")</f>
        <v/>
      </c>
    </row>
    <row r="321" spans="1:19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K321" t="str">
        <f>IFERROR(VLOOKUP($D321,Data!$C$2:$I$1057,7,FALSE),"")</f>
        <v/>
      </c>
      <c r="L321" t="str">
        <f>IFERROR(VLOOKUP($D321,Data!$C$2:$J$1057,8,FALSE),"")</f>
        <v/>
      </c>
      <c r="M321" t="str">
        <f>IFERROR(INDEX(Data!$T$2:$T$1057,$E321-1),"")</f>
        <v/>
      </c>
      <c r="O321" t="str">
        <f t="shared" si="30"/>
        <v/>
      </c>
      <c r="P321" t="str">
        <f t="shared" si="31"/>
        <v/>
      </c>
      <c r="Q321" t="str">
        <f t="shared" si="33"/>
        <v/>
      </c>
      <c r="S321" t="str">
        <f>IFERROR(ROUND(#REF!/$M321*100,2),"")</f>
        <v/>
      </c>
    </row>
    <row r="322" spans="1:19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K322" t="str">
        <f>IFERROR(VLOOKUP($D322,Data!$C$2:$I$1057,7,FALSE),"")</f>
        <v/>
      </c>
      <c r="L322" t="str">
        <f>IFERROR(VLOOKUP($D322,Data!$C$2:$J$1057,8,FALSE),"")</f>
        <v/>
      </c>
      <c r="M322" t="str">
        <f>IFERROR(INDEX(Data!$T$2:$T$1057,$E322-1),"")</f>
        <v/>
      </c>
      <c r="O322" t="str">
        <f t="shared" si="30"/>
        <v/>
      </c>
      <c r="P322" t="str">
        <f t="shared" si="31"/>
        <v/>
      </c>
      <c r="Q322" t="str">
        <f t="shared" si="33"/>
        <v/>
      </c>
      <c r="S322" t="str">
        <f>IFERROR(ROUND(#REF!/$M322*100,2),"")</f>
        <v/>
      </c>
    </row>
    <row r="323" spans="1:19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K323" t="str">
        <f>IFERROR(VLOOKUP($D323,Data!$C$2:$I$1057,7,FALSE),"")</f>
        <v/>
      </c>
      <c r="L323" t="str">
        <f>IFERROR(VLOOKUP($D323,Data!$C$2:$J$1057,8,FALSE),"")</f>
        <v/>
      </c>
      <c r="M323" t="str">
        <f>IFERROR(INDEX(Data!$T$2:$T$1057,$E323-1),"")</f>
        <v/>
      </c>
      <c r="O323" t="str">
        <f t="shared" si="30"/>
        <v/>
      </c>
      <c r="P323" t="str">
        <f t="shared" si="31"/>
        <v/>
      </c>
      <c r="Q323" t="str">
        <f t="shared" si="33"/>
        <v/>
      </c>
      <c r="S323" t="str">
        <f>IFERROR(ROUND(#REF!/$M323*100,2),"")</f>
        <v/>
      </c>
    </row>
    <row r="324" spans="1:19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K324" t="str">
        <f>IFERROR(VLOOKUP($D324,Data!$C$2:$I$1057,7,FALSE),"")</f>
        <v/>
      </c>
      <c r="L324" t="str">
        <f>IFERROR(VLOOKUP($D324,Data!$C$2:$J$1057,8,FALSE),"")</f>
        <v/>
      </c>
      <c r="M324" t="str">
        <f>IFERROR(INDEX(Data!$T$2:$T$1057,$E324-1),"")</f>
        <v/>
      </c>
      <c r="O324" t="str">
        <f t="shared" si="30"/>
        <v/>
      </c>
      <c r="P324" t="str">
        <f t="shared" si="31"/>
        <v/>
      </c>
      <c r="Q324" t="str">
        <f t="shared" si="33"/>
        <v/>
      </c>
      <c r="S324" t="str">
        <f>IFERROR(ROUND(#REF!/$M324*100,2),"")</f>
        <v/>
      </c>
    </row>
    <row r="325" spans="1:19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K325" t="str">
        <f>IFERROR(VLOOKUP($D325,Data!$C$2:$I$1057,7,FALSE),"")</f>
        <v/>
      </c>
      <c r="L325" t="str">
        <f>IFERROR(VLOOKUP($D325,Data!$C$2:$J$1057,8,FALSE),"")</f>
        <v/>
      </c>
      <c r="M325" t="str">
        <f>IFERROR(INDEX(Data!$T$2:$T$1057,$E325-1),"")</f>
        <v/>
      </c>
      <c r="O325" t="str">
        <f t="shared" si="30"/>
        <v/>
      </c>
      <c r="P325" t="str">
        <f t="shared" si="31"/>
        <v/>
      </c>
      <c r="Q325" t="str">
        <f t="shared" si="33"/>
        <v/>
      </c>
      <c r="S325" t="str">
        <f>IFERROR(ROUND(#REF!/$M325*100,2),"")</f>
        <v/>
      </c>
    </row>
    <row r="326" spans="1:19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K326" t="str">
        <f>IFERROR(VLOOKUP($D326,Data!$C$2:$I$1057,7,FALSE),"")</f>
        <v/>
      </c>
      <c r="L326" t="str">
        <f>IFERROR(VLOOKUP($D326,Data!$C$2:$J$1057,8,FALSE),"")</f>
        <v/>
      </c>
      <c r="M326" t="str">
        <f>IFERROR(INDEX(Data!$T$2:$T$1057,$E326-1),"")</f>
        <v/>
      </c>
      <c r="O326" t="str">
        <f t="shared" si="30"/>
        <v/>
      </c>
      <c r="P326" t="str">
        <f t="shared" si="31"/>
        <v/>
      </c>
      <c r="Q326" t="str">
        <f t="shared" si="33"/>
        <v/>
      </c>
      <c r="S326" t="str">
        <f>IFERROR(ROUND(#REF!/$M326*100,2),"")</f>
        <v/>
      </c>
    </row>
    <row r="327" spans="1:19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K327" t="str">
        <f>IFERROR(VLOOKUP($D327,Data!$C$2:$I$1057,7,FALSE),"")</f>
        <v/>
      </c>
      <c r="L327" t="str">
        <f>IFERROR(VLOOKUP($D327,Data!$C$2:$J$1057,8,FALSE),"")</f>
        <v/>
      </c>
      <c r="M327" t="str">
        <f>IFERROR(INDEX(Data!$T$2:$T$1057,$E327-1),"")</f>
        <v/>
      </c>
      <c r="O327" t="str">
        <f t="shared" si="30"/>
        <v/>
      </c>
      <c r="P327" t="str">
        <f t="shared" si="31"/>
        <v/>
      </c>
      <c r="Q327" t="str">
        <f t="shared" si="33"/>
        <v/>
      </c>
      <c r="S327" t="str">
        <f>IFERROR(ROUND(#REF!/$M327*100,2),"")</f>
        <v/>
      </c>
    </row>
    <row r="328" spans="1:19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s="2"/>
      <c r="K328" t="str">
        <f>IFERROR(VLOOKUP($D328,#REF!,7,FALSE),"")</f>
        <v/>
      </c>
      <c r="L328" t="str">
        <f>IFERROR(VLOOKUP($D328,#REF!,6,FALSE),"")</f>
        <v/>
      </c>
      <c r="P328" t="str">
        <f t="shared" ref="P328:P359" si="34">IFERROR(AND(NOT($K328),OR($F328="Resolved",$F328="Closed")),"")</f>
        <v/>
      </c>
      <c r="Q328" t="str">
        <f>IFERROR(IF($P328,#REF!,""),"")</f>
        <v/>
      </c>
    </row>
    <row r="329" spans="1:19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s="2"/>
      <c r="K329" t="str">
        <f>IFERROR(VLOOKUP($D329,#REF!,7,FALSE),"")</f>
        <v/>
      </c>
      <c r="L329" t="str">
        <f>IFERROR(VLOOKUP($D329,#REF!,6,FALSE),"")</f>
        <v/>
      </c>
      <c r="P329" t="str">
        <f t="shared" si="34"/>
        <v/>
      </c>
      <c r="Q329" t="str">
        <f>IFERROR(IF($P329,#REF!,""),"")</f>
        <v/>
      </c>
    </row>
    <row r="330" spans="1:19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s="2"/>
      <c r="K330" t="str">
        <f>IFERROR(VLOOKUP($D330,#REF!,7,FALSE),"")</f>
        <v/>
      </c>
      <c r="L330" t="str">
        <f>IFERROR(VLOOKUP($D330,#REF!,6,FALSE),"")</f>
        <v/>
      </c>
      <c r="P330" t="str">
        <f t="shared" si="34"/>
        <v/>
      </c>
      <c r="Q330" t="str">
        <f>IFERROR(IF($P330,#REF!,""),"")</f>
        <v/>
      </c>
    </row>
    <row r="331" spans="1:19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s="2"/>
      <c r="K331" t="str">
        <f>IFERROR(VLOOKUP($D331,#REF!,7,FALSE),"")</f>
        <v/>
      </c>
      <c r="L331" t="str">
        <f>IFERROR(VLOOKUP($D331,#REF!,6,FALSE),"")</f>
        <v/>
      </c>
      <c r="P331" t="str">
        <f t="shared" si="34"/>
        <v/>
      </c>
      <c r="Q331" t="str">
        <f>IFERROR(IF($P331,#REF!,""),"")</f>
        <v/>
      </c>
    </row>
    <row r="332" spans="1:19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s="2"/>
      <c r="K332" t="str">
        <f>IFERROR(VLOOKUP($D332,#REF!,7,FALSE),"")</f>
        <v/>
      </c>
      <c r="L332" t="str">
        <f>IFERROR(VLOOKUP($D332,#REF!,6,FALSE),"")</f>
        <v/>
      </c>
      <c r="P332" t="str">
        <f t="shared" si="34"/>
        <v/>
      </c>
      <c r="Q332" t="str">
        <f>IFERROR(IF($P332,#REF!,""),"")</f>
        <v/>
      </c>
    </row>
    <row r="333" spans="1:19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s="2"/>
      <c r="K333" t="str">
        <f>IFERROR(VLOOKUP($D333,#REF!,7,FALSE),"")</f>
        <v/>
      </c>
      <c r="L333" t="str">
        <f>IFERROR(VLOOKUP($D333,#REF!,6,FALSE),"")</f>
        <v/>
      </c>
      <c r="P333" t="str">
        <f t="shared" si="34"/>
        <v/>
      </c>
      <c r="Q333" t="str">
        <f>IFERROR(IF($P333,#REF!,""),"")</f>
        <v/>
      </c>
    </row>
    <row r="334" spans="1:19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s="2"/>
      <c r="K334" t="str">
        <f>IFERROR(VLOOKUP($D334,#REF!,7,FALSE),"")</f>
        <v/>
      </c>
      <c r="L334" t="str">
        <f>IFERROR(VLOOKUP($D334,#REF!,6,FALSE),"")</f>
        <v/>
      </c>
      <c r="P334" t="str">
        <f t="shared" si="34"/>
        <v/>
      </c>
      <c r="Q334" t="str">
        <f>IFERROR(IF($P334,#REF!,""),"")</f>
        <v/>
      </c>
    </row>
    <row r="335" spans="1:19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s="2"/>
      <c r="K335" t="str">
        <f>IFERROR(VLOOKUP($D335,#REF!,7,FALSE),"")</f>
        <v/>
      </c>
      <c r="L335" t="str">
        <f>IFERROR(VLOOKUP($D335,#REF!,6,FALSE),"")</f>
        <v/>
      </c>
      <c r="P335" t="str">
        <f t="shared" si="34"/>
        <v/>
      </c>
      <c r="Q335" t="str">
        <f>IFERROR(IF($P335,#REF!,""),"")</f>
        <v/>
      </c>
    </row>
    <row r="336" spans="1:19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s="2"/>
      <c r="K336" t="str">
        <f>IFERROR(VLOOKUP($D336,#REF!,7,FALSE),"")</f>
        <v/>
      </c>
      <c r="L336" t="str">
        <f>IFERROR(VLOOKUP($D336,#REF!,6,FALSE),"")</f>
        <v/>
      </c>
      <c r="P336" t="str">
        <f t="shared" si="34"/>
        <v/>
      </c>
      <c r="Q336" t="str">
        <f>IFERROR(IF($P336,#REF!,""),"")</f>
        <v/>
      </c>
    </row>
    <row r="337" spans="2:17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s="2"/>
      <c r="K337" t="str">
        <f>IFERROR(VLOOKUP($D337,#REF!,7,FALSE),"")</f>
        <v/>
      </c>
      <c r="L337" t="str">
        <f>IFERROR(VLOOKUP($D337,#REF!,6,FALSE),"")</f>
        <v/>
      </c>
      <c r="P337" t="str">
        <f t="shared" si="34"/>
        <v/>
      </c>
      <c r="Q337" t="str">
        <f>IFERROR(IF($P337,#REF!,""),"")</f>
        <v/>
      </c>
    </row>
    <row r="338" spans="2:17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s="2"/>
      <c r="K338" t="str">
        <f>IFERROR(VLOOKUP($D338,#REF!,7,FALSE),"")</f>
        <v/>
      </c>
      <c r="L338" t="str">
        <f>IFERROR(VLOOKUP($D338,#REF!,6,FALSE),"")</f>
        <v/>
      </c>
      <c r="P338" t="str">
        <f t="shared" si="34"/>
        <v/>
      </c>
      <c r="Q338" t="str">
        <f>IFERROR(IF($P338,#REF!,""),"")</f>
        <v/>
      </c>
    </row>
    <row r="339" spans="2:17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s="2"/>
      <c r="K339" t="str">
        <f>IFERROR(VLOOKUP($D339,#REF!,7,FALSE),"")</f>
        <v/>
      </c>
      <c r="L339" t="str">
        <f>IFERROR(VLOOKUP($D339,#REF!,6,FALSE),"")</f>
        <v/>
      </c>
      <c r="P339" t="str">
        <f t="shared" si="34"/>
        <v/>
      </c>
      <c r="Q339" t="str">
        <f>IFERROR(IF($P339,#REF!,""),"")</f>
        <v/>
      </c>
    </row>
    <row r="340" spans="2:17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s="2"/>
      <c r="K340" t="str">
        <f>IFERROR(VLOOKUP($D340,#REF!,7,FALSE),"")</f>
        <v/>
      </c>
      <c r="L340" t="str">
        <f>IFERROR(VLOOKUP($D340,#REF!,6,FALSE),"")</f>
        <v/>
      </c>
      <c r="P340" t="str">
        <f t="shared" si="34"/>
        <v/>
      </c>
      <c r="Q340" t="str">
        <f>IFERROR(IF($P340,#REF!,""),"")</f>
        <v/>
      </c>
    </row>
    <row r="341" spans="2:17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s="2"/>
      <c r="K341" t="str">
        <f>IFERROR(VLOOKUP($D341,#REF!,7,FALSE),"")</f>
        <v/>
      </c>
      <c r="L341" t="str">
        <f>IFERROR(VLOOKUP($D341,#REF!,6,FALSE),"")</f>
        <v/>
      </c>
      <c r="P341" t="str">
        <f t="shared" si="34"/>
        <v/>
      </c>
      <c r="Q341" t="str">
        <f>IFERROR(IF($P341,#REF!,""),"")</f>
        <v/>
      </c>
    </row>
    <row r="342" spans="2:17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s="2"/>
      <c r="K342" t="str">
        <f>IFERROR(VLOOKUP($D342,#REF!,7,FALSE),"")</f>
        <v/>
      </c>
      <c r="L342" t="str">
        <f>IFERROR(VLOOKUP($D342,#REF!,6,FALSE),"")</f>
        <v/>
      </c>
      <c r="P342" t="str">
        <f t="shared" si="34"/>
        <v/>
      </c>
      <c r="Q342" t="str">
        <f>IFERROR(IF($P342,#REF!,""),"")</f>
        <v/>
      </c>
    </row>
    <row r="343" spans="2:17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s="2"/>
      <c r="K343" t="str">
        <f>IFERROR(VLOOKUP($D343,#REF!,7,FALSE),"")</f>
        <v/>
      </c>
      <c r="L343" t="str">
        <f>IFERROR(VLOOKUP($D343,#REF!,6,FALSE),"")</f>
        <v/>
      </c>
      <c r="P343" t="str">
        <f t="shared" si="34"/>
        <v/>
      </c>
      <c r="Q343" t="str">
        <f>IFERROR(IF($P343,#REF!,""),"")</f>
        <v/>
      </c>
    </row>
    <row r="344" spans="2:17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s="2"/>
      <c r="K344" t="str">
        <f>IFERROR(VLOOKUP($D344,#REF!,7,FALSE),"")</f>
        <v/>
      </c>
      <c r="L344" t="str">
        <f>IFERROR(VLOOKUP($D344,#REF!,6,FALSE),"")</f>
        <v/>
      </c>
      <c r="P344" t="str">
        <f t="shared" si="34"/>
        <v/>
      </c>
      <c r="Q344" t="str">
        <f>IFERROR(IF($P344,#REF!,""),"")</f>
        <v/>
      </c>
    </row>
    <row r="345" spans="2:17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s="2"/>
      <c r="K345" t="str">
        <f>IFERROR(VLOOKUP($D345,#REF!,7,FALSE),"")</f>
        <v/>
      </c>
      <c r="L345" t="str">
        <f>IFERROR(VLOOKUP($D345,#REF!,6,FALSE),"")</f>
        <v/>
      </c>
      <c r="P345" t="str">
        <f t="shared" si="34"/>
        <v/>
      </c>
      <c r="Q345" t="str">
        <f>IFERROR(IF($P345,#REF!,""),"")</f>
        <v/>
      </c>
    </row>
    <row r="346" spans="2:17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s="2"/>
      <c r="K346" t="str">
        <f>IFERROR(VLOOKUP($D346,#REF!,7,FALSE),"")</f>
        <v/>
      </c>
      <c r="L346" t="str">
        <f>IFERROR(VLOOKUP($D346,#REF!,6,FALSE),"")</f>
        <v/>
      </c>
      <c r="P346" t="str">
        <f t="shared" si="34"/>
        <v/>
      </c>
      <c r="Q346" t="str">
        <f>IFERROR(IF($P346,#REF!,""),"")</f>
        <v/>
      </c>
    </row>
    <row r="347" spans="2:17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s="2"/>
      <c r="K347" t="str">
        <f>IFERROR(VLOOKUP($D347,#REF!,7,FALSE),"")</f>
        <v/>
      </c>
      <c r="L347" t="str">
        <f>IFERROR(VLOOKUP($D347,#REF!,6,FALSE),"")</f>
        <v/>
      </c>
      <c r="P347" t="str">
        <f t="shared" si="34"/>
        <v/>
      </c>
      <c r="Q347" t="str">
        <f>IFERROR(IF($P347,#REF!,""),"")</f>
        <v/>
      </c>
    </row>
    <row r="348" spans="2:17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s="2"/>
      <c r="K348" t="str">
        <f>IFERROR(VLOOKUP($D348,#REF!,7,FALSE),"")</f>
        <v/>
      </c>
      <c r="L348" t="str">
        <f>IFERROR(VLOOKUP($D348,#REF!,6,FALSE),"")</f>
        <v/>
      </c>
      <c r="P348" t="str">
        <f t="shared" si="34"/>
        <v/>
      </c>
      <c r="Q348" t="str">
        <f>IFERROR(IF($P348,#REF!,""),"")</f>
        <v/>
      </c>
    </row>
    <row r="349" spans="2:17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s="2"/>
      <c r="K349" t="str">
        <f>IFERROR(VLOOKUP($D349,#REF!,7,FALSE),"")</f>
        <v/>
      </c>
      <c r="L349" t="str">
        <f>IFERROR(VLOOKUP($D349,#REF!,6,FALSE),"")</f>
        <v/>
      </c>
      <c r="P349" t="str">
        <f t="shared" si="34"/>
        <v/>
      </c>
      <c r="Q349" t="str">
        <f>IFERROR(IF($P349,#REF!,""),"")</f>
        <v/>
      </c>
    </row>
    <row r="350" spans="2:17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s="2"/>
      <c r="K350" t="str">
        <f>IFERROR(VLOOKUP($D350,#REF!,7,FALSE),"")</f>
        <v/>
      </c>
      <c r="L350" t="str">
        <f>IFERROR(VLOOKUP($D350,#REF!,6,FALSE),"")</f>
        <v/>
      </c>
      <c r="P350" t="str">
        <f t="shared" si="34"/>
        <v/>
      </c>
      <c r="Q350" t="str">
        <f>IFERROR(IF($P350,#REF!,""),"")</f>
        <v/>
      </c>
    </row>
    <row r="351" spans="2:17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s="2"/>
      <c r="K351" t="str">
        <f>IFERROR(VLOOKUP($D351,#REF!,7,FALSE),"")</f>
        <v/>
      </c>
      <c r="L351" t="str">
        <f>IFERROR(VLOOKUP($D351,#REF!,6,FALSE),"")</f>
        <v/>
      </c>
      <c r="P351" t="str">
        <f t="shared" si="34"/>
        <v/>
      </c>
      <c r="Q351" t="str">
        <f>IFERROR(IF($P351,#REF!,""),"")</f>
        <v/>
      </c>
    </row>
    <row r="352" spans="2:17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s="2"/>
      <c r="K352" t="str">
        <f>IFERROR(VLOOKUP($D352,#REF!,7,FALSE),"")</f>
        <v/>
      </c>
      <c r="L352" t="str">
        <f>IFERROR(VLOOKUP($D352,#REF!,6,FALSE),"")</f>
        <v/>
      </c>
      <c r="P352" t="str">
        <f t="shared" si="34"/>
        <v/>
      </c>
      <c r="Q352" t="str">
        <f>IFERROR(IF($P352,#REF!,""),"")</f>
        <v/>
      </c>
    </row>
    <row r="353" spans="2:17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s="2"/>
      <c r="K353" t="str">
        <f>IFERROR(VLOOKUP($D353,#REF!,7,FALSE),"")</f>
        <v/>
      </c>
      <c r="L353" t="str">
        <f>IFERROR(VLOOKUP($D353,#REF!,6,FALSE),"")</f>
        <v/>
      </c>
      <c r="P353" t="str">
        <f t="shared" si="34"/>
        <v/>
      </c>
      <c r="Q353" t="str">
        <f>IFERROR(IF($P353,#REF!,""),"")</f>
        <v/>
      </c>
    </row>
    <row r="354" spans="2:17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s="2"/>
      <c r="K354" t="str">
        <f>IFERROR(VLOOKUP($D354,#REF!,7,FALSE),"")</f>
        <v/>
      </c>
      <c r="L354" t="str">
        <f>IFERROR(VLOOKUP($D354,#REF!,6,FALSE),"")</f>
        <v/>
      </c>
      <c r="P354" t="str">
        <f t="shared" si="34"/>
        <v/>
      </c>
      <c r="Q354" t="str">
        <f>IFERROR(IF($P354,#REF!,""),"")</f>
        <v/>
      </c>
    </row>
    <row r="355" spans="2:17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s="2"/>
      <c r="K355" t="str">
        <f>IFERROR(VLOOKUP($D355,#REF!,7,FALSE),"")</f>
        <v/>
      </c>
      <c r="L355" t="str">
        <f>IFERROR(VLOOKUP($D355,#REF!,6,FALSE),"")</f>
        <v/>
      </c>
      <c r="P355" t="str">
        <f t="shared" si="34"/>
        <v/>
      </c>
      <c r="Q355" t="str">
        <f>IFERROR(IF($P355,#REF!,""),"")</f>
        <v/>
      </c>
    </row>
    <row r="356" spans="2:17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s="2"/>
      <c r="K356" t="str">
        <f>IFERROR(VLOOKUP($D356,#REF!,7,FALSE),"")</f>
        <v/>
      </c>
      <c r="L356" t="str">
        <f>IFERROR(VLOOKUP($D356,#REF!,6,FALSE),"")</f>
        <v/>
      </c>
      <c r="P356" t="str">
        <f t="shared" si="34"/>
        <v/>
      </c>
      <c r="Q356" t="str">
        <f>IFERROR(IF($P356,#REF!,""),"")</f>
        <v/>
      </c>
    </row>
    <row r="357" spans="2:17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s="2"/>
      <c r="K357" t="str">
        <f>IFERROR(VLOOKUP($D357,#REF!,7,FALSE),"")</f>
        <v/>
      </c>
      <c r="L357" t="str">
        <f>IFERROR(VLOOKUP($D357,#REF!,6,FALSE),"")</f>
        <v/>
      </c>
      <c r="P357" t="str">
        <f t="shared" si="34"/>
        <v/>
      </c>
      <c r="Q357" t="str">
        <f>IFERROR(IF($P357,#REF!,""),"")</f>
        <v/>
      </c>
    </row>
    <row r="358" spans="2:17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s="2"/>
      <c r="K358" t="str">
        <f>IFERROR(VLOOKUP($D358,#REF!,7,FALSE),"")</f>
        <v/>
      </c>
      <c r="L358" t="str">
        <f>IFERROR(VLOOKUP($D358,#REF!,6,FALSE),"")</f>
        <v/>
      </c>
      <c r="P358" t="str">
        <f t="shared" si="34"/>
        <v/>
      </c>
      <c r="Q358" t="str">
        <f>IFERROR(IF($P358,#REF!,""),"")</f>
        <v/>
      </c>
    </row>
    <row r="359" spans="2:17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s="2"/>
      <c r="K359" t="str">
        <f>IFERROR(VLOOKUP($D359,#REF!,7,FALSE),"")</f>
        <v/>
      </c>
      <c r="L359" t="str">
        <f>IFERROR(VLOOKUP($D359,#REF!,6,FALSE),"")</f>
        <v/>
      </c>
      <c r="P359" t="str">
        <f t="shared" si="34"/>
        <v/>
      </c>
      <c r="Q359" t="str">
        <f>IFERROR(IF($P359,#REF!,""),"")</f>
        <v/>
      </c>
    </row>
    <row r="360" spans="2:17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s="2"/>
      <c r="K360" t="str">
        <f>IFERROR(VLOOKUP($D360,#REF!,7,FALSE),"")</f>
        <v/>
      </c>
      <c r="L360" t="str">
        <f>IFERROR(VLOOKUP($D360,#REF!,6,FALSE),"")</f>
        <v/>
      </c>
      <c r="P360" t="str">
        <f t="shared" ref="P360:P391" si="35">IFERROR(AND(NOT($K360),OR($F360="Resolved",$F360="Closed")),"")</f>
        <v/>
      </c>
      <c r="Q360" t="str">
        <f>IFERROR(IF($P360,#REF!,""),"")</f>
        <v/>
      </c>
    </row>
    <row r="361" spans="2:17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s="2"/>
      <c r="K361" t="str">
        <f>IFERROR(VLOOKUP($D361,#REF!,7,FALSE),"")</f>
        <v/>
      </c>
      <c r="L361" t="str">
        <f>IFERROR(VLOOKUP($D361,#REF!,6,FALSE),"")</f>
        <v/>
      </c>
      <c r="P361" t="str">
        <f t="shared" si="35"/>
        <v/>
      </c>
      <c r="Q361" t="str">
        <f>IFERROR(IF($P361,#REF!,""),"")</f>
        <v/>
      </c>
    </row>
    <row r="362" spans="2:17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s="2"/>
      <c r="K362" t="str">
        <f>IFERROR(VLOOKUP($D362,#REF!,7,FALSE),"")</f>
        <v/>
      </c>
      <c r="L362" t="str">
        <f>IFERROR(VLOOKUP($D362,#REF!,6,FALSE),"")</f>
        <v/>
      </c>
      <c r="P362" t="str">
        <f t="shared" si="35"/>
        <v/>
      </c>
      <c r="Q362" t="str">
        <f>IFERROR(IF($P362,#REF!,""),"")</f>
        <v/>
      </c>
    </row>
    <row r="363" spans="2:17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s="2"/>
      <c r="K363" t="str">
        <f>IFERROR(VLOOKUP($D363,#REF!,7,FALSE),"")</f>
        <v/>
      </c>
      <c r="L363" t="str">
        <f>IFERROR(VLOOKUP($D363,#REF!,6,FALSE),"")</f>
        <v/>
      </c>
      <c r="P363" t="str">
        <f t="shared" si="35"/>
        <v/>
      </c>
      <c r="Q363" t="str">
        <f>IFERROR(IF($P363,#REF!,""),"")</f>
        <v/>
      </c>
    </row>
    <row r="364" spans="2:17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s="2"/>
      <c r="K364" t="str">
        <f>IFERROR(VLOOKUP($D364,#REF!,7,FALSE),"")</f>
        <v/>
      </c>
      <c r="L364" t="str">
        <f>IFERROR(VLOOKUP($D364,#REF!,6,FALSE),"")</f>
        <v/>
      </c>
      <c r="P364" t="str">
        <f t="shared" si="35"/>
        <v/>
      </c>
      <c r="Q364" t="str">
        <f>IFERROR(IF($P364,#REF!,""),"")</f>
        <v/>
      </c>
    </row>
    <row r="365" spans="2:17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s="2"/>
      <c r="K365" t="str">
        <f>IFERROR(VLOOKUP($D365,#REF!,7,FALSE),"")</f>
        <v/>
      </c>
      <c r="L365" t="str">
        <f>IFERROR(VLOOKUP($D365,#REF!,6,FALSE),"")</f>
        <v/>
      </c>
      <c r="P365" t="str">
        <f t="shared" si="35"/>
        <v/>
      </c>
      <c r="Q365" t="str">
        <f>IFERROR(IF($P365,#REF!,""),"")</f>
        <v/>
      </c>
    </row>
    <row r="366" spans="2:17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s="2"/>
      <c r="K366" t="str">
        <f>IFERROR(VLOOKUP($D366,#REF!,7,FALSE),"")</f>
        <v/>
      </c>
      <c r="L366" t="str">
        <f>IFERROR(VLOOKUP($D366,#REF!,6,FALSE),"")</f>
        <v/>
      </c>
      <c r="P366" t="str">
        <f t="shared" si="35"/>
        <v/>
      </c>
      <c r="Q366" t="str">
        <f>IFERROR(IF($P366,#REF!,""),"")</f>
        <v/>
      </c>
    </row>
    <row r="367" spans="2:17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s="2"/>
      <c r="K367" t="str">
        <f>IFERROR(VLOOKUP($D367,#REF!,7,FALSE),"")</f>
        <v/>
      </c>
      <c r="L367" t="str">
        <f>IFERROR(VLOOKUP($D367,#REF!,6,FALSE),"")</f>
        <v/>
      </c>
      <c r="P367" t="str">
        <f t="shared" si="35"/>
        <v/>
      </c>
      <c r="Q367" t="str">
        <f>IFERROR(IF($P367,#REF!,""),"")</f>
        <v/>
      </c>
    </row>
    <row r="368" spans="2:17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s="2"/>
      <c r="K368" t="str">
        <f>IFERROR(VLOOKUP($D368,#REF!,7,FALSE),"")</f>
        <v/>
      </c>
      <c r="L368" t="str">
        <f>IFERROR(VLOOKUP($D368,#REF!,6,FALSE),"")</f>
        <v/>
      </c>
      <c r="P368" t="str">
        <f t="shared" si="35"/>
        <v/>
      </c>
      <c r="Q368" t="str">
        <f>IFERROR(IF($P368,#REF!,""),"")</f>
        <v/>
      </c>
    </row>
    <row r="369" spans="2:17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s="2"/>
      <c r="K369" t="str">
        <f>IFERROR(VLOOKUP($D369,#REF!,7,FALSE),"")</f>
        <v/>
      </c>
      <c r="L369" t="str">
        <f>IFERROR(VLOOKUP($D369,#REF!,6,FALSE),"")</f>
        <v/>
      </c>
      <c r="P369" t="str">
        <f t="shared" si="35"/>
        <v/>
      </c>
      <c r="Q369" t="str">
        <f>IFERROR(IF($P369,#REF!,""),"")</f>
        <v/>
      </c>
    </row>
    <row r="370" spans="2:17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s="2"/>
      <c r="K370" t="str">
        <f>IFERROR(VLOOKUP($D370,#REF!,7,FALSE),"")</f>
        <v/>
      </c>
      <c r="L370" t="str">
        <f>IFERROR(VLOOKUP($D370,#REF!,6,FALSE),"")</f>
        <v/>
      </c>
      <c r="P370" t="str">
        <f t="shared" si="35"/>
        <v/>
      </c>
      <c r="Q370" t="str">
        <f>IFERROR(IF($P370,#REF!,""),"")</f>
        <v/>
      </c>
    </row>
    <row r="371" spans="2:17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s="2"/>
      <c r="K371" t="str">
        <f>IFERROR(VLOOKUP($D371,#REF!,7,FALSE),"")</f>
        <v/>
      </c>
      <c r="L371" t="str">
        <f>IFERROR(VLOOKUP($D371,#REF!,6,FALSE),"")</f>
        <v/>
      </c>
      <c r="P371" t="str">
        <f t="shared" si="35"/>
        <v/>
      </c>
      <c r="Q371" t="str">
        <f>IFERROR(IF($P371,#REF!,""),"")</f>
        <v/>
      </c>
    </row>
    <row r="372" spans="2:17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s="2"/>
      <c r="K372" t="str">
        <f>IFERROR(VLOOKUP($D372,#REF!,7,FALSE),"")</f>
        <v/>
      </c>
      <c r="L372" t="str">
        <f>IFERROR(VLOOKUP($D372,#REF!,6,FALSE),"")</f>
        <v/>
      </c>
      <c r="P372" t="str">
        <f t="shared" si="35"/>
        <v/>
      </c>
      <c r="Q372" t="str">
        <f>IFERROR(IF($P372,#REF!,""),"")</f>
        <v/>
      </c>
    </row>
    <row r="373" spans="2:17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s="2"/>
      <c r="K373" t="str">
        <f>IFERROR(VLOOKUP($D373,#REF!,7,FALSE),"")</f>
        <v/>
      </c>
      <c r="L373" t="str">
        <f>IFERROR(VLOOKUP($D373,#REF!,6,FALSE),"")</f>
        <v/>
      </c>
      <c r="P373" t="str">
        <f t="shared" si="35"/>
        <v/>
      </c>
      <c r="Q373" t="str">
        <f>IFERROR(IF($P373,#REF!,""),"")</f>
        <v/>
      </c>
    </row>
    <row r="374" spans="2:17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s="2"/>
      <c r="K374" t="str">
        <f>IFERROR(VLOOKUP($D374,#REF!,7,FALSE),"")</f>
        <v/>
      </c>
      <c r="L374" t="str">
        <f>IFERROR(VLOOKUP($D374,#REF!,6,FALSE),"")</f>
        <v/>
      </c>
      <c r="P374" t="str">
        <f t="shared" si="35"/>
        <v/>
      </c>
      <c r="Q374" t="str">
        <f>IFERROR(IF($P374,#REF!,""),"")</f>
        <v/>
      </c>
    </row>
    <row r="375" spans="2:17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s="2"/>
      <c r="K375" t="str">
        <f>IFERROR(VLOOKUP($D375,#REF!,7,FALSE),"")</f>
        <v/>
      </c>
      <c r="L375" t="str">
        <f>IFERROR(VLOOKUP($D375,#REF!,6,FALSE),"")</f>
        <v/>
      </c>
      <c r="P375" t="str">
        <f t="shared" si="35"/>
        <v/>
      </c>
      <c r="Q375" t="str">
        <f>IFERROR(IF($P375,#REF!,""),"")</f>
        <v/>
      </c>
    </row>
    <row r="376" spans="2:17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s="2"/>
      <c r="K376" t="str">
        <f>IFERROR(VLOOKUP($D376,#REF!,7,FALSE),"")</f>
        <v/>
      </c>
      <c r="L376" t="str">
        <f>IFERROR(VLOOKUP($D376,#REF!,6,FALSE),"")</f>
        <v/>
      </c>
      <c r="P376" t="str">
        <f t="shared" si="35"/>
        <v/>
      </c>
      <c r="Q376" t="str">
        <f>IFERROR(IF($P376,#REF!,""),"")</f>
        <v/>
      </c>
    </row>
    <row r="377" spans="2:17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s="2"/>
      <c r="K377" t="str">
        <f>IFERROR(VLOOKUP($D377,#REF!,7,FALSE),"")</f>
        <v/>
      </c>
      <c r="L377" t="str">
        <f>IFERROR(VLOOKUP($D377,#REF!,6,FALSE),"")</f>
        <v/>
      </c>
      <c r="P377" t="str">
        <f t="shared" si="35"/>
        <v/>
      </c>
      <c r="Q377" t="str">
        <f>IFERROR(IF($P377,#REF!,""),"")</f>
        <v/>
      </c>
    </row>
    <row r="378" spans="2:17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s="2"/>
      <c r="K378" t="str">
        <f>IFERROR(VLOOKUP($D378,#REF!,7,FALSE),"")</f>
        <v/>
      </c>
      <c r="L378" t="str">
        <f>IFERROR(VLOOKUP($D378,#REF!,6,FALSE),"")</f>
        <v/>
      </c>
      <c r="P378" t="str">
        <f t="shared" si="35"/>
        <v/>
      </c>
      <c r="Q378" t="str">
        <f>IFERROR(IF($P378,#REF!,""),"")</f>
        <v/>
      </c>
    </row>
    <row r="379" spans="2:17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s="2"/>
      <c r="K379" t="str">
        <f>IFERROR(VLOOKUP($D379,#REF!,7,FALSE),"")</f>
        <v/>
      </c>
      <c r="L379" t="str">
        <f>IFERROR(VLOOKUP($D379,#REF!,6,FALSE),"")</f>
        <v/>
      </c>
      <c r="P379" t="str">
        <f t="shared" si="35"/>
        <v/>
      </c>
      <c r="Q379" t="str">
        <f>IFERROR(IF($P379,#REF!,""),"")</f>
        <v/>
      </c>
    </row>
    <row r="380" spans="2:17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s="2"/>
      <c r="K380" t="str">
        <f>IFERROR(VLOOKUP($D380,#REF!,7,FALSE),"")</f>
        <v/>
      </c>
      <c r="L380" t="str">
        <f>IFERROR(VLOOKUP($D380,#REF!,6,FALSE),"")</f>
        <v/>
      </c>
      <c r="P380" t="str">
        <f t="shared" si="35"/>
        <v/>
      </c>
      <c r="Q380" t="str">
        <f>IFERROR(IF($P380,#REF!,""),"")</f>
        <v/>
      </c>
    </row>
    <row r="381" spans="2:17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s="2"/>
      <c r="K381" t="str">
        <f>IFERROR(VLOOKUP($D381,#REF!,7,FALSE),"")</f>
        <v/>
      </c>
      <c r="L381" t="str">
        <f>IFERROR(VLOOKUP($D381,#REF!,6,FALSE),"")</f>
        <v/>
      </c>
      <c r="P381" t="str">
        <f t="shared" si="35"/>
        <v/>
      </c>
      <c r="Q381" t="str">
        <f>IFERROR(IF($P381,#REF!,""),"")</f>
        <v/>
      </c>
    </row>
    <row r="382" spans="2:17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s="2"/>
      <c r="K382" t="str">
        <f>IFERROR(VLOOKUP($D382,#REF!,7,FALSE),"")</f>
        <v/>
      </c>
      <c r="L382" t="str">
        <f>IFERROR(VLOOKUP($D382,#REF!,6,FALSE),"")</f>
        <v/>
      </c>
      <c r="P382" t="str">
        <f t="shared" si="35"/>
        <v/>
      </c>
      <c r="Q382" t="str">
        <f>IFERROR(IF($P382,#REF!,""),"")</f>
        <v/>
      </c>
    </row>
    <row r="383" spans="2:17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s="2"/>
      <c r="K383" t="str">
        <f>IFERROR(VLOOKUP($D383,#REF!,7,FALSE),"")</f>
        <v/>
      </c>
      <c r="L383" t="str">
        <f>IFERROR(VLOOKUP($D383,#REF!,6,FALSE),"")</f>
        <v/>
      </c>
      <c r="P383" t="str">
        <f t="shared" si="35"/>
        <v/>
      </c>
      <c r="Q383" t="str">
        <f>IFERROR(IF($P383,#REF!,""),"")</f>
        <v/>
      </c>
    </row>
    <row r="384" spans="2:17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s="2"/>
      <c r="K384" t="str">
        <f>IFERROR(VLOOKUP($D384,#REF!,7,FALSE),"")</f>
        <v/>
      </c>
      <c r="L384" t="str">
        <f>IFERROR(VLOOKUP($D384,#REF!,6,FALSE),"")</f>
        <v/>
      </c>
      <c r="P384" t="str">
        <f t="shared" si="35"/>
        <v/>
      </c>
      <c r="Q384" t="str">
        <f>IFERROR(IF($P384,#REF!,""),"")</f>
        <v/>
      </c>
    </row>
    <row r="385" spans="2:17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s="2"/>
      <c r="K385" t="str">
        <f>IFERROR(VLOOKUP($D385,#REF!,7,FALSE),"")</f>
        <v/>
      </c>
      <c r="L385" t="str">
        <f>IFERROR(VLOOKUP($D385,#REF!,6,FALSE),"")</f>
        <v/>
      </c>
      <c r="P385" t="str">
        <f t="shared" si="35"/>
        <v/>
      </c>
      <c r="Q385" t="str">
        <f>IFERROR(IF($P385,#REF!,""),"")</f>
        <v/>
      </c>
    </row>
    <row r="386" spans="2:17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s="2"/>
      <c r="K386" t="str">
        <f>IFERROR(VLOOKUP($D386,#REF!,7,FALSE),"")</f>
        <v/>
      </c>
      <c r="L386" t="str">
        <f>IFERROR(VLOOKUP($D386,#REF!,6,FALSE),"")</f>
        <v/>
      </c>
      <c r="P386" t="str">
        <f t="shared" si="35"/>
        <v/>
      </c>
      <c r="Q386" t="str">
        <f>IFERROR(IF($P386,#REF!,""),"")</f>
        <v/>
      </c>
    </row>
    <row r="387" spans="2:17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s="2"/>
      <c r="K387" t="str">
        <f>IFERROR(VLOOKUP($D387,#REF!,7,FALSE),"")</f>
        <v/>
      </c>
      <c r="L387" t="str">
        <f>IFERROR(VLOOKUP($D387,#REF!,6,FALSE),"")</f>
        <v/>
      </c>
      <c r="P387" t="str">
        <f t="shared" si="35"/>
        <v/>
      </c>
      <c r="Q387" t="str">
        <f>IFERROR(IF($P387,#REF!,""),"")</f>
        <v/>
      </c>
    </row>
    <row r="388" spans="2:17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s="2"/>
      <c r="K388" t="str">
        <f>IFERROR(VLOOKUP($D388,#REF!,7,FALSE),"")</f>
        <v/>
      </c>
      <c r="L388" t="str">
        <f>IFERROR(VLOOKUP($D388,#REF!,6,FALSE),"")</f>
        <v/>
      </c>
      <c r="P388" t="str">
        <f t="shared" si="35"/>
        <v/>
      </c>
      <c r="Q388" t="str">
        <f>IFERROR(IF($P388,#REF!,""),"")</f>
        <v/>
      </c>
    </row>
    <row r="389" spans="2:17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s="2"/>
      <c r="K389" t="str">
        <f>IFERROR(VLOOKUP($D389,#REF!,7,FALSE),"")</f>
        <v/>
      </c>
      <c r="L389" t="str">
        <f>IFERROR(VLOOKUP($D389,#REF!,6,FALSE),"")</f>
        <v/>
      </c>
      <c r="P389" t="str">
        <f t="shared" si="35"/>
        <v/>
      </c>
      <c r="Q389" t="str">
        <f>IFERROR(IF($P389,#REF!,""),"")</f>
        <v/>
      </c>
    </row>
    <row r="390" spans="2:17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s="2"/>
      <c r="K390" t="str">
        <f>IFERROR(VLOOKUP($D390,#REF!,7,FALSE),"")</f>
        <v/>
      </c>
      <c r="L390" t="str">
        <f>IFERROR(VLOOKUP($D390,#REF!,6,FALSE),"")</f>
        <v/>
      </c>
      <c r="P390" t="str">
        <f t="shared" si="35"/>
        <v/>
      </c>
      <c r="Q390" t="str">
        <f>IFERROR(IF($P390,#REF!,""),"")</f>
        <v/>
      </c>
    </row>
    <row r="391" spans="2:17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s="2"/>
      <c r="K391" t="str">
        <f>IFERROR(VLOOKUP($D391,#REF!,7,FALSE),"")</f>
        <v/>
      </c>
      <c r="L391" t="str">
        <f>IFERROR(VLOOKUP($D391,#REF!,6,FALSE),"")</f>
        <v/>
      </c>
      <c r="P391" t="str">
        <f t="shared" si="35"/>
        <v/>
      </c>
      <c r="Q391" t="str">
        <f>IFERROR(IF($P391,#REF!,""),"")</f>
        <v/>
      </c>
    </row>
    <row r="392" spans="2:17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s="2"/>
      <c r="K392" t="str">
        <f>IFERROR(VLOOKUP($D392,#REF!,7,FALSE),"")</f>
        <v/>
      </c>
      <c r="L392" t="str">
        <f>IFERROR(VLOOKUP($D392,#REF!,6,FALSE),"")</f>
        <v/>
      </c>
      <c r="P392" t="str">
        <f t="shared" ref="P392:P405" si="36">IFERROR(AND(NOT($K392),OR($F392="Resolved",$F392="Closed")),"")</f>
        <v/>
      </c>
      <c r="Q392" t="str">
        <f>IFERROR(IF($P392,#REF!,""),"")</f>
        <v/>
      </c>
    </row>
    <row r="393" spans="2:17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s="2"/>
      <c r="K393" t="str">
        <f>IFERROR(VLOOKUP($D393,#REF!,7,FALSE),"")</f>
        <v/>
      </c>
      <c r="L393" t="str">
        <f>IFERROR(VLOOKUP($D393,#REF!,6,FALSE),"")</f>
        <v/>
      </c>
      <c r="P393" t="str">
        <f t="shared" si="36"/>
        <v/>
      </c>
      <c r="Q393" t="str">
        <f>IFERROR(IF($P393,#REF!,""),"")</f>
        <v/>
      </c>
    </row>
    <row r="394" spans="2:17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s="2"/>
      <c r="K394" t="str">
        <f>IFERROR(VLOOKUP($D394,#REF!,7,FALSE),"")</f>
        <v/>
      </c>
      <c r="L394" t="str">
        <f>IFERROR(VLOOKUP($D394,#REF!,6,FALSE),"")</f>
        <v/>
      </c>
      <c r="P394" t="str">
        <f t="shared" si="36"/>
        <v/>
      </c>
      <c r="Q394" t="str">
        <f>IFERROR(IF($P394,#REF!,""),"")</f>
        <v/>
      </c>
    </row>
    <row r="395" spans="2:17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s="2"/>
      <c r="K395" t="str">
        <f>IFERROR(VLOOKUP($D395,#REF!,7,FALSE),"")</f>
        <v/>
      </c>
      <c r="L395" t="str">
        <f>IFERROR(VLOOKUP($D395,#REF!,6,FALSE),"")</f>
        <v/>
      </c>
      <c r="P395" t="str">
        <f t="shared" si="36"/>
        <v/>
      </c>
      <c r="Q395" t="str">
        <f>IFERROR(IF($P395,#REF!,""),"")</f>
        <v/>
      </c>
    </row>
    <row r="396" spans="2:17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s="2"/>
      <c r="K396" t="str">
        <f>IFERROR(VLOOKUP($D396,#REF!,7,FALSE),"")</f>
        <v/>
      </c>
      <c r="L396" t="str">
        <f>IFERROR(VLOOKUP($D396,#REF!,6,FALSE),"")</f>
        <v/>
      </c>
      <c r="P396" t="str">
        <f t="shared" si="36"/>
        <v/>
      </c>
      <c r="Q396" t="str">
        <f>IFERROR(IF($P396,#REF!,""),"")</f>
        <v/>
      </c>
    </row>
    <row r="397" spans="2:17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s="2"/>
      <c r="K397" t="str">
        <f>IFERROR(VLOOKUP($D397,#REF!,7,FALSE),"")</f>
        <v/>
      </c>
      <c r="L397" t="str">
        <f>IFERROR(VLOOKUP($D397,#REF!,6,FALSE),"")</f>
        <v/>
      </c>
      <c r="P397" t="str">
        <f t="shared" si="36"/>
        <v/>
      </c>
      <c r="Q397" t="str">
        <f>IFERROR(IF($P397,#REF!,""),"")</f>
        <v/>
      </c>
    </row>
    <row r="398" spans="2:17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s="2"/>
      <c r="K398" t="str">
        <f>IFERROR(VLOOKUP($D398,#REF!,7,FALSE),"")</f>
        <v/>
      </c>
      <c r="L398" t="str">
        <f>IFERROR(VLOOKUP($D398,#REF!,6,FALSE),"")</f>
        <v/>
      </c>
      <c r="P398" t="str">
        <f t="shared" si="36"/>
        <v/>
      </c>
      <c r="Q398" t="str">
        <f>IFERROR(IF($P398,#REF!,""),"")</f>
        <v/>
      </c>
    </row>
    <row r="399" spans="2:17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s="2"/>
      <c r="K399" t="str">
        <f>IFERROR(VLOOKUP($D399,#REF!,7,FALSE),"")</f>
        <v/>
      </c>
      <c r="L399" t="str">
        <f>IFERROR(VLOOKUP($D399,#REF!,6,FALSE),"")</f>
        <v/>
      </c>
      <c r="P399" t="str">
        <f t="shared" si="36"/>
        <v/>
      </c>
      <c r="Q399" t="str">
        <f>IFERROR(IF($P399,#REF!,""),"")</f>
        <v/>
      </c>
    </row>
    <row r="400" spans="2:17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s="2"/>
      <c r="K400" t="str">
        <f>IFERROR(VLOOKUP($D400,#REF!,7,FALSE),"")</f>
        <v/>
      </c>
      <c r="L400" t="str">
        <f>IFERROR(VLOOKUP($D400,#REF!,6,FALSE),"")</f>
        <v/>
      </c>
      <c r="P400" t="str">
        <f t="shared" si="36"/>
        <v/>
      </c>
      <c r="Q400" t="str">
        <f>IFERROR(IF($P400,#REF!,""),"")</f>
        <v/>
      </c>
    </row>
    <row r="401" spans="2:17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s="2"/>
      <c r="K401" t="str">
        <f>IFERROR(VLOOKUP($D401,#REF!,7,FALSE),"")</f>
        <v/>
      </c>
      <c r="L401" t="str">
        <f>IFERROR(VLOOKUP($D401,#REF!,6,FALSE),"")</f>
        <v/>
      </c>
      <c r="P401" t="str">
        <f t="shared" si="36"/>
        <v/>
      </c>
      <c r="Q401" t="str">
        <f>IFERROR(IF($P401,#REF!,""),"")</f>
        <v/>
      </c>
    </row>
    <row r="402" spans="2:17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s="2"/>
      <c r="K402" t="str">
        <f>IFERROR(VLOOKUP($D402,#REF!,7,FALSE),"")</f>
        <v/>
      </c>
      <c r="L402" t="str">
        <f>IFERROR(VLOOKUP($D402,#REF!,6,FALSE),"")</f>
        <v/>
      </c>
      <c r="P402" t="str">
        <f t="shared" si="36"/>
        <v/>
      </c>
      <c r="Q402" t="str">
        <f>IFERROR(IF($P402,#REF!,""),"")</f>
        <v/>
      </c>
    </row>
    <row r="403" spans="2:17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s="2"/>
      <c r="K403" t="str">
        <f>IFERROR(VLOOKUP($D403,#REF!,7,FALSE),"")</f>
        <v/>
      </c>
      <c r="L403" t="str">
        <f>IFERROR(VLOOKUP($D403,#REF!,6,FALSE),"")</f>
        <v/>
      </c>
      <c r="P403" t="str">
        <f t="shared" si="36"/>
        <v/>
      </c>
      <c r="Q403" t="str">
        <f>IFERROR(IF($P403,#REF!,""),"")</f>
        <v/>
      </c>
    </row>
    <row r="404" spans="2:17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s="2"/>
      <c r="K404" t="str">
        <f>IFERROR(VLOOKUP($D404,#REF!,7,FALSE),"")</f>
        <v/>
      </c>
      <c r="L404" t="str">
        <f>IFERROR(VLOOKUP($D404,#REF!,6,FALSE),"")</f>
        <v/>
      </c>
      <c r="P404" t="str">
        <f t="shared" si="36"/>
        <v/>
      </c>
      <c r="Q404" t="str">
        <f>IFERROR(IF($P404,#REF!,""),"")</f>
        <v/>
      </c>
    </row>
    <row r="405" spans="2:17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s="2"/>
      <c r="K405" t="str">
        <f>IFERROR(VLOOKUP($D405,#REF!,7,FALSE),"")</f>
        <v/>
      </c>
      <c r="L405" t="str">
        <f>IFERROR(VLOOKUP($D405,#REF!,6,FALSE),"")</f>
        <v/>
      </c>
      <c r="P405" t="str">
        <f t="shared" si="36"/>
        <v/>
      </c>
      <c r="Q405" t="str">
        <f>IFERROR(IF($P405,#REF!,""),"")</f>
        <v/>
      </c>
    </row>
  </sheetData>
  <mergeCells count="9">
    <mergeCell ref="O5:O6"/>
    <mergeCell ref="P5:P6"/>
    <mergeCell ref="Q5:R5"/>
    <mergeCell ref="A5:A6"/>
    <mergeCell ref="H5:K5"/>
    <mergeCell ref="L5:N5"/>
    <mergeCell ref="D5:D6"/>
    <mergeCell ref="F5:F6"/>
    <mergeCell ref="G5:G6"/>
  </mergeCells>
  <conditionalFormatting sqref="N2 Q7:R327">
    <cfRule type="cellIs" dxfId="188" priority="15" operator="between">
      <formula>0</formula>
      <formula>50</formula>
    </cfRule>
    <cfRule type="cellIs" dxfId="187" priority="16" operator="between">
      <formula>50.01</formula>
      <formula>70</formula>
    </cfRule>
    <cfRule type="cellIs" dxfId="186" priority="17" operator="between">
      <formula>70.1</formula>
      <formula>80</formula>
    </cfRule>
    <cfRule type="cellIs" dxfId="185" priority="18" operator="between">
      <formula>80.1</formula>
      <formula>100</formula>
    </cfRule>
    <cfRule type="cellIs" dxfId="184" priority="19" operator="between">
      <formula>100.01</formula>
      <formula>120</formula>
    </cfRule>
    <cfRule type="cellIs" dxfId="183" priority="20" operator="between">
      <formula>120.01</formula>
      <formula>150</formula>
    </cfRule>
    <cfRule type="cellIs" dxfId="182" priority="21" operator="between">
      <formula>150.01</formula>
      <formula>100000000</formula>
    </cfRule>
  </conditionalFormatting>
  <conditionalFormatting sqref="K2">
    <cfRule type="cellIs" dxfId="181" priority="8" operator="between">
      <formula>0</formula>
      <formula>50</formula>
    </cfRule>
    <cfRule type="cellIs" dxfId="180" priority="9" operator="between">
      <formula>50.01</formula>
      <formula>70</formula>
    </cfRule>
    <cfRule type="cellIs" dxfId="179" priority="10" operator="between">
      <formula>70.1</formula>
      <formula>80</formula>
    </cfRule>
    <cfRule type="cellIs" dxfId="178" priority="11" operator="between">
      <formula>80.1</formula>
      <formula>100</formula>
    </cfRule>
    <cfRule type="cellIs" dxfId="177" priority="12" operator="between">
      <formula>100.01</formula>
      <formula>120</formula>
    </cfRule>
    <cfRule type="cellIs" dxfId="176" priority="13" operator="between">
      <formula>120.01</formula>
      <formula>150</formula>
    </cfRule>
    <cfRule type="cellIs" dxfId="175" priority="14" operator="between">
      <formula>150.01</formula>
      <formula>100000000</formula>
    </cfRule>
  </conditionalFormatting>
  <conditionalFormatting sqref="J2 L2">
    <cfRule type="cellIs" dxfId="174" priority="1" operator="between">
      <formula>0</formula>
      <formula>50</formula>
    </cfRule>
    <cfRule type="cellIs" dxfId="173" priority="2" operator="between">
      <formula>50.01</formula>
      <formula>70</formula>
    </cfRule>
    <cfRule type="cellIs" dxfId="172" priority="3" operator="between">
      <formula>70.1</formula>
      <formula>80</formula>
    </cfRule>
    <cfRule type="cellIs" dxfId="171" priority="4" operator="between">
      <formula>80.1</formula>
      <formula>100</formula>
    </cfRule>
    <cfRule type="cellIs" dxfId="170" priority="5" operator="between">
      <formula>100.01</formula>
      <formula>120</formula>
    </cfRule>
    <cfRule type="cellIs" dxfId="169" priority="6" operator="between">
      <formula>120.01</formula>
      <formula>150</formula>
    </cfRule>
    <cfRule type="cellIs" dxfId="168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workbookViewId="0">
      <selection activeCell="A34" sqref="A34"/>
    </sheetView>
  </sheetViews>
  <sheetFormatPr defaultRowHeight="14.4" x14ac:dyDescent="0.3"/>
  <cols>
    <col min="1" max="1" width="22.6640625" customWidth="1"/>
    <col min="2" max="2" width="24.33203125" customWidth="1"/>
  </cols>
  <sheetData>
    <row r="1" spans="1:2" x14ac:dyDescent="0.3">
      <c r="A1" t="s">
        <v>5</v>
      </c>
      <c r="B1" t="s">
        <v>43</v>
      </c>
    </row>
    <row r="2" spans="1:2" x14ac:dyDescent="0.3">
      <c r="A2" t="s">
        <v>97</v>
      </c>
      <c r="B2" t="s">
        <v>230</v>
      </c>
    </row>
    <row r="3" spans="1:2" x14ac:dyDescent="0.3">
      <c r="A3" t="s">
        <v>38</v>
      </c>
      <c r="B3" t="s">
        <v>231</v>
      </c>
    </row>
    <row r="4" spans="1:2" x14ac:dyDescent="0.3">
      <c r="A4" t="s">
        <v>74</v>
      </c>
      <c r="B4" t="s">
        <v>233</v>
      </c>
    </row>
    <row r="5" spans="1:2" x14ac:dyDescent="0.3">
      <c r="A5" t="s">
        <v>60</v>
      </c>
      <c r="B5" t="s">
        <v>228</v>
      </c>
    </row>
    <row r="6" spans="1:2" x14ac:dyDescent="0.3">
      <c r="A6" t="s">
        <v>53</v>
      </c>
      <c r="B6" t="s">
        <v>228</v>
      </c>
    </row>
    <row r="7" spans="1:2" x14ac:dyDescent="0.3">
      <c r="A7" t="s">
        <v>56</v>
      </c>
      <c r="B7" s="17" t="s">
        <v>234</v>
      </c>
    </row>
    <row r="8" spans="1:2" x14ac:dyDescent="0.3">
      <c r="A8" t="s">
        <v>61</v>
      </c>
      <c r="B8" t="s">
        <v>229</v>
      </c>
    </row>
    <row r="9" spans="1:2" x14ac:dyDescent="0.3">
      <c r="A9" t="s">
        <v>93</v>
      </c>
      <c r="B9" t="s">
        <v>232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F3"/>
  <sheetViews>
    <sheetView topLeftCell="E1" workbookViewId="0">
      <selection activeCell="B3" sqref="B3"/>
    </sheetView>
  </sheetViews>
  <sheetFormatPr defaultRowHeight="14.4" x14ac:dyDescent="0.3"/>
  <cols>
    <col min="1" max="1" width="19.33203125" customWidth="1"/>
    <col min="2" max="2" width="11.109375" customWidth="1"/>
  </cols>
  <sheetData>
    <row r="2" spans="1:6" x14ac:dyDescent="0.3">
      <c r="A2" t="s">
        <v>16</v>
      </c>
      <c r="B2">
        <f>COUNTIF(Data!$A$2:$A$10722,"&gt;0")</f>
        <v>229</v>
      </c>
      <c r="F2" s="11"/>
    </row>
    <row r="3" spans="1:6" x14ac:dyDescent="0.3">
      <c r="A3" t="s">
        <v>17</v>
      </c>
      <c r="B3">
        <f>B2+1</f>
        <v>230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2:B14"/>
  <sheetViews>
    <sheetView workbookViewId="0">
      <selection activeCell="E10" sqref="E10"/>
    </sheetView>
  </sheetViews>
  <sheetFormatPr defaultRowHeight="14.4" x14ac:dyDescent="0.3"/>
  <cols>
    <col min="1" max="1" width="4.6640625" customWidth="1"/>
    <col min="2" max="2" width="43" style="3" customWidth="1"/>
  </cols>
  <sheetData>
    <row r="2" spans="1:2" x14ac:dyDescent="0.3">
      <c r="A2" s="5" t="s">
        <v>13</v>
      </c>
    </row>
    <row r="4" spans="1:2" ht="57.6" x14ac:dyDescent="0.3">
      <c r="A4">
        <v>1</v>
      </c>
      <c r="B4" s="3" t="s">
        <v>343</v>
      </c>
    </row>
    <row r="5" spans="1:2" ht="43.2" x14ac:dyDescent="0.3">
      <c r="A5">
        <v>2</v>
      </c>
      <c r="B5" s="3" t="s">
        <v>18</v>
      </c>
    </row>
    <row r="6" spans="1:2" x14ac:dyDescent="0.3">
      <c r="A6">
        <v>3</v>
      </c>
      <c r="B6" s="3" t="s">
        <v>19</v>
      </c>
    </row>
    <row r="7" spans="1:2" x14ac:dyDescent="0.3">
      <c r="A7">
        <v>4</v>
      </c>
      <c r="B7" s="3" t="s">
        <v>20</v>
      </c>
    </row>
    <row r="11" spans="1:2" x14ac:dyDescent="0.3">
      <c r="B11" s="4"/>
    </row>
    <row r="14" spans="1:2" ht="55.5" customHeigh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reateSheetForUser">
                <anchor moveWithCells="1">
                  <from>
                    <xdr:col>1</xdr:col>
                    <xdr:colOff>1440180</xdr:colOff>
                    <xdr:row>4</xdr:row>
                    <xdr:rowOff>1135380</xdr:rowOff>
                  </from>
                  <to>
                    <xdr:col>3</xdr:col>
                    <xdr:colOff>106680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aveasvalue">
                <anchor moveWithCells="1">
                  <from>
                    <xdr:col>1</xdr:col>
                    <xdr:colOff>30480</xdr:colOff>
                    <xdr:row>11</xdr:row>
                    <xdr:rowOff>22860</xdr:rowOff>
                  </from>
                  <to>
                    <xdr:col>1</xdr:col>
                    <xdr:colOff>2910840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0"/>
  <sheetViews>
    <sheetView workbookViewId="0">
      <selection activeCell="A2" sqref="A2"/>
    </sheetView>
  </sheetViews>
  <sheetFormatPr defaultRowHeight="14.4" x14ac:dyDescent="0.3"/>
  <cols>
    <col min="1" max="1" width="31.88671875" customWidth="1"/>
    <col min="2" max="2" width="20.88671875" customWidth="1"/>
  </cols>
  <sheetData>
    <row r="1" spans="1:2" s="5" customFormat="1" ht="48.6" customHeight="1" x14ac:dyDescent="0.3">
      <c r="A1" s="5" t="s">
        <v>5</v>
      </c>
      <c r="B1" s="5" t="s">
        <v>43</v>
      </c>
    </row>
    <row r="2" spans="1:2" x14ac:dyDescent="0.3">
      <c r="A2" t="str">
        <f t="array" ref="A2">IFERROR(INDEX(Data!$O$2:$O$1064, MATCH(0,COUNTIF($A$1:A1, Data!$O$2:$O$375), 0)),"")</f>
        <v>Igor Shevchenko</v>
      </c>
      <c r="B2" t="str">
        <f>IFERROR(VLOOKUP(Employee!$A2,Emp!A2:'Emp'!$B$50,2,FALSE),"")</f>
        <v>Project Manager</v>
      </c>
    </row>
    <row r="3" spans="1:2" x14ac:dyDescent="0.3">
      <c r="A3" t="str">
        <f t="array" ref="A3">IFERROR(INDEX(Data!$O$2:$O$1064, MATCH(0,COUNTIF($A$1:A2, Data!$O$2:$O$375), 0)),"")</f>
        <v>Automation for Jira</v>
      </c>
      <c r="B3" t="str">
        <f>IFERROR(VLOOKUP(Employee!$A3,Emp!A3:'Emp'!$B$50,2,FALSE),"")</f>
        <v/>
      </c>
    </row>
    <row r="4" spans="1:2" x14ac:dyDescent="0.3">
      <c r="A4" t="str">
        <f t="array" ref="A4">IFERROR(INDEX(Data!$O$2:$O$1064, MATCH(0,COUNTIF($A$1:A3, Data!$O$2:$O$375), 0)),"")</f>
        <v>Vadym Pidoplichko</v>
      </c>
      <c r="B4" t="str">
        <f>IFERROR(VLOOKUP(Employee!$A4,Emp!A4:'Emp'!$B$50,2,FALSE),"")</f>
        <v>Dev Lead</v>
      </c>
    </row>
    <row r="5" spans="1:2" x14ac:dyDescent="0.3">
      <c r="A5" t="str">
        <f t="array" ref="A5">IFERROR(INDEX(Data!$O$2:$O$1064, MATCH(0,COUNTIF($A$1:A4, Data!$O$2:$O$375), 0)),"")</f>
        <v>Oleh Povshednyi</v>
      </c>
      <c r="B5" t="str">
        <f>IFERROR(VLOOKUP(Employee!$A5,Emp!A5:'Emp'!$B$50,2,FALSE),"")</f>
        <v>Full Stack Developer</v>
      </c>
    </row>
    <row r="6" spans="1:2" x14ac:dyDescent="0.3">
      <c r="A6" t="str">
        <f t="array" ref="A6">IFERROR(INDEX(Data!$O$2:$O$1064, MATCH(0,COUNTIF($A$1:A5, Data!$O$2:$O$375), 0)),"")</f>
        <v>Volodymyr Babak</v>
      </c>
      <c r="B6" t="str">
        <f>IFERROR(VLOOKUP(Employee!$A6,Emp!A6:'Emp'!$B$50,2,FALSE),"")</f>
        <v>Full Stack Developer</v>
      </c>
    </row>
    <row r="7" spans="1:2" x14ac:dyDescent="0.3">
      <c r="A7" t="str">
        <f t="array" ref="A7">IFERROR(INDEX(Data!$O$2:$O$1064, MATCH(0,COUNTIF($A$1:A6, Data!$O$2:$O$375), 0)),"")</f>
        <v>Joshua Lorenzo</v>
      </c>
      <c r="B7" t="str">
        <f>IFERROR(VLOOKUP(Employee!$A7,Emp!A7:'Emp'!$B$50,2,FALSE),"")</f>
        <v>Junior Solution Architect</v>
      </c>
    </row>
    <row r="8" spans="1:2" x14ac:dyDescent="0.3">
      <c r="A8" t="str">
        <f t="array" ref="A8">IFERROR(INDEX(Data!$O$2:$O$1064, MATCH(0,COUNTIF($A$1:A7, Data!$O$2:$O$375), 0)),"")</f>
        <v>Roman Korniienko</v>
      </c>
      <c r="B8" t="str">
        <f>IFERROR(VLOOKUP(Employee!$A8,Emp!A8:'Emp'!$B$50,2,FALSE),"")</f>
        <v>Front-End Developer</v>
      </c>
    </row>
    <row r="9" spans="1:2" x14ac:dyDescent="0.3">
      <c r="A9" t="str">
        <f t="array" ref="A9">IFERROR(INDEX(Data!$O$2:$O$1064, MATCH(0,COUNTIF($A$1:A8, Data!$O$2:$O$375), 0)),"")</f>
        <v>Maksym Valuiko</v>
      </c>
      <c r="B9" t="str">
        <f>IFERROR(VLOOKUP(Employee!$A9,Emp!A9:'Emp'!$B$50,2,FALSE),"")</f>
        <v>Sr Full Stack Developer</v>
      </c>
    </row>
    <row r="10" spans="1:2" x14ac:dyDescent="0.3">
      <c r="A10">
        <f t="array" ref="A10">IFERROR(INDEX(Data!$O$2:$O$1064, MATCH(0,COUNTIF($A$1:A9, Data!$O$2:$O$375), 0)),"")</f>
        <v>0</v>
      </c>
      <c r="B10" t="str">
        <f>IFERROR(VLOOKUP(Employee!$A10,Emp!A10:'Emp'!$B$50,2,FALSE),"")</f>
        <v/>
      </c>
    </row>
    <row r="11" spans="1:2" x14ac:dyDescent="0.3">
      <c r="A11" t="str">
        <f t="array" ref="A11">IFERROR(INDEX(Data!$O$2:$O$1064, MATCH(0,COUNTIF($A$1:A10, Data!$O$2:$O$375), 0)),"")</f>
        <v/>
      </c>
      <c r="B11" t="str">
        <f>IFERROR(VLOOKUP(Employee!$A11,Emp!A11:'Emp'!$B$50,2,FALSE),"")</f>
        <v/>
      </c>
    </row>
    <row r="12" spans="1:2" x14ac:dyDescent="0.3">
      <c r="A12" t="str">
        <f t="array" ref="A12">IFERROR(INDEX(Data!$O$2:$O$1064, MATCH(0,COUNTIF($A$1:A11, Data!$O$2:$O$375), 0)),"")</f>
        <v/>
      </c>
      <c r="B12" t="str">
        <f>IFERROR(VLOOKUP(Employee!$A12,Emp!A12:'Emp'!$B$50,2,FALSE),"")</f>
        <v/>
      </c>
    </row>
    <row r="13" spans="1:2" x14ac:dyDescent="0.3">
      <c r="A13" t="str">
        <f t="array" ref="A13">IFERROR(INDEX(Data!$O$2:$O$1064, MATCH(0,COUNTIF($A$1:A12, Data!$O$2:$O$375), 0)),"")</f>
        <v/>
      </c>
      <c r="B13" t="str">
        <f>IFERROR(VLOOKUP(Employee!$A13,Emp!A13:'Emp'!$B$50,2,FALSE),"")</f>
        <v/>
      </c>
    </row>
    <row r="14" spans="1:2" x14ac:dyDescent="0.3">
      <c r="A14" t="str">
        <f t="array" ref="A14">IFERROR(INDEX(Data!$O$2:$O$1064, MATCH(0,COUNTIF($A$1:A13, Data!$O$2:$O$375), 0)),"")</f>
        <v/>
      </c>
      <c r="B14" t="str">
        <f>IFERROR(VLOOKUP(Employee!$A14,Emp!A14:'Emp'!$B$50,2,FALSE),"")</f>
        <v/>
      </c>
    </row>
    <row r="15" spans="1:2" x14ac:dyDescent="0.3">
      <c r="A15" t="str">
        <f t="array" ref="A15">IFERROR(INDEX(Data!$O$2:$O$1064, MATCH(0,COUNTIF($A$1:A14, Data!$O$2:$O$375), 0)),"")</f>
        <v/>
      </c>
      <c r="B15" t="str">
        <f>IFERROR(VLOOKUP(Employee!$A15,Emp!A15:'Emp'!$B$50,2,FALSE),"")</f>
        <v/>
      </c>
    </row>
    <row r="16" spans="1:2" x14ac:dyDescent="0.3">
      <c r="A16" t="str">
        <f t="array" ref="A16">IFERROR(INDEX(Data!$O$2:$O$1064, MATCH(0,COUNTIF($A$1:A15, Data!$O$2:$O$375), 0)),"")</f>
        <v/>
      </c>
      <c r="B16" t="str">
        <f>IFERROR(VLOOKUP(Employee!$A16,Emp!A16:'Emp'!$B$50,2,FALSE),"")</f>
        <v/>
      </c>
    </row>
    <row r="17" spans="1:2" x14ac:dyDescent="0.3">
      <c r="A17" t="str">
        <f t="array" ref="A17">IFERROR(INDEX(Data!$O$2:$O$1064, MATCH(0,COUNTIF($A$1:A16, Data!$O$2:$O$375), 0)),"")</f>
        <v/>
      </c>
      <c r="B17" t="str">
        <f>IFERROR(VLOOKUP(Employee!$A17,Emp!A17:'Emp'!$B$50,2,FALSE),"")</f>
        <v/>
      </c>
    </row>
    <row r="18" spans="1:2" x14ac:dyDescent="0.3">
      <c r="A18" t="str">
        <f t="array" ref="A18">IFERROR(INDEX(Data!$O$2:$O$1064, MATCH(0,COUNTIF($A$1:A17, Data!$O$2:$O$375), 0)),"")</f>
        <v/>
      </c>
      <c r="B18" t="str">
        <f>IFERROR(VLOOKUP(Employee!$A18,Emp!A18:'Emp'!$B$50,2,FALSE),"")</f>
        <v/>
      </c>
    </row>
    <row r="19" spans="1:2" x14ac:dyDescent="0.3">
      <c r="A19" t="str">
        <f t="array" ref="A19">IFERROR(INDEX(Data!$O$2:$O$1064, MATCH(0,COUNTIF($A$1:A18, Data!$O$2:$O$375), 0)),"")</f>
        <v/>
      </c>
      <c r="B19" t="str">
        <f>IFERROR(VLOOKUP(Employee!$A19,Emp!A19:'Emp'!$B$50,2,FALSE),"")</f>
        <v/>
      </c>
    </row>
    <row r="20" spans="1:2" x14ac:dyDescent="0.3">
      <c r="A20" t="str">
        <f t="array" ref="A20">IFERROR(INDEX(Data!$O$2:$O$1064, MATCH(0,COUNTIF($A$1:A19, Data!$O$2:$O$375), 0)),"")</f>
        <v/>
      </c>
      <c r="B20" t="str">
        <f>IFERROR(VLOOKUP(Employee!$A20,Emp!A20:'Emp'!$B$50,2,FALSE),"")</f>
        <v/>
      </c>
    </row>
    <row r="21" spans="1:2" x14ac:dyDescent="0.3">
      <c r="A21" t="str">
        <f t="array" ref="A21">IFERROR(INDEX(Data!$O$2:$O$1064, MATCH(0,COUNTIF($A$1:A20, Data!$O$2:$O$375), 0)),"")</f>
        <v/>
      </c>
      <c r="B21" t="str">
        <f>IFERROR(VLOOKUP(Employee!$A21,Emp!A21:'Emp'!$B$50,2,FALSE),"")</f>
        <v/>
      </c>
    </row>
    <row r="22" spans="1:2" x14ac:dyDescent="0.3">
      <c r="A22" t="str">
        <f t="array" ref="A22">IFERROR(INDEX(Data!$O$2:$O$1064, MATCH(0,COUNTIF($A$1:A21, Data!$O$2:$O$375), 0)),"")</f>
        <v/>
      </c>
      <c r="B22" t="str">
        <f>IFERROR(VLOOKUP(Employee!$A22,Emp!A22:'Emp'!$B$50,2,FALSE),"")</f>
        <v/>
      </c>
    </row>
    <row r="23" spans="1:2" x14ac:dyDescent="0.3">
      <c r="A23" t="str">
        <f t="array" ref="A23">IFERROR(INDEX(Data!$O$2:$O$1064, MATCH(0,COUNTIF($A$1:A22, Data!$O$2:$O$375), 0)),"")</f>
        <v/>
      </c>
      <c r="B23" t="str">
        <f>IFERROR(VLOOKUP(Employee!$A23,Emp!A23:'Emp'!$B$50,2,FALSE),"")</f>
        <v/>
      </c>
    </row>
    <row r="24" spans="1:2" x14ac:dyDescent="0.3">
      <c r="A24" t="str">
        <f t="array" ref="A24">IFERROR(INDEX(Data!$O$2:$O$1064, MATCH(0,COUNTIF($A$1:A23, Data!$O$2:$O$375), 0)),"")</f>
        <v/>
      </c>
      <c r="B24" t="str">
        <f>IFERROR(VLOOKUP(Employee!$A24,Emp!A24:'Emp'!$B$50,2,FALSE),"")</f>
        <v/>
      </c>
    </row>
    <row r="25" spans="1:2" x14ac:dyDescent="0.3">
      <c r="A25" t="str">
        <f t="array" ref="A25">IFERROR(INDEX(Data!$O$2:$O$1064, MATCH(0,COUNTIF($A$1:A24, Data!$O$2:$O$375), 0)),"")</f>
        <v/>
      </c>
      <c r="B25" t="str">
        <f>IFERROR(VLOOKUP(Employee!$A25,Emp!A25:'Emp'!$B$50,2,FALSE),"")</f>
        <v/>
      </c>
    </row>
    <row r="26" spans="1:2" x14ac:dyDescent="0.3">
      <c r="A26" t="str">
        <f t="array" ref="A26">IFERROR(INDEX(Data!$O$2:$O$1064, MATCH(0,COUNTIF($A$1:A25, Data!$O$2:$O$375), 0)),"")</f>
        <v/>
      </c>
      <c r="B26" t="str">
        <f>IFERROR(VLOOKUP(Employee!$A26,Emp!A26:'Emp'!$B$50,2,FALSE),"")</f>
        <v/>
      </c>
    </row>
    <row r="27" spans="1:2" x14ac:dyDescent="0.3">
      <c r="A27" t="str">
        <f t="array" ref="A27">IFERROR(INDEX(Data!$O$2:$O$1064, MATCH(0,COUNTIF($A$1:A26, Data!$O$2:$O$375), 0)),"")</f>
        <v/>
      </c>
      <c r="B27" t="str">
        <f>IFERROR(VLOOKUP(Employee!$A27,Emp!A27:'Emp'!$B$50,2,FALSE),"")</f>
        <v/>
      </c>
    </row>
    <row r="28" spans="1:2" x14ac:dyDescent="0.3">
      <c r="A28" t="str">
        <f t="array" ref="A28">IFERROR(INDEX(Data!$O$2:$O$1064, MATCH(0,COUNTIF($A$1:A27, Data!$O$2:$O$375), 0)),"")</f>
        <v/>
      </c>
      <c r="B28" t="str">
        <f>IFERROR(VLOOKUP(Employee!$A28,Emp!A28:'Emp'!$B$50,2,FALSE),"")</f>
        <v/>
      </c>
    </row>
    <row r="29" spans="1:2" x14ac:dyDescent="0.3">
      <c r="A29" t="str">
        <f t="array" ref="A29">IFERROR(INDEX(Data!$O$2:$O$1064, MATCH(0,COUNTIF($A$1:A28, Data!$O$2:$O$375), 0)),"")</f>
        <v/>
      </c>
      <c r="B29" t="str">
        <f>IFERROR(VLOOKUP(Employee!$A29,Emp!A29:'Emp'!$B$50,2,FALSE),"")</f>
        <v/>
      </c>
    </row>
    <row r="30" spans="1:2" x14ac:dyDescent="0.3">
      <c r="A30" t="str">
        <f t="array" ref="A30">IFERROR(INDEX(Data!$O$2:$O$1064, MATCH(0,COUNTIF($A$1:A29, Data!$O$2:$O$375), 0)),"")</f>
        <v/>
      </c>
      <c r="B30" t="str">
        <f>IFERROR(VLOOKUP(Employee!$A30,Emp!A30:'Emp'!$B$50,2,FALSE),"")</f>
        <v/>
      </c>
    </row>
    <row r="31" spans="1:2" x14ac:dyDescent="0.3">
      <c r="A31" t="str">
        <f t="array" ref="A31">IFERROR(INDEX(Data!$O$2:$O$1064, MATCH(0,COUNTIF($A$1:A30, Data!$O$2:$O$375), 0)),"")</f>
        <v/>
      </c>
      <c r="B31" t="str">
        <f>IFERROR(VLOOKUP(Employee!$A31,Emp!A31:'Emp'!$B$50,2,FALSE),"")</f>
        <v/>
      </c>
    </row>
    <row r="32" spans="1:2" x14ac:dyDescent="0.3">
      <c r="A32" t="str">
        <f t="array" ref="A32">IFERROR(INDEX(Data!$O$2:$O$1064, MATCH(0,COUNTIF($A$1:A31, Data!$O$2:$O$375), 0)),"")</f>
        <v/>
      </c>
      <c r="B32" t="str">
        <f>IFERROR(VLOOKUP(Employee!$A32,Emp!A32:'Emp'!$B$50,2,FALSE),"")</f>
        <v/>
      </c>
    </row>
    <row r="33" spans="1:2" x14ac:dyDescent="0.3">
      <c r="A33" t="str">
        <f t="array" ref="A33">IFERROR(INDEX(Data!$O$2:$O$1064, MATCH(0,COUNTIF($A$1:A32, Data!$O$2:$O$375), 0)),"")</f>
        <v/>
      </c>
      <c r="B33" t="str">
        <f>IFERROR(VLOOKUP(Employee!$A33,Emp!A33:'Emp'!$B$50,2,FALSE),"")</f>
        <v/>
      </c>
    </row>
    <row r="34" spans="1:2" x14ac:dyDescent="0.3">
      <c r="A34" t="str">
        <f t="array" ref="A34">IFERROR(INDEX(Data!$O$2:$O$1064, MATCH(0,COUNTIF($A$1:A33, Data!$O$2:$O$375), 0)),"")</f>
        <v/>
      </c>
      <c r="B34" t="str">
        <f>IFERROR(VLOOKUP(Employee!$A34,Emp!#REF!:'Emp'!$B$50,2,FALSE),"")</f>
        <v/>
      </c>
    </row>
    <row r="35" spans="1:2" x14ac:dyDescent="0.3">
      <c r="A35" t="str">
        <f t="array" ref="A35">IFERROR(INDEX(Data!$O$2:$O$1064, MATCH(0,COUNTIF($A$1:A34, Data!$O$2:$O$375), 0)),"")</f>
        <v/>
      </c>
      <c r="B35" t="str">
        <f>IFERROR(VLOOKUP(Employee!$A35,Emp!#REF!:'Emp'!$B$50,2,FALSE),"")</f>
        <v/>
      </c>
    </row>
    <row r="36" spans="1:2" x14ac:dyDescent="0.3">
      <c r="A36" t="str">
        <f t="array" ref="A36">IFERROR(INDEX(Data!$O$2:$O$1064, MATCH(0,COUNTIF($A$1:A35, Data!$O$2:$O$375), 0)),"")</f>
        <v/>
      </c>
      <c r="B36" t="str">
        <f>IFERROR(VLOOKUP(Employee!$A36,Emp!#REF!:'Emp'!$B$50,2,FALSE),"")</f>
        <v/>
      </c>
    </row>
    <row r="37" spans="1:2" x14ac:dyDescent="0.3">
      <c r="A37" t="str">
        <f t="array" ref="A37">IFERROR(INDEX(Data!$O$2:$O$1064, MATCH(0,COUNTIF($A$1:A36, Data!$O$2:$O$375), 0)),"")</f>
        <v/>
      </c>
      <c r="B37" t="str">
        <f>IFERROR(VLOOKUP(Employee!$A37,Emp!#REF!:'Emp'!$B$50,2,FALSE),"")</f>
        <v/>
      </c>
    </row>
    <row r="38" spans="1:2" x14ac:dyDescent="0.3">
      <c r="A38" t="str">
        <f t="array" ref="A38">IFERROR(INDEX(Data!$O$2:$O$1064, MATCH(0,COUNTIF($A$1:A37, Data!$O$2:$O$375), 0)),"")</f>
        <v/>
      </c>
    </row>
    <row r="39" spans="1:2" x14ac:dyDescent="0.3">
      <c r="A39" t="str">
        <f t="array" ref="A39">IFERROR(INDEX(Data!$O$2:$O$1064, MATCH(0,COUNTIF($A$1:A38, Data!$O$2:$O$375), 0)),"")</f>
        <v/>
      </c>
    </row>
    <row r="40" spans="1:2" x14ac:dyDescent="0.3">
      <c r="A40" t="str">
        <f t="array" ref="A40">IFERROR(INDEX(Data!$O$2:$O$1064, MATCH(0,COUNTIF($A$1:A39, Data!$O$2:$O$375), 0)),"")</f>
        <v/>
      </c>
    </row>
    <row r="41" spans="1:2" x14ac:dyDescent="0.3">
      <c r="A41" t="str">
        <f t="array" ref="A41">IFERROR(INDEX(Data!$O$2:$O$1064, MATCH(0,COUNTIF($A$1:A40, Data!$O$2:$O$375), 0)),"")</f>
        <v/>
      </c>
    </row>
    <row r="42" spans="1:2" x14ac:dyDescent="0.3">
      <c r="A42" t="str">
        <f t="array" ref="A42">IFERROR(INDEX(Data!$O$2:$O$1064, MATCH(0,COUNTIF($A$1:A41, Data!$O$2:$O$375), 0)),"")</f>
        <v/>
      </c>
    </row>
    <row r="43" spans="1:2" x14ac:dyDescent="0.3">
      <c r="A43" t="str">
        <f t="array" ref="A43">IFERROR(INDEX(Data!$O$2:$O$1064, MATCH(0,COUNTIF($A$1:A42, Data!$O$2:$O$375), 0)),"")</f>
        <v/>
      </c>
    </row>
    <row r="44" spans="1:2" x14ac:dyDescent="0.3">
      <c r="A44" t="str">
        <f t="array" ref="A44">IFERROR(INDEX(Data!$O$2:$O$1064, MATCH(0,COUNTIF($A$1:A43, Data!$O$2:$O$375), 0)),"")</f>
        <v/>
      </c>
    </row>
    <row r="45" spans="1:2" x14ac:dyDescent="0.3">
      <c r="A45" t="str">
        <f t="array" ref="A45">IFERROR(INDEX(Data!$O$2:$O$1064, MATCH(0,COUNTIF($A$1:A44, Data!$O$2:$O$375), 0)),"")</f>
        <v/>
      </c>
    </row>
    <row r="46" spans="1:2" x14ac:dyDescent="0.3">
      <c r="A46" t="str">
        <f t="array" ref="A46">IFERROR(INDEX(Data!$O$2:$O$1064, MATCH(0,COUNTIF($A$1:A45, Data!$O$2:$O$375), 0)),"")</f>
        <v/>
      </c>
    </row>
    <row r="47" spans="1:2" x14ac:dyDescent="0.3">
      <c r="A47" t="str">
        <f t="array" ref="A47">IFERROR(INDEX(Data!$O$2:$O$1064, MATCH(0,COUNTIF($A$1:A46, Data!$O$2:$O$375), 0)),"")</f>
        <v/>
      </c>
    </row>
    <row r="48" spans="1:2" x14ac:dyDescent="0.3">
      <c r="A48" t="str">
        <f t="array" ref="A48">IFERROR(INDEX(Data!$O$2:$O$1064, MATCH(0,COUNTIF($A$1:A47, Data!$O$2:$O$375), 0)),"")</f>
        <v/>
      </c>
    </row>
    <row r="49" spans="1:1" x14ac:dyDescent="0.3">
      <c r="A49" t="str">
        <f t="array" ref="A49">IFERROR(INDEX(Data!$O$2:$O$1064, MATCH(0,COUNTIF($A$1:A48, Data!$O$2:$O$375), 0)),"")</f>
        <v/>
      </c>
    </row>
    <row r="50" spans="1:1" x14ac:dyDescent="0.3">
      <c r="A50" t="str">
        <f t="array" ref="A50">IFERROR(INDEX(Data!$O$2:$O$1064, MATCH(0,COUNTIF($A$1:A49, Data!$O$2:$O$375), 0)),"")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Legend</vt:lpstr>
      <vt:lpstr>Dashboard</vt:lpstr>
      <vt:lpstr>Performance By User</vt:lpstr>
      <vt:lpstr>Performance By Issue</vt:lpstr>
      <vt:lpstr>Alerted Issues</vt:lpstr>
      <vt:lpstr>Alerted Users</vt:lpstr>
      <vt:lpstr>Reopened issues</vt:lpstr>
      <vt:lpstr>Re-estimated issues</vt:lpstr>
      <vt:lpstr>Perf Diagramm</vt:lpstr>
      <vt:lpstr>Issue Performance</vt:lpstr>
      <vt:lpstr>Data</vt:lpstr>
      <vt:lpstr>Constants</vt:lpstr>
      <vt:lpstr>Igor Shevchenko</vt:lpstr>
      <vt:lpstr>Automation for Jira</vt:lpstr>
      <vt:lpstr>Vadym Pidoplichko</vt:lpstr>
      <vt:lpstr>Oleh Povshednyi</vt:lpstr>
      <vt:lpstr>Volodymyr Babak</vt:lpstr>
      <vt:lpstr>Joshua Lorenzo</vt:lpstr>
      <vt:lpstr>Roman Korniienko</vt:lpstr>
      <vt:lpstr>Maksym Valuiko</vt:lpstr>
      <vt:lpstr>Tpl00</vt:lpstr>
      <vt:lpstr>Emp</vt:lpstr>
      <vt:lpstr>Aux</vt:lpstr>
      <vt:lpstr>Report</vt:lpstr>
      <vt:lpstr>Employee</vt:lpstr>
      <vt:lpstr>Data!report_2000_01_01_2015_06_04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Igor Shevchenko</cp:lastModifiedBy>
  <dcterms:created xsi:type="dcterms:W3CDTF">2015-05-26T08:25:57Z</dcterms:created>
  <dcterms:modified xsi:type="dcterms:W3CDTF">2020-07-06T14:58:02Z</dcterms:modified>
</cp:coreProperties>
</file>