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heuserbuschinbev-my.sharepoint.com/personal/99823827_ambev_com_br/Documents/My Documents/Mestrado/dissertacao/"/>
    </mc:Choice>
  </mc:AlternateContent>
  <xr:revisionPtr revIDLastSave="938" documentId="8_{B4A5C645-8383-40EA-BA16-ACFE7C9E6EA3}" xr6:coauthVersionLast="47" xr6:coauthVersionMax="47" xr10:uidLastSave="{109971B3-F532-45F2-8F58-E909F2BAD178}"/>
  <bookViews>
    <workbookView xWindow="-110" yWindow="-110" windowWidth="19420" windowHeight="10560" activeTab="2" xr2:uid="{9798B320-34A2-4C04-B913-A61784509051}"/>
  </bookViews>
  <sheets>
    <sheet name="Sumary" sheetId="2" r:id="rId1"/>
    <sheet name="ToolDataBase" sheetId="3" r:id="rId2"/>
    <sheet name="MaterialDataBase" sheetId="1" r:id="rId3"/>
  </sheets>
  <definedNames>
    <definedName name="_xlnm._FilterDatabase" localSheetId="2" hidden="1">MaterialDataBase!$A$1:$AF$58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4" i="1" l="1"/>
  <c r="H2" i="1"/>
  <c r="H3" i="1"/>
  <c r="H4" i="1"/>
  <c r="H5" i="1"/>
  <c r="H6" i="1"/>
  <c r="H7" i="1"/>
  <c r="H33" i="1"/>
  <c r="H34" i="1"/>
  <c r="H35" i="1"/>
  <c r="H36" i="1"/>
  <c r="H8" i="1"/>
  <c r="H9" i="1"/>
  <c r="H10" i="1"/>
  <c r="H11" i="1"/>
  <c r="H12" i="1"/>
  <c r="H16" i="1"/>
  <c r="H17" i="1"/>
  <c r="H18" i="1"/>
  <c r="H19" i="1"/>
  <c r="H20" i="1"/>
  <c r="H21" i="1"/>
  <c r="H22" i="1"/>
  <c r="H37" i="1"/>
  <c r="H38" i="1"/>
  <c r="H39" i="1"/>
  <c r="H40" i="1"/>
  <c r="H41" i="1"/>
  <c r="H42" i="1"/>
  <c r="H43" i="1"/>
  <c r="H23" i="1"/>
  <c r="H24" i="1"/>
  <c r="H25" i="1"/>
  <c r="H44" i="1"/>
  <c r="H45" i="1"/>
  <c r="H46" i="1"/>
  <c r="H47" i="1"/>
  <c r="H48" i="1"/>
  <c r="H49" i="1"/>
  <c r="H50" i="1"/>
  <c r="H13" i="1"/>
  <c r="H14" i="1"/>
  <c r="H26" i="1"/>
  <c r="H51" i="1"/>
  <c r="H27" i="1"/>
  <c r="H52" i="1"/>
  <c r="H28" i="1"/>
  <c r="H53" i="1"/>
  <c r="H15" i="1"/>
  <c r="H29" i="1"/>
  <c r="H54" i="1"/>
  <c r="H55" i="1"/>
  <c r="H56" i="1"/>
  <c r="H57" i="1"/>
  <c r="H58" i="1"/>
  <c r="H32" i="1"/>
  <c r="U49" i="1" l="1"/>
  <c r="U35" i="1"/>
  <c r="U24" i="1"/>
  <c r="U23" i="1"/>
  <c r="V40" i="1"/>
  <c r="V43" i="1"/>
  <c r="V39" i="1"/>
  <c r="V38" i="1"/>
</calcChain>
</file>

<file path=xl/sharedStrings.xml><?xml version="1.0" encoding="utf-8"?>
<sst xmlns="http://schemas.openxmlformats.org/spreadsheetml/2006/main" count="297" uniqueCount="169">
  <si>
    <t>42MoCr2</t>
  </si>
  <si>
    <t>Aluminio 6061-T6</t>
  </si>
  <si>
    <t>C</t>
  </si>
  <si>
    <t>n</t>
  </si>
  <si>
    <t>m</t>
  </si>
  <si>
    <t>Young modulus</t>
  </si>
  <si>
    <t>d1</t>
  </si>
  <si>
    <t>d2</t>
  </si>
  <si>
    <t>d3</t>
  </si>
  <si>
    <t>d4</t>
  </si>
  <si>
    <t>d5</t>
  </si>
  <si>
    <t>reference strain</t>
  </si>
  <si>
    <t>displacement at failue</t>
  </si>
  <si>
    <t>Densidade</t>
  </si>
  <si>
    <t>Poisson`s ratio</t>
  </si>
  <si>
    <t>Epsilon dot zero</t>
  </si>
  <si>
    <t>fonte</t>
  </si>
  <si>
    <t>Estimating Johnson–Cook Material Parameters using Neural Networks</t>
  </si>
  <si>
    <t>paper target</t>
  </si>
  <si>
    <t>https://www.tigersalu.com/pt/what-is-aluminum-6061-t6-properties/</t>
  </si>
  <si>
    <t>fonte2</t>
  </si>
  <si>
    <t xml:space="preserve"> </t>
  </si>
  <si>
    <t>steel 4340</t>
  </si>
  <si>
    <t>https://www.researchgate.net/figure/Johnson-Cook-model-parameters-for-aluminum-Al5083-H116-and-steel-4340-in-LS-Dyna_tbl2_287798079</t>
  </si>
  <si>
    <t>al5083 h116</t>
  </si>
  <si>
    <t>aa 7075-t651</t>
  </si>
  <si>
    <t>https://www.researchgate.net/figure/Material-properties-and-Johnson-Cook-model-parameters-for-aluminium-alloy_tbl1_261219169</t>
  </si>
  <si>
    <t>AISI 1045</t>
  </si>
  <si>
    <t>Model-driven determination of Johnson-Cook material constants using temperature and force measurements</t>
  </si>
  <si>
    <t>A (MPa)</t>
  </si>
  <si>
    <t>B (MPa)</t>
  </si>
  <si>
    <t>11% Mn Steel</t>
  </si>
  <si>
    <t>14% Mn Steel</t>
  </si>
  <si>
    <t>room temp (K)</t>
  </si>
  <si>
    <t>melt temp (K)</t>
  </si>
  <si>
    <t>transition temp (K)</t>
  </si>
  <si>
    <t>friction coeficient</t>
  </si>
  <si>
    <t>Investigation of Notch-Induced Precise Splitting of Different Bar Materials under High-Speed Load</t>
  </si>
  <si>
    <t>Steel 1020</t>
  </si>
  <si>
    <t>steel 1045</t>
  </si>
  <si>
    <t>steel 52100</t>
  </si>
  <si>
    <t>steel 304</t>
  </si>
  <si>
    <t>ofhc copper</t>
  </si>
  <si>
    <t>cartridge brass</t>
  </si>
  <si>
    <t>nickel 200</t>
  </si>
  <si>
    <t>armco iron</t>
  </si>
  <si>
    <t>electrical iron</t>
  </si>
  <si>
    <t>steel 1006</t>
  </si>
  <si>
    <t>s7 tool steel</t>
  </si>
  <si>
    <t>tungsten alloy</t>
  </si>
  <si>
    <t>2024-T251 aluminium</t>
  </si>
  <si>
    <t>7039 aluminium</t>
  </si>
  <si>
    <t>Beam-Induced Damage Mechanisms and their Calculation</t>
  </si>
  <si>
    <t>Ti6Al4V</t>
  </si>
  <si>
    <t>Determination of the Johnson–Cook Material Parameters Using the SCS Specimen</t>
  </si>
  <si>
    <t>Finite Element Analysis of hot Single Point Incremental forming of hip
prostheses</t>
  </si>
  <si>
    <t>AA 2024-T351</t>
  </si>
  <si>
    <t>AA 5754-H11</t>
  </si>
  <si>
    <t>AA 6082-T6</t>
  </si>
  <si>
    <t>Influence of Stress State on the Mechanical Impact and Deformation
Behaviors of Aluminum Alloys</t>
  </si>
  <si>
    <t>Influence of anisotropy of additively manufactured AlSi10Mg parts on chip
formation during orthogonal cutting</t>
  </si>
  <si>
    <t>AlSi10Mg - anisotropico</t>
  </si>
  <si>
    <t>AL 7075-T6</t>
  </si>
  <si>
    <t>Finite Element Analysis of the Ballistic Impact on Auxetic Sandwich</t>
  </si>
  <si>
    <t>Composite Human Body Armor</t>
  </si>
  <si>
    <t>Finite Element Analysis of the Ballistic Impact on Auxetic Sandwich
Composite Human Body Armor</t>
  </si>
  <si>
    <t>AISI 4140 - C1</t>
  </si>
  <si>
    <t>AISI 4140 - C2</t>
  </si>
  <si>
    <t>Verification and Application of a New 3D Finite Element Approach to Model
the Residual Stress Depth Profile after Autofrettage and Consecutive Reaming</t>
  </si>
  <si>
    <t>Al1100</t>
  </si>
  <si>
    <t>Cu</t>
  </si>
  <si>
    <t>Numerical and experimental analysis of copper particles velocity in
low-pressure cold spraying process</t>
  </si>
  <si>
    <t>material</t>
  </si>
  <si>
    <t>Material group</t>
  </si>
  <si>
    <t>Steel</t>
  </si>
  <si>
    <t>Aluminium</t>
  </si>
  <si>
    <t>Others</t>
  </si>
  <si>
    <t>Row Labels</t>
  </si>
  <si>
    <t>Grand Total</t>
  </si>
  <si>
    <t>Count of material</t>
  </si>
  <si>
    <t>Obs</t>
  </si>
  <si>
    <t>Duplicado</t>
  </si>
  <si>
    <t>AISI 4340</t>
  </si>
  <si>
    <t>Effect of rake angle and tool geometry during machining process of AISI
4340 steel in finite element approach</t>
  </si>
  <si>
    <t>AISI 4340 hardened steel (~52 HRC)</t>
  </si>
  <si>
    <t>Investigation of surface integrity in laser-assisted turning of AISI 4340
hardened steel: Finite element simulation with experimental verification</t>
  </si>
  <si>
    <t>Count of Obs</t>
  </si>
  <si>
    <t>Investigation of process parameters in orthogonal cutting using finite
element approaches</t>
  </si>
  <si>
    <t>X80 pipeline steel</t>
  </si>
  <si>
    <t>Determination of Johnson–Cook parameters and evaluation of Charpy impact test performance for X80 pipeline steel</t>
  </si>
  <si>
    <t>Si-Mo-Cr ductile cast iron</t>
  </si>
  <si>
    <t>Evaluation of Johnson-Cook material model parameters for Si-Mo-Cr
ductile cast iron</t>
  </si>
  <si>
    <t>430 steel</t>
  </si>
  <si>
    <t>Verification of Johnson-Cook parameters of ferritic
stainless steel by drilling process: experimental
and finite element simulations</t>
  </si>
  <si>
    <t>Inconel 601</t>
  </si>
  <si>
    <t>Aluminium 5083-H116</t>
  </si>
  <si>
    <t>Al6061-T6</t>
  </si>
  <si>
    <t>AZ31 magnesium alloy</t>
  </si>
  <si>
    <t>steel</t>
  </si>
  <si>
    <t>Inconel 718</t>
  </si>
  <si>
    <t>ARMOX 440 T Steel</t>
  </si>
  <si>
    <t>AISI-1045 medium carbon steel</t>
  </si>
  <si>
    <t>Copper</t>
  </si>
  <si>
    <t>AISI 4140 chrome-molybdenum steel</t>
  </si>
  <si>
    <t>AA7075-T651 aluminiumalloy</t>
  </si>
  <si>
    <t>Titanium alloys (Ti-6Al-4V)</t>
  </si>
  <si>
    <t>A review on Johnson Cook material model</t>
  </si>
  <si>
    <t>Armour steel</t>
  </si>
  <si>
    <t>Determination of Johnson cook material and failure model constants and numerical modelling of Charpy impact test of armour steel</t>
  </si>
  <si>
    <t>steel SAE 4142 with the hardness 42 HRC.</t>
  </si>
  <si>
    <t xml:space="preserve">SAE 4142 </t>
  </si>
  <si>
    <t xml:space="preserve">Using an Inverse Cutting Simulation-Based Method to Determine the Johnson-Cook Material Constants of Heat-Treated Steel </t>
  </si>
  <si>
    <t>free cutting steel 50SiB8</t>
  </si>
  <si>
    <t>Analysis of two parameter identification methods for original and modified Johnson-Cook fracture strains, including numerical comparison and validation of a new blue-brittle dependent fracture model for free-cutting steel 50SiB8</t>
  </si>
  <si>
    <t>Boas referencias</t>
  </si>
  <si>
    <t>X</t>
  </si>
  <si>
    <t>AISI 52100 62 HRC</t>
  </si>
  <si>
    <t>Determination of Johnson–Cook parameters from machining simulations</t>
  </si>
  <si>
    <t>(blank)</t>
  </si>
  <si>
    <t>mc</t>
  </si>
  <si>
    <t>h [mm]</t>
  </si>
  <si>
    <t>b [mm]</t>
  </si>
  <si>
    <t>KC H1.1 [Mpa]</t>
  </si>
  <si>
    <t>Fc teorica</t>
  </si>
  <si>
    <t xml:space="preserve">fonte do cálculo </t>
  </si>
  <si>
    <t>https://www.cimm.com.br/portal/material_didatico/4866-equacionamento-da-forca-de-corte</t>
  </si>
  <si>
    <t>fonte do KC e MC dos materiais</t>
  </si>
  <si>
    <t>https://www.machiningdoctor.com/glossary/specific-cutting-force-kc-kc1/</t>
  </si>
  <si>
    <t>https://www.sandvik.coromant.com/en-gb/knowledge/materials/pages/workpiece-materials.aspx</t>
  </si>
  <si>
    <t>https://www.sandvik.coromant.com/en-gb/knowledge/materials/pages/specific-cutting-force.aspx</t>
  </si>
  <si>
    <t>https://catalogs.kennametal.com/?RelId=6.11.15.0.p1.15&amp;lang=enm</t>
  </si>
  <si>
    <t>rake angle</t>
  </si>
  <si>
    <t>cutting edge radius</t>
  </si>
  <si>
    <t>VC</t>
  </si>
  <si>
    <t>ap</t>
  </si>
  <si>
    <t>clearance angle</t>
  </si>
  <si>
    <t>3°</t>
  </si>
  <si>
    <t>5°</t>
  </si>
  <si>
    <t>7°</t>
  </si>
  <si>
    <t>15°</t>
  </si>
  <si>
    <t>20°</t>
  </si>
  <si>
    <t>25°</t>
  </si>
  <si>
    <t>30°</t>
  </si>
  <si>
    <t>0°</t>
  </si>
  <si>
    <t>11°</t>
  </si>
  <si>
    <t>10°</t>
  </si>
  <si>
    <t>12°</t>
  </si>
  <si>
    <t>9°</t>
  </si>
  <si>
    <t>o rake faze é onde o cavaco escoa, portanto a profundidade de corte é mais o avanço do que a profundidade de corte em z msm, pois é a direção por onde o cavaco escoa</t>
  </si>
  <si>
    <t>8°</t>
  </si>
  <si>
    <t>8,5°</t>
  </si>
  <si>
    <t>-14°</t>
  </si>
  <si>
    <t>-10°</t>
  </si>
  <si>
    <t>-7°</t>
  </si>
  <si>
    <t>-11°</t>
  </si>
  <si>
    <t>-12°</t>
  </si>
  <si>
    <t>-9°</t>
  </si>
  <si>
    <t>-8°</t>
  </si>
  <si>
    <t>-8,5°</t>
  </si>
  <si>
    <t>-5°</t>
  </si>
  <si>
    <t>-6°</t>
  </si>
  <si>
    <t>https://catalogs.kennametal.com/Master-Catalog-2018-Vol-1-Turning-Tools-English-Metric/B178/</t>
  </si>
  <si>
    <t>-3°</t>
  </si>
  <si>
    <t>14°</t>
  </si>
  <si>
    <t>6°</t>
  </si>
  <si>
    <t>cadastro</t>
  </si>
  <si>
    <t>NOK</t>
  </si>
  <si>
    <t>OK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</si>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</sst>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43" fontId="0" fillId="0" borderId="0" xfId="1" applyFon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603250</xdr:colOff>
      <xdr:row>7</xdr:row>
      <xdr:rowOff>120650</xdr:rowOff>
    </xdr:from>
    <xdr:to>
      <xdr:col>22</xdr:col>
      <xdr:colOff>443436</xdr:colOff>
      <xdr:row>28</xdr:row>
      <xdr:rowOff>129690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A0E191-760C-4FB1-BA54-5116A2B23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2700" y="1409700"/>
          <a:ext cx="8514286" cy="38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88900</xdr:colOff>
      <xdr:row>30</xdr:row>
      <xdr:rowOff>6350</xdr:rowOff>
    </xdr:from>
    <xdr:to>
      <xdr:col>22</xdr:col>
      <xdr:colOff>402195</xdr:colOff>
      <xdr:row>72</xdr:row>
      <xdr:rowOff>138717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E5DDA9-954E-4AC6-8BA5-B32B20A37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7650" y="5530850"/>
          <a:ext cx="8238095" cy="786666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 Henrique De Freitas (AC)" refreshedDate="44842.717866898151" createdVersion="7" refreshedVersion="7" minRefreshableVersion="3" recordCount="58" xr:uid="{399E86A0-105B-4808-8F6F-D4D415580BE9}">
  <cacheSource type="worksheet">
    <worksheetSource ref="A1:AF100" sheet="MaterialDataBase"/>
  </cacheSource>
  <cacheFields count="26">
    <cacheField name="Material group" numFmtId="0">
      <sharedItems containsBlank="1" count="4">
        <s v="Steel"/>
        <s v="Aluminium"/>
        <s v="Others"/>
        <m/>
      </sharedItems>
    </cacheField>
    <cacheField name="material" numFmtId="0">
      <sharedItems containsBlank="1"/>
    </cacheField>
    <cacheField name="Obs" numFmtId="0">
      <sharedItems containsBlank="1"/>
    </cacheField>
    <cacheField name="A (MPa)" numFmtId="0">
      <sharedItems containsString="0" containsBlank="1" containsNumber="1" minValue="28.13" maxValue="1638"/>
    </cacheField>
    <cacheField name="B (MPa)" numFmtId="0">
      <sharedItems containsString="0" containsBlank="1" containsNumber="1" minValue="53" maxValue="2332.2269999999999"/>
    </cacheField>
    <cacheField name="C" numFmtId="0">
      <sharedItems containsString="0" containsBlank="1" containsNumber="1" minValue="1E-3" maxValue="9.8000000000000004E-2"/>
    </cacheField>
    <cacheField name="n" numFmtId="0">
      <sharedItems containsString="0" containsBlank="1" containsNumber="1" minValue="0.12" maxValue="1.31"/>
    </cacheField>
    <cacheField name="m" numFmtId="0">
      <sharedItems containsString="0" containsBlank="1" containsNumber="1" minValue="0.26" maxValue="3.1709999999999998"/>
    </cacheField>
    <cacheField name="Epsilon dot zero" numFmtId="0">
      <sharedItems containsString="0" containsBlank="1" containsNumber="1" minValue="3.3E-4" maxValue="1"/>
    </cacheField>
    <cacheField name="d1" numFmtId="0">
      <sharedItems containsString="0" containsBlank="1" containsNumber="1" minValue="-0.9" maxValue="1.5"/>
    </cacheField>
    <cacheField name="d2" numFmtId="0">
      <sharedItems containsString="0" containsBlank="1" containsNumber="1" minValue="4.9000000000000002E-2" maxValue="16.93"/>
    </cacheField>
    <cacheField name="d3" numFmtId="0">
      <sharedItems containsString="0" containsBlank="1" containsNumber="1" minValue="-14.8" maxValue="-0.22900000000000001"/>
    </cacheField>
    <cacheField name="d4" numFmtId="0">
      <sharedItems containsString="0" containsBlank="1" containsNumber="1" minValue="-4.5999999999999999E-2" maxValue="0.247"/>
    </cacheField>
    <cacheField name="d5" numFmtId="0">
      <sharedItems containsString="0" containsBlank="1" containsNumber="1" minValue="-0.84" maxValue="16.8"/>
    </cacheField>
    <cacheField name="melt temp (K)" numFmtId="0">
      <sharedItems containsString="0" containsBlank="1" containsNumber="1" containsInteger="1" minValue="775" maxValue="2006"/>
    </cacheField>
    <cacheField name="room temp (K)" numFmtId="0">
      <sharedItems containsString="0" containsBlank="1" containsNumber="1" minValue="293" maxValue="300"/>
    </cacheField>
    <cacheField name="transition temp (K)" numFmtId="0">
      <sharedItems containsBlank="1" containsMixedTypes="1" containsNumber="1" containsInteger="1" minValue="0" maxValue="1223"/>
    </cacheField>
    <cacheField name="reference strain" numFmtId="0">
      <sharedItems containsString="0" containsBlank="1" containsNumber="1" containsInteger="1" minValue="1" maxValue="1"/>
    </cacheField>
    <cacheField name="displacement at failue" numFmtId="0">
      <sharedItems containsString="0" containsBlank="1" containsNumber="1" minValue="0.01" maxValue="1"/>
    </cacheField>
    <cacheField name="Densidade" numFmtId="0">
      <sharedItems containsString="0" containsBlank="1" containsNumber="1" minValue="2.7000000000000002E-9" maxValue="8.9600000000000005E-9"/>
    </cacheField>
    <cacheField name="Young modulus" numFmtId="0">
      <sharedItems containsString="0" containsBlank="1" containsNumber="1" containsInteger="1" minValue="65760" maxValue="222000"/>
    </cacheField>
    <cacheField name="Poisson`s ratio" numFmtId="0">
      <sharedItems containsString="0" containsBlank="1" containsNumber="1" minValue="0.22" maxValue="0.34200000000000003"/>
    </cacheField>
    <cacheField name="friction coeficient" numFmtId="0">
      <sharedItems containsString="0" containsBlank="1" containsNumber="1" minValue="0.3" maxValue="0.3"/>
    </cacheField>
    <cacheField name="Boas referencias" numFmtId="0">
      <sharedItems containsBlank="1"/>
    </cacheField>
    <cacheField name="fonte" numFmtId="0">
      <sharedItems containsBlank="1"/>
    </cacheField>
    <cacheField name="fonte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s v="11% Mn Steel"/>
    <m/>
    <n v="375"/>
    <n v="1233"/>
    <n v="9.1999999999999998E-2"/>
    <n v="0.316"/>
    <m/>
    <m/>
    <n v="1.4999999999999999E-2"/>
    <n v="0.57999999999999996"/>
    <n v="-2.89"/>
    <n v="0.16700000000000001"/>
    <m/>
    <m/>
    <m/>
    <m/>
    <n v="1"/>
    <m/>
    <m/>
    <n v="170000"/>
    <m/>
    <m/>
    <m/>
    <s v="Finite Element Analysis of the Ballistic Impact on Auxetic Sandwich"/>
    <m/>
  </r>
  <r>
    <x v="0"/>
    <s v="14% Mn Steel"/>
    <m/>
    <n v="390"/>
    <n v="880"/>
    <n v="9.8000000000000004E-2"/>
    <n v="0.17499999999999999"/>
    <m/>
    <m/>
    <n v="2.3E-2"/>
    <n v="0.24399999999999999"/>
    <n v="-2.37"/>
    <n v="2.8000000000000001E-2"/>
    <m/>
    <m/>
    <m/>
    <m/>
    <n v="1"/>
    <m/>
    <m/>
    <n v="180000"/>
    <m/>
    <m/>
    <m/>
    <s v="Composite Human Body Armor"/>
    <m/>
  </r>
  <r>
    <x v="1"/>
    <s v="2024-T251 aluminium"/>
    <m/>
    <n v="265"/>
    <n v="426"/>
    <n v="1.4999999999999999E-2"/>
    <n v="0.34"/>
    <n v="1"/>
    <m/>
    <m/>
    <m/>
    <m/>
    <m/>
    <m/>
    <n v="775"/>
    <m/>
    <m/>
    <m/>
    <m/>
    <m/>
    <m/>
    <m/>
    <m/>
    <m/>
    <s v="Beam-Induced Damage Mechanisms and their Calculation"/>
    <m/>
  </r>
  <r>
    <x v="0"/>
    <s v="42MoCr2"/>
    <m/>
    <n v="595"/>
    <n v="580"/>
    <n v="2.3E-2"/>
    <n v="0.13300000000000001"/>
    <n v="1.03"/>
    <n v="1"/>
    <n v="1.5"/>
    <n v="3.44"/>
    <n v="-2.12"/>
    <n v="2E-3"/>
    <n v="0.1"/>
    <n v="1527"/>
    <m/>
    <n v="0"/>
    <n v="1"/>
    <n v="0.01"/>
    <n v="7.8000000000000004E-9"/>
    <n v="210000"/>
    <n v="0.3"/>
    <m/>
    <m/>
    <s v="paper target"/>
    <s v="Model-driven determination of Johnson-Cook material constants using temperature and force measurements"/>
  </r>
  <r>
    <x v="1"/>
    <s v="7039 aluminium"/>
    <m/>
    <n v="337"/>
    <n v="343"/>
    <n v="0.01"/>
    <n v="0.41"/>
    <n v="1"/>
    <m/>
    <m/>
    <m/>
    <m/>
    <m/>
    <m/>
    <n v="877"/>
    <m/>
    <m/>
    <m/>
    <m/>
    <m/>
    <m/>
    <m/>
    <m/>
    <m/>
    <s v="Beam-Induced Damage Mechanisms and their Calculation"/>
    <m/>
  </r>
  <r>
    <x v="1"/>
    <s v="AA 2024-T351"/>
    <m/>
    <n v="352"/>
    <n v="440"/>
    <n v="8.3000000000000001E-3"/>
    <n v="0.43"/>
    <n v="1.7"/>
    <n v="3.3E-4"/>
    <n v="0.13"/>
    <n v="0.13"/>
    <n v="-1.5"/>
    <n v="1.0999999999999999E-2"/>
    <n v="0"/>
    <n v="775"/>
    <n v="293"/>
    <m/>
    <m/>
    <m/>
    <n v="2.7000000000000002E-9"/>
    <n v="70000"/>
    <n v="0.3"/>
    <m/>
    <m/>
    <s v="Influence of Stress State on the Mechanical Impact and Deformation_x000a_Behaviors of Aluminum Alloys"/>
    <m/>
  </r>
  <r>
    <x v="1"/>
    <s v="AA 5754-H11"/>
    <m/>
    <n v="28.13"/>
    <n v="278.67"/>
    <n v="4.3899999999999998E-3"/>
    <n v="0.183"/>
    <n v="2.5270000000000001"/>
    <n v="0.1"/>
    <n v="-0.2"/>
    <n v="1.133"/>
    <n v="-0.22900000000000001"/>
    <n v="8.9700000000000002E-2"/>
    <n v="7.9779999999999998"/>
    <n v="873"/>
    <n v="293"/>
    <m/>
    <m/>
    <m/>
    <n v="2.7000000000000002E-9"/>
    <n v="68000"/>
    <n v="0.3"/>
    <m/>
    <m/>
    <s v="Influence of Stress State on the Mechanical Impact and Deformation_x000a_Behaviors of Aluminum Alloys"/>
    <m/>
  </r>
  <r>
    <x v="1"/>
    <s v="AA 6082-T6"/>
    <m/>
    <n v="201.55"/>
    <n v="250.87"/>
    <n v="9.7699999999999992E-3"/>
    <n v="0.20599999999999999"/>
    <n v="1.31"/>
    <n v="1E-3"/>
    <n v="1.6400000000000001E-2"/>
    <n v="2.2450000000000001"/>
    <n v="-2.798"/>
    <n v="7.0000000000000001E-3"/>
    <n v="3.65"/>
    <n v="855"/>
    <n v="293"/>
    <m/>
    <m/>
    <m/>
    <n v="2.7000000000000002E-9"/>
    <n v="70000"/>
    <n v="0.3"/>
    <m/>
    <m/>
    <s v="Influence of Stress State on the Mechanical Impact and Deformation_x000a_Behaviors of Aluminum Alloys"/>
    <m/>
  </r>
  <r>
    <x v="1"/>
    <s v="aa 7075-t651"/>
    <m/>
    <n v="520"/>
    <n v="477"/>
    <n v="1E-3"/>
    <n v="0.52"/>
    <n v="1"/>
    <m/>
    <n v="9.6000000000000002E-2"/>
    <n v="4.9000000000000002E-2"/>
    <n v="-3.4649999999999999"/>
    <n v="1.6E-2"/>
    <n v="1.099"/>
    <n v="893"/>
    <n v="293"/>
    <m/>
    <m/>
    <m/>
    <n v="2.7000000000000002E-9"/>
    <n v="70000"/>
    <n v="0.3"/>
    <m/>
    <m/>
    <s v="https://www.researchgate.net/figure/Material-properties-and-Johnson-Cook-model-parameters-for-aluminium-alloy_tbl1_261219169"/>
    <m/>
  </r>
  <r>
    <x v="0"/>
    <s v="AISI 1045"/>
    <s v="Duplicado"/>
    <n v="50.103000000000002"/>
    <n v="176.09100000000001"/>
    <n v="9.5000000000000001E-2"/>
    <n v="0.51759999999999995"/>
    <n v="0.66220000000000001"/>
    <m/>
    <n v="2.5000000000000001E-2"/>
    <n v="16.93"/>
    <n v="-14.8"/>
    <n v="2.1399999999999999E-2"/>
    <n v="0"/>
    <n v="1460"/>
    <m/>
    <m/>
    <m/>
    <m/>
    <n v="7.8500000000000008E-9"/>
    <n v="206000"/>
    <m/>
    <m/>
    <m/>
    <s v="Model-driven determination of Johnson-Cook material constants using temperature and force measurements"/>
    <m/>
  </r>
  <r>
    <x v="0"/>
    <s v="AISI 1045"/>
    <s v="Duplicado"/>
    <n v="50.103000000000002"/>
    <n v="176.09100000000001"/>
    <n v="9.5000000000000001E-2"/>
    <n v="0.51759999999999995"/>
    <n v="0.66220000000000001"/>
    <m/>
    <n v="0.04"/>
    <n v="1.5189999999999999"/>
    <n v="-6.9050000000000002"/>
    <n v="-2.3E-2"/>
    <n v="1.302"/>
    <n v="1623"/>
    <m/>
    <n v="1223"/>
    <m/>
    <m/>
    <m/>
    <n v="206000"/>
    <m/>
    <m/>
    <m/>
    <s v="Model-driven determination of Johnson-Cook material constants using temperature and force measurements"/>
    <m/>
  </r>
  <r>
    <x v="0"/>
    <s v="AISI 4140 - C1"/>
    <s v="Duplicado"/>
    <n v="1100"/>
    <n v="768"/>
    <n v="1.37E-2"/>
    <n v="0.2092"/>
    <n v="0.80700000000000005"/>
    <n v="1"/>
    <m/>
    <m/>
    <m/>
    <m/>
    <m/>
    <n v="1774"/>
    <n v="293"/>
    <m/>
    <m/>
    <m/>
    <m/>
    <n v="215000"/>
    <n v="0.28000000000000003"/>
    <m/>
    <m/>
    <s v="Verification and Application of a New 3D Finite Element Approach to Model_x000a_the Residual Stress Depth Profile after Autofrettage and Consecutive Reaming"/>
    <m/>
  </r>
  <r>
    <x v="0"/>
    <s v="AISI 4140 - C2"/>
    <s v="Duplicado"/>
    <m/>
    <m/>
    <m/>
    <m/>
    <m/>
    <n v="1"/>
    <m/>
    <m/>
    <m/>
    <m/>
    <m/>
    <m/>
    <m/>
    <m/>
    <m/>
    <m/>
    <m/>
    <n v="211000"/>
    <n v="0.28000000000000003"/>
    <m/>
    <m/>
    <s v="Verification and Application of a New 3D Finite Element Approach to Model_x000a_the Residual Stress Depth Profile after Autofrettage and Consecutive Reaming"/>
    <m/>
  </r>
  <r>
    <x v="1"/>
    <s v="AL 7075-T6"/>
    <m/>
    <n v="546"/>
    <n v="678"/>
    <n v="2.4E-2"/>
    <n v="0.71"/>
    <n v="1.56"/>
    <n v="5.0000000000000001E-4"/>
    <n v="-6.8000000000000005E-2"/>
    <n v="0.45100000000000001"/>
    <n v="-0.95199999999999996"/>
    <n v="3.5999999999999997E-2"/>
    <n v="0.69699999999999995"/>
    <n v="893"/>
    <m/>
    <m/>
    <n v="1"/>
    <m/>
    <n v="2.8039999999999998E-9"/>
    <m/>
    <m/>
    <m/>
    <m/>
    <s v="Finite Element Analysis of the Ballistic Impact on Auxetic Sandwich_x000a_Composite Human Body Armor"/>
    <m/>
  </r>
  <r>
    <x v="1"/>
    <s v="Al1100"/>
    <m/>
    <n v="148.36099999999999"/>
    <n v="345.51299999999998"/>
    <n v="1E-3"/>
    <n v="0.183"/>
    <n v="0.85899999999999999"/>
    <n v="1"/>
    <n v="7.0999999999999994E-2"/>
    <n v="1.248"/>
    <n v="-1.1419999999999999"/>
    <n v="0.14699999999999999"/>
    <n v="1"/>
    <n v="893"/>
    <n v="298"/>
    <m/>
    <m/>
    <m/>
    <n v="2.7000000000000002E-9"/>
    <n v="65760"/>
    <n v="0.3"/>
    <m/>
    <m/>
    <s v="Numerical and experimental analysis of copper particles velocity in_x000a_low-pressure cold spraying process"/>
    <m/>
  </r>
  <r>
    <x v="1"/>
    <s v="al5083 h116"/>
    <m/>
    <n v="167"/>
    <n v="596"/>
    <n v="1E-3"/>
    <n v="0.85899999999999999"/>
    <n v="0.55100000000000005"/>
    <m/>
    <n v="2.6100000000000002E-2"/>
    <n v="0.26300000000000001"/>
    <n v="-0.34899999999999998"/>
    <n v="0.247"/>
    <n v="16.8"/>
    <n v="893"/>
    <n v="300"/>
    <m/>
    <m/>
    <m/>
    <n v="2.7000000000000002E-9"/>
    <n v="70000"/>
    <n v="0.3"/>
    <m/>
    <m/>
    <s v="https://www.researchgate.net/figure/Johnson-Cook-model-parameters-for-aluminum-Al5083-H116-and-steel-4340-in-LS-Dyna_tbl2_287798079"/>
    <m/>
  </r>
  <r>
    <x v="1"/>
    <s v="AlSi10Mg - anisotropico"/>
    <m/>
    <n v="167"/>
    <n v="396"/>
    <n v="1E-3"/>
    <n v="0.85899999999999999"/>
    <n v="0.55100000000000005"/>
    <n v="1"/>
    <n v="0"/>
    <n v="0.873"/>
    <n v="-0.44900000000000001"/>
    <n v="1.47E-3"/>
    <n v="0.8"/>
    <m/>
    <m/>
    <m/>
    <m/>
    <m/>
    <n v="2.7000000000000002E-9"/>
    <n v="72000"/>
    <n v="0.33"/>
    <m/>
    <m/>
    <s v="Influence of anisotropy of additively manufactured AlSi10Mg parts on chip_x000a_formation during orthogonal cutting"/>
    <m/>
  </r>
  <r>
    <x v="1"/>
    <s v="Aluminio 6061-T6"/>
    <m/>
    <n v="324"/>
    <n v="114"/>
    <n v="2E-3"/>
    <n v="0.42"/>
    <n v="1.34"/>
    <m/>
    <n v="-0.77"/>
    <n v="1.45"/>
    <n v="-0.47"/>
    <n v="0"/>
    <n v="1.6"/>
    <n v="925"/>
    <n v="294"/>
    <s v=" "/>
    <m/>
    <m/>
    <n v="2.7700000000000002E-9"/>
    <n v="68900"/>
    <n v="0.33"/>
    <m/>
    <m/>
    <s v="Estimating Johnson–Cook Material Parameters using Neural Networks"/>
    <s v="https://www.tigersalu.com/pt/what-is-aluminum-6061-t6-properties/"/>
  </r>
  <r>
    <x v="2"/>
    <s v="armco iron"/>
    <m/>
    <n v="175"/>
    <n v="380"/>
    <n v="0.06"/>
    <n v="0.32"/>
    <n v="0.55000000000000004"/>
    <m/>
    <m/>
    <m/>
    <m/>
    <m/>
    <m/>
    <n v="1811"/>
    <m/>
    <m/>
    <m/>
    <m/>
    <m/>
    <m/>
    <m/>
    <m/>
    <m/>
    <s v="Beam-Induced Damage Mechanisms and their Calculation"/>
    <m/>
  </r>
  <r>
    <x v="2"/>
    <s v="cartridge brass"/>
    <m/>
    <n v="112"/>
    <n v="505"/>
    <n v="8.9999999999999993E-3"/>
    <n v="0.42"/>
    <n v="1.68"/>
    <m/>
    <m/>
    <m/>
    <m/>
    <m/>
    <m/>
    <n v="1189"/>
    <m/>
    <m/>
    <m/>
    <m/>
    <m/>
    <m/>
    <m/>
    <m/>
    <m/>
    <s v="Beam-Induced Damage Mechanisms and their Calculation"/>
    <m/>
  </r>
  <r>
    <x v="2"/>
    <s v="Cu"/>
    <m/>
    <n v="90"/>
    <n v="292"/>
    <n v="2.5000000000000001E-2"/>
    <n v="0.31"/>
    <n v="1.0900000000000001"/>
    <n v="1"/>
    <n v="0.54"/>
    <n v="4.8899999999999997"/>
    <n v="-3.03"/>
    <n v="1.4E-2"/>
    <n v="1.1200000000000001"/>
    <n v="1356"/>
    <n v="298"/>
    <m/>
    <m/>
    <m/>
    <n v="8.9600000000000005E-9"/>
    <n v="124000"/>
    <n v="0.34"/>
    <m/>
    <m/>
    <s v="Numerical and experimental analysis of copper particles velocity in_x000a_low-pressure cold spraying process"/>
    <m/>
  </r>
  <r>
    <x v="2"/>
    <s v="electrical iron"/>
    <m/>
    <n v="290"/>
    <n v="339"/>
    <n v="5.5E-2"/>
    <n v="0.4"/>
    <n v="0.55000000000000004"/>
    <m/>
    <m/>
    <m/>
    <m/>
    <m/>
    <m/>
    <n v="1811"/>
    <m/>
    <m/>
    <m/>
    <m/>
    <m/>
    <m/>
    <m/>
    <m/>
    <m/>
    <s v="Beam-Induced Damage Mechanisms and their Calculation"/>
    <m/>
  </r>
  <r>
    <x v="2"/>
    <s v="nickel 200"/>
    <m/>
    <n v="163"/>
    <n v="648"/>
    <n v="6.0000000000000001E-3"/>
    <n v="0.33"/>
    <n v="1.44"/>
    <m/>
    <m/>
    <m/>
    <m/>
    <m/>
    <m/>
    <n v="1726"/>
    <m/>
    <m/>
    <m/>
    <m/>
    <m/>
    <m/>
    <m/>
    <m/>
    <m/>
    <s v="Beam-Induced Damage Mechanisms and their Calculation"/>
    <m/>
  </r>
  <r>
    <x v="2"/>
    <s v="ofhc copper"/>
    <m/>
    <n v="90"/>
    <n v="292"/>
    <n v="2.5000000000000001E-3"/>
    <n v="0.31"/>
    <n v="1.0900000000000001"/>
    <m/>
    <m/>
    <m/>
    <m/>
    <m/>
    <m/>
    <n v="1356"/>
    <m/>
    <m/>
    <m/>
    <m/>
    <m/>
    <m/>
    <m/>
    <m/>
    <m/>
    <s v="Beam-Induced Damage Mechanisms and their Calculation"/>
    <m/>
  </r>
  <r>
    <x v="2"/>
    <s v="s7 tool steel"/>
    <m/>
    <n v="1539"/>
    <n v="477"/>
    <n v="1.2E-2"/>
    <n v="0.18"/>
    <n v="1"/>
    <m/>
    <m/>
    <m/>
    <m/>
    <m/>
    <m/>
    <n v="1763"/>
    <m/>
    <m/>
    <m/>
    <m/>
    <m/>
    <m/>
    <m/>
    <m/>
    <m/>
    <s v="Beam-Induced Damage Mechanisms and their Calculation"/>
    <m/>
  </r>
  <r>
    <x v="0"/>
    <s v="steel 1006"/>
    <m/>
    <n v="350"/>
    <n v="275"/>
    <n v="2.1999999999999999E-2"/>
    <n v="0.36"/>
    <n v="1"/>
    <m/>
    <m/>
    <m/>
    <m/>
    <m/>
    <m/>
    <n v="1811"/>
    <m/>
    <m/>
    <m/>
    <m/>
    <m/>
    <m/>
    <m/>
    <m/>
    <m/>
    <s v="Beam-Induced Damage Mechanisms and their Calculation"/>
    <m/>
  </r>
  <r>
    <x v="0"/>
    <s v="Steel 1020"/>
    <m/>
    <n v="213"/>
    <n v="53"/>
    <n v="5.4999999999999997E-3"/>
    <n v="0.34"/>
    <n v="0.81"/>
    <n v="4.0000000000000001E-3"/>
    <n v="0.05"/>
    <n v="3.44"/>
    <n v="-2.12"/>
    <n v="2E-3"/>
    <n v="0.61"/>
    <m/>
    <n v="293"/>
    <m/>
    <m/>
    <m/>
    <m/>
    <m/>
    <m/>
    <n v="0.3"/>
    <m/>
    <s v="Investigation of Notch-Induced Precise Splitting of Different Bar Materials under High-Speed Load"/>
    <m/>
  </r>
  <r>
    <x v="0"/>
    <s v="steel 1045"/>
    <s v="Duplicado"/>
    <n v="506"/>
    <n v="320"/>
    <n v="6.4000000000000003E-3"/>
    <n v="0.28000000000000003"/>
    <n v="1.06"/>
    <n v="1"/>
    <n v="0.1"/>
    <n v="0.76"/>
    <n v="-1.57"/>
    <n v="5.0000000000000001E-3"/>
    <n v="-0.84"/>
    <m/>
    <n v="293"/>
    <m/>
    <m/>
    <m/>
    <m/>
    <n v="206000"/>
    <m/>
    <n v="0.3"/>
    <m/>
    <s v="Investigation of Notch-Induced Precise Splitting of Different Bar Materials under High-Speed Load"/>
    <m/>
  </r>
  <r>
    <x v="0"/>
    <s v="steel 304"/>
    <m/>
    <n v="310"/>
    <n v="1000"/>
    <n v="7.0000000000000007E-2"/>
    <n v="0.65"/>
    <n v="1"/>
    <n v="0.1"/>
    <n v="0.53"/>
    <n v="0.5"/>
    <n v="-6.8"/>
    <n v="-1.4E-2"/>
    <n v="0"/>
    <m/>
    <n v="293"/>
    <m/>
    <m/>
    <m/>
    <m/>
    <m/>
    <m/>
    <n v="0.3"/>
    <m/>
    <s v="Investigation of Notch-Induced Precise Splitting of Different Bar Materials under High-Speed Load"/>
    <m/>
  </r>
  <r>
    <x v="0"/>
    <s v="steel 4340"/>
    <s v="Duplicado"/>
    <n v="792"/>
    <n v="510"/>
    <n v="1.4E-2"/>
    <n v="1.03"/>
    <n v="0.26"/>
    <m/>
    <n v="0.05"/>
    <n v="3.44"/>
    <n v="-2.12"/>
    <n v="2E-3"/>
    <n v="0.61"/>
    <n v="1790"/>
    <n v="300"/>
    <m/>
    <n v="1"/>
    <m/>
    <n v="7.8600000000000006E-9"/>
    <n v="209000"/>
    <n v="0.28000000000000003"/>
    <m/>
    <m/>
    <s v="https://www.researchgate.net/figure/Johnson-Cook-model-parameters-for-aluminum-Al5083-H116-and-steel-4340-in-LS-Dyna_tbl2_287798079"/>
    <m/>
  </r>
  <r>
    <x v="0"/>
    <s v="steel 4340"/>
    <s v="Duplicado"/>
    <n v="782"/>
    <n v="510"/>
    <n v="1.4E-2"/>
    <n v="0.26"/>
    <n v="1.03"/>
    <m/>
    <m/>
    <m/>
    <m/>
    <m/>
    <m/>
    <n v="1793"/>
    <m/>
    <m/>
    <m/>
    <m/>
    <m/>
    <n v="222000"/>
    <m/>
    <m/>
    <m/>
    <s v="Beam-Induced Damage Mechanisms and their Calculation"/>
    <m/>
  </r>
  <r>
    <x v="0"/>
    <s v="steel 52100"/>
    <m/>
    <n v="774.78"/>
    <n v="134"/>
    <n v="1.8E-3"/>
    <n v="0.37"/>
    <n v="3.1709999999999998"/>
    <n v="1"/>
    <n v="3.6799999999999999E-2"/>
    <n v="2.34"/>
    <n v="-1.484"/>
    <n v="3.5000000000000001E-3"/>
    <n v="0.41099999999999998"/>
    <m/>
    <n v="293"/>
    <m/>
    <m/>
    <m/>
    <m/>
    <m/>
    <m/>
    <n v="0.3"/>
    <m/>
    <s v="Investigation of Notch-Induced Precise Splitting of Different Bar Materials under High-Speed Load"/>
    <m/>
  </r>
  <r>
    <x v="2"/>
    <s v="Ti6Al4V"/>
    <m/>
    <n v="880"/>
    <n v="695"/>
    <n v="0.04"/>
    <n v="0.36"/>
    <n v="0.8"/>
    <n v="1"/>
    <m/>
    <m/>
    <m/>
    <m/>
    <m/>
    <n v="1933"/>
    <m/>
    <m/>
    <m/>
    <m/>
    <n v="4.4299999999999998E-9"/>
    <n v="113800"/>
    <n v="0.34200000000000003"/>
    <m/>
    <m/>
    <s v="Determination of the Johnson–Cook Material Parameters Using the SCS Specimen"/>
    <m/>
  </r>
  <r>
    <x v="2"/>
    <s v="Ti6Al4V"/>
    <m/>
    <n v="460"/>
    <n v="1450"/>
    <n v="0.08"/>
    <n v="1.31"/>
    <n v="0.85"/>
    <n v="1"/>
    <n v="-0.9"/>
    <n v="0.25"/>
    <n v="-0.5"/>
    <n v="1.4E-2"/>
    <n v="3.87"/>
    <n v="1877"/>
    <n v="293"/>
    <m/>
    <m/>
    <n v="1"/>
    <n v="4.4299999999999998E-9"/>
    <m/>
    <n v="0.22"/>
    <m/>
    <m/>
    <s v="Finite Element Analysis of hot Single Point Incremental forming of hip_x000a_prostheses"/>
    <m/>
  </r>
  <r>
    <x v="2"/>
    <s v="tungsten alloy"/>
    <m/>
    <n v="1506"/>
    <n v="177"/>
    <n v="1.6E-2"/>
    <n v="0.12"/>
    <n v="1"/>
    <m/>
    <m/>
    <m/>
    <m/>
    <m/>
    <m/>
    <n v="1723"/>
    <m/>
    <m/>
    <m/>
    <m/>
    <m/>
    <m/>
    <m/>
    <m/>
    <m/>
    <s v="Beam-Induced Damage Mechanisms and their Calculation"/>
    <m/>
  </r>
  <r>
    <x v="0"/>
    <s v="AISI 4340"/>
    <s v="Duplicado"/>
    <n v="792"/>
    <n v="510"/>
    <n v="1.4E-2"/>
    <n v="0.26"/>
    <n v="1.03"/>
    <m/>
    <m/>
    <m/>
    <m/>
    <m/>
    <m/>
    <m/>
    <m/>
    <m/>
    <m/>
    <m/>
    <m/>
    <n v="222000"/>
    <m/>
    <m/>
    <m/>
    <s v="Effect of rake angle and tool geometry during machining process of AISI_x000a_4340 steel in finite element approach"/>
    <m/>
  </r>
  <r>
    <x v="0"/>
    <s v="AISI 4340 hardened steel (~52 HRC)"/>
    <s v="Duplicado"/>
    <n v="1638"/>
    <n v="1034"/>
    <n v="5.7999999999999996E-3"/>
    <n v="0.46"/>
    <n v="1.0029999999999999"/>
    <n v="1"/>
    <n v="0.05"/>
    <n v="3.44"/>
    <n v="-2.12"/>
    <n v="2E-3"/>
    <n v="0.61"/>
    <m/>
    <m/>
    <m/>
    <m/>
    <m/>
    <m/>
    <n v="222000"/>
    <n v="0.28999999999999998"/>
    <m/>
    <m/>
    <s v="Investigation of surface integrity in laser-assisted turning of AISI 4340_x000a_hardened steel: Finite element simulation with experimental verification"/>
    <m/>
  </r>
  <r>
    <x v="0"/>
    <s v="steel 1045"/>
    <s v="Duplicado"/>
    <n v="553"/>
    <n v="600"/>
    <n v="1.34E-2"/>
    <n v="0.23400000000000001"/>
    <n v="1"/>
    <n v="1E-3"/>
    <n v="0.06"/>
    <n v="3.31"/>
    <n v="-1.96"/>
    <n v="1.8E-3"/>
    <n v="0.57999999999999996"/>
    <m/>
    <m/>
    <m/>
    <m/>
    <m/>
    <n v="7.8500000000000008E-9"/>
    <n v="210000"/>
    <n v="0.26900000000000002"/>
    <m/>
    <m/>
    <s v="Investigation of process parameters in orthogonal cutting using finite_x000a_element approaches"/>
    <m/>
  </r>
  <r>
    <x v="0"/>
    <s v="X80 pipeline steel"/>
    <m/>
    <n v="582.66999999999996"/>
    <n v="582.47"/>
    <n v="4.3999999999999997E-2"/>
    <n v="0.438"/>
    <m/>
    <n v="5.0000000000000001E-4"/>
    <n v="-6.2480000000000001E-2"/>
    <n v="9.0268800000000002"/>
    <n v="-2.0869900000000001"/>
    <n v="7.0000000000000001E-3"/>
    <m/>
    <m/>
    <m/>
    <m/>
    <m/>
    <m/>
    <m/>
    <n v="206040"/>
    <n v="0.3"/>
    <m/>
    <m/>
    <s v="Determination of Johnson–Cook parameters and evaluation of Charpy impact test performance for X80 pipeline steel"/>
    <m/>
  </r>
  <r>
    <x v="0"/>
    <s v="Si-Mo-Cr ductile cast iron"/>
    <m/>
    <n v="214"/>
    <n v="1022"/>
    <n v="3.3000000000000002E-2"/>
    <n v="0.45"/>
    <n v="0.37"/>
    <m/>
    <m/>
    <m/>
    <m/>
    <m/>
    <m/>
    <n v="1523"/>
    <m/>
    <m/>
    <m/>
    <m/>
    <m/>
    <m/>
    <m/>
    <m/>
    <m/>
    <s v="Evaluation of Johnson-Cook material model parameters for Si-Mo-Cr_x000a_ductile cast iron"/>
    <m/>
  </r>
  <r>
    <x v="0"/>
    <s v="430 steel"/>
    <m/>
    <n v="359"/>
    <n v="327"/>
    <n v="7.8600000000000003E-2"/>
    <n v="0.45400000000000001"/>
    <n v="0.91900000000000004"/>
    <n v="0.04"/>
    <m/>
    <m/>
    <m/>
    <m/>
    <m/>
    <n v="1698"/>
    <m/>
    <m/>
    <m/>
    <m/>
    <n v="7.8000000000000004E-9"/>
    <n v="200000"/>
    <n v="0.3"/>
    <m/>
    <m/>
    <s v="Verification of Johnson-Cook parameters of ferritic_x000a_stainless steel by drilling process: experimental_x000a_and finite element simulations"/>
    <m/>
  </r>
  <r>
    <x v="0"/>
    <s v="Inconel 601"/>
    <m/>
    <n v="424.3"/>
    <n v="1496.4"/>
    <n v="0.01"/>
    <n v="0.83699999999999997"/>
    <n v="1.2"/>
    <m/>
    <m/>
    <m/>
    <m/>
    <m/>
    <m/>
    <m/>
    <m/>
    <m/>
    <m/>
    <m/>
    <m/>
    <m/>
    <m/>
    <m/>
    <m/>
    <s v="A review on Johnson Cook material model"/>
    <m/>
  </r>
  <r>
    <x v="1"/>
    <s v="Aluminium 5083-H116"/>
    <m/>
    <n v="167"/>
    <n v="596"/>
    <n v="1E-3"/>
    <n v="0.55100000000000005"/>
    <n v="0.85899999999999999"/>
    <m/>
    <m/>
    <m/>
    <m/>
    <m/>
    <m/>
    <m/>
    <m/>
    <m/>
    <m/>
    <m/>
    <m/>
    <m/>
    <m/>
    <m/>
    <m/>
    <s v="A review on Johnson Cook material model"/>
    <m/>
  </r>
  <r>
    <x v="1"/>
    <s v="Al6061-T6"/>
    <m/>
    <n v="324"/>
    <n v="114"/>
    <n v="2E-3"/>
    <n v="0.42"/>
    <n v="1.34"/>
    <m/>
    <m/>
    <m/>
    <m/>
    <m/>
    <m/>
    <m/>
    <m/>
    <m/>
    <m/>
    <m/>
    <m/>
    <m/>
    <m/>
    <m/>
    <m/>
    <s v="A review on Johnson Cook material model"/>
    <m/>
  </r>
  <r>
    <x v="2"/>
    <s v="AZ31 magnesium alloy"/>
    <m/>
    <n v="175.33"/>
    <n v="2332.2269999999999"/>
    <n v="6.3E-2"/>
    <n v="0.35"/>
    <n v="1"/>
    <m/>
    <m/>
    <m/>
    <m/>
    <m/>
    <m/>
    <m/>
    <m/>
    <m/>
    <m/>
    <m/>
    <m/>
    <m/>
    <m/>
    <m/>
    <m/>
    <s v="A review on Johnson Cook material model"/>
    <m/>
  </r>
  <r>
    <x v="0"/>
    <s v="AISI 4140 chrome-molybdenum steel"/>
    <m/>
    <n v="1450"/>
    <n v="910"/>
    <n v="3.4000000000000002E-2"/>
    <n v="0.45"/>
    <n v="0.32800000000000001"/>
    <m/>
    <m/>
    <m/>
    <m/>
    <m/>
    <m/>
    <m/>
    <m/>
    <m/>
    <m/>
    <m/>
    <m/>
    <m/>
    <m/>
    <m/>
    <m/>
    <s v="A review on Johnson Cook material model"/>
    <m/>
  </r>
  <r>
    <x v="2"/>
    <s v="Titanium alloys (Ti-6Al-4V)"/>
    <m/>
    <n v="987.8"/>
    <n v="761.5"/>
    <n v="1.4999999999999999E-2"/>
    <n v="0.41399999999999998"/>
    <m/>
    <m/>
    <m/>
    <m/>
    <m/>
    <m/>
    <m/>
    <m/>
    <m/>
    <m/>
    <m/>
    <m/>
    <m/>
    <m/>
    <m/>
    <m/>
    <m/>
    <s v="A review on Johnson Cook material model"/>
    <m/>
  </r>
  <r>
    <x v="0"/>
    <s v="Inconel 718"/>
    <m/>
    <n v="1108"/>
    <n v="699"/>
    <m/>
    <n v="0.51800000000000002"/>
    <n v="1.286"/>
    <m/>
    <m/>
    <m/>
    <m/>
    <m/>
    <m/>
    <m/>
    <m/>
    <m/>
    <m/>
    <m/>
    <m/>
    <m/>
    <m/>
    <m/>
    <m/>
    <s v="A review on Johnson Cook material model"/>
    <m/>
  </r>
  <r>
    <x v="2"/>
    <s v="ARMOX 440 T Steel"/>
    <m/>
    <n v="1210"/>
    <n v="1543"/>
    <n v="1.4E-2"/>
    <n v="0.58399999999999996"/>
    <n v="1"/>
    <m/>
    <m/>
    <m/>
    <m/>
    <m/>
    <m/>
    <m/>
    <m/>
    <m/>
    <m/>
    <m/>
    <m/>
    <m/>
    <m/>
    <m/>
    <m/>
    <s v="A review on Johnson Cook material model"/>
    <m/>
  </r>
  <r>
    <x v="0"/>
    <s v="AISI-1045 medium carbon steel"/>
    <m/>
    <n v="50.103000000000002"/>
    <n v="176.09100000000001"/>
    <n v="9.5000000000000001E-2"/>
    <n v="0.51700000000000002"/>
    <n v="0.66200000000000003"/>
    <m/>
    <m/>
    <m/>
    <m/>
    <m/>
    <m/>
    <m/>
    <m/>
    <m/>
    <m/>
    <m/>
    <m/>
    <m/>
    <m/>
    <m/>
    <m/>
    <s v="A review on Johnson Cook material model"/>
    <m/>
  </r>
  <r>
    <x v="1"/>
    <s v="AA7075-T651 aluminiumalloy"/>
    <m/>
    <n v="527"/>
    <n v="575"/>
    <n v="1.7000000000000001E-2"/>
    <n v="0.72"/>
    <n v="1.61"/>
    <m/>
    <m/>
    <m/>
    <m/>
    <m/>
    <m/>
    <m/>
    <m/>
    <m/>
    <m/>
    <m/>
    <m/>
    <m/>
    <m/>
    <m/>
    <m/>
    <s v="A review on Johnson Cook material model"/>
    <m/>
  </r>
  <r>
    <x v="2"/>
    <s v="Copper"/>
    <m/>
    <n v="90"/>
    <n v="292"/>
    <n v="2.5000000000000001E-2"/>
    <n v="0.31"/>
    <n v="1.0900000000000001"/>
    <m/>
    <m/>
    <m/>
    <m/>
    <m/>
    <m/>
    <m/>
    <m/>
    <m/>
    <m/>
    <m/>
    <m/>
    <m/>
    <m/>
    <m/>
    <m/>
    <s v="A review on Johnson Cook material model"/>
    <m/>
  </r>
  <r>
    <x v="0"/>
    <s v="Armour steel"/>
    <m/>
    <n v="980"/>
    <n v="2000"/>
    <n v="2.5999999999999999E-3"/>
    <n v="0.83"/>
    <n v="1.4"/>
    <m/>
    <n v="0.05"/>
    <n v="0.8"/>
    <n v="-0.44"/>
    <n v="-4.5999999999999999E-2"/>
    <n v="0"/>
    <m/>
    <m/>
    <m/>
    <m/>
    <m/>
    <m/>
    <m/>
    <m/>
    <m/>
    <m/>
    <s v="Determination of Johnson cook material and failure model constants and numerical modelling of Charpy impact test of armour steel"/>
    <m/>
  </r>
  <r>
    <x v="0"/>
    <s v="steel SAE 4142 with the hardness 42 HRC."/>
    <m/>
    <n v="791"/>
    <n v="483.5"/>
    <n v="9.0799999999999995E-3"/>
    <n v="0.1797"/>
    <n v="1.5598000000000001"/>
    <m/>
    <m/>
    <m/>
    <m/>
    <m/>
    <m/>
    <m/>
    <m/>
    <m/>
    <m/>
    <m/>
    <m/>
    <m/>
    <m/>
    <m/>
    <m/>
    <s v="Using an Inverse Cutting Simulation-Based Method to Determine the Johnson-Cook Material Constants of Heat-Treated Steel "/>
    <m/>
  </r>
  <r>
    <x v="0"/>
    <s v="SAE 4142 "/>
    <m/>
    <n v="612"/>
    <n v="436"/>
    <n v="8.0000000000000002E-3"/>
    <n v="0.15"/>
    <n v="1.46"/>
    <n v="5.7700000000000004E-4"/>
    <m/>
    <m/>
    <m/>
    <m/>
    <m/>
    <n v="1793"/>
    <n v="293"/>
    <m/>
    <m/>
    <m/>
    <m/>
    <m/>
    <m/>
    <m/>
    <m/>
    <s v="Using an Inverse Cutting Simulation-Based Method to Determine the Johnson-Cook Material Constants of Heat-Treated Steel "/>
    <m/>
  </r>
  <r>
    <x v="0"/>
    <s v="free cutting steel 50SiB8"/>
    <m/>
    <n v="430"/>
    <n v="908.7"/>
    <n v="4.47E-3"/>
    <n v="0.38540000000000002"/>
    <n v="0.73609999999999998"/>
    <n v="1E-3"/>
    <n v="7.3300000000000004E-2"/>
    <n v="0.72040000000000004"/>
    <n v="-1.5643"/>
    <n v="3.7100000000000001E-2"/>
    <n v="1.5583"/>
    <n v="2006"/>
    <n v="293.14999999999998"/>
    <m/>
    <m/>
    <m/>
    <n v="7.8500000000000008E-9"/>
    <n v="214000"/>
    <n v="0.33487499999999998"/>
    <m/>
    <s v="X"/>
    <s v="Analysis of two parameter identification methods for original and modified Johnson-Cook fracture strains, including numerical comparison and validation of a new blue-brittle dependent fracture model for free-cutting steel 50SiB8"/>
    <m/>
  </r>
  <r>
    <x v="0"/>
    <s v="AISI 52100 62 HRC"/>
    <s v="Duplicado"/>
    <n v="688.17"/>
    <n v="150.82"/>
    <n v="4.2790000000000002E-2"/>
    <n v="0.3362"/>
    <n v="2.7786"/>
    <m/>
    <m/>
    <m/>
    <m/>
    <m/>
    <m/>
    <n v="1370"/>
    <m/>
    <m/>
    <m/>
    <m/>
    <n v="7.8269999999999995E-9"/>
    <n v="210000"/>
    <n v="0.27700000000000002"/>
    <m/>
    <m/>
    <s v="Determination of Johnson–Cook parameters from machining simulations"/>
    <m/>
  </r>
  <r>
    <x v="3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B1BB1-8F61-41C7-87F0-D738948A3ACE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6" firstHeaderRow="0" firstDataRow="1" firstDataCol="1"/>
  <pivotFields count="26">
    <pivotField axis="axisRow" showAll="0">
      <items count="5">
        <item x="1"/>
        <item x="2"/>
        <item x="0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terial" fld="1" subtotal="count" baseField="0" baseItem="0"/>
    <dataField name="Count of Ob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6084-65BD-43F8-9FCD-FDA372001E61}">
  <dimension ref="A1:C17"/>
  <sheetViews>
    <sheetView workbookViewId="0">
      <selection activeCell="B22" sqref="B22"/>
    </sheetView>
  </sheetViews>
  <sheetFormatPr defaultRowHeight="14.5" x14ac:dyDescent="0.35"/>
  <cols>
    <col min="1" max="1" width="12.36328125" bestFit="1" customWidth="1"/>
    <col min="2" max="2" width="15.6328125" bestFit="1" customWidth="1"/>
    <col min="3" max="3" width="11.81640625" bestFit="1" customWidth="1"/>
  </cols>
  <sheetData>
    <row r="1" spans="1:3" x14ac:dyDescent="0.35">
      <c r="A1" s="4" t="s">
        <v>77</v>
      </c>
      <c r="B1" t="s">
        <v>79</v>
      </c>
      <c r="C1" t="s">
        <v>86</v>
      </c>
    </row>
    <row r="2" spans="1:3" x14ac:dyDescent="0.35">
      <c r="A2" s="5" t="s">
        <v>75</v>
      </c>
      <c r="B2" s="6">
        <v>14</v>
      </c>
      <c r="C2" s="6"/>
    </row>
    <row r="3" spans="1:3" x14ac:dyDescent="0.35">
      <c r="A3" s="5" t="s">
        <v>76</v>
      </c>
      <c r="B3" s="6">
        <v>14</v>
      </c>
      <c r="C3" s="6"/>
    </row>
    <row r="4" spans="1:3" x14ac:dyDescent="0.35">
      <c r="A4" s="5" t="s">
        <v>74</v>
      </c>
      <c r="B4" s="6">
        <v>29</v>
      </c>
      <c r="C4" s="6">
        <v>11</v>
      </c>
    </row>
    <row r="5" spans="1:3" x14ac:dyDescent="0.35">
      <c r="A5" s="5" t="s">
        <v>118</v>
      </c>
      <c r="B5" s="6"/>
      <c r="C5" s="6"/>
    </row>
    <row r="6" spans="1:3" x14ac:dyDescent="0.35">
      <c r="A6" s="5" t="s">
        <v>78</v>
      </c>
      <c r="B6" s="6">
        <v>57</v>
      </c>
      <c r="C6" s="6">
        <v>11</v>
      </c>
    </row>
    <row r="9" spans="1:3" x14ac:dyDescent="0.35">
      <c r="A9" s="5" t="s">
        <v>124</v>
      </c>
    </row>
    <row r="10" spans="1:3" x14ac:dyDescent="0.35">
      <c r="A10" t="s">
        <v>125</v>
      </c>
    </row>
    <row r="11" spans="1:3" x14ac:dyDescent="0.35">
      <c r="A11" t="s">
        <v>126</v>
      </c>
    </row>
    <row r="12" spans="1:3" x14ac:dyDescent="0.35">
      <c r="A12" t="s">
        <v>127</v>
      </c>
    </row>
    <row r="13" spans="1:3" x14ac:dyDescent="0.35">
      <c r="A13" t="s">
        <v>128</v>
      </c>
    </row>
    <row r="14" spans="1:3" x14ac:dyDescent="0.35">
      <c r="A14" t="s">
        <v>128</v>
      </c>
    </row>
    <row r="15" spans="1:3" x14ac:dyDescent="0.35">
      <c r="A15" t="s">
        <v>129</v>
      </c>
    </row>
    <row r="16" spans="1:3" x14ac:dyDescent="0.35">
      <c r="A16" t="s">
        <v>130</v>
      </c>
    </row>
    <row r="17" spans="1:1" x14ac:dyDescent="0.35">
      <c r="A17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6CB3-87F3-456B-B35F-EDEFF6A775C4}">
  <dimension ref="A1:O24"/>
  <sheetViews>
    <sheetView workbookViewId="0">
      <selection activeCell="C5" sqref="C5"/>
    </sheetView>
  </sheetViews>
  <sheetFormatPr defaultRowHeight="14.5" x14ac:dyDescent="0.35"/>
  <cols>
    <col min="1" max="2" width="10.7265625" customWidth="1"/>
    <col min="3" max="3" width="13.7265625" bestFit="1" customWidth="1"/>
    <col min="4" max="4" width="10.7265625" customWidth="1"/>
    <col min="5" max="5" width="16.6328125" bestFit="1" customWidth="1"/>
    <col min="6" max="6" width="16.6328125" customWidth="1"/>
    <col min="7" max="9" width="10.7265625" customWidth="1"/>
  </cols>
  <sheetData>
    <row r="1" spans="1:15" x14ac:dyDescent="0.35">
      <c r="A1" t="s">
        <v>131</v>
      </c>
      <c r="C1" t="s">
        <v>135</v>
      </c>
      <c r="E1" t="s">
        <v>132</v>
      </c>
      <c r="G1" t="s">
        <v>133</v>
      </c>
      <c r="I1" t="s">
        <v>134</v>
      </c>
    </row>
    <row r="2" spans="1:15" x14ac:dyDescent="0.35">
      <c r="A2" t="s">
        <v>152</v>
      </c>
      <c r="C2" t="s">
        <v>136</v>
      </c>
    </row>
    <row r="3" spans="1:15" x14ac:dyDescent="0.35">
      <c r="A3" t="s">
        <v>153</v>
      </c>
      <c r="C3" t="s">
        <v>137</v>
      </c>
    </row>
    <row r="4" spans="1:15" x14ac:dyDescent="0.35">
      <c r="A4" t="s">
        <v>154</v>
      </c>
      <c r="C4" t="s">
        <v>138</v>
      </c>
    </row>
    <row r="5" spans="1:15" x14ac:dyDescent="0.35">
      <c r="A5" t="s">
        <v>155</v>
      </c>
      <c r="C5" t="s">
        <v>139</v>
      </c>
      <c r="J5" s="11" t="s">
        <v>148</v>
      </c>
      <c r="K5" s="11"/>
      <c r="L5" s="11"/>
      <c r="M5" s="11"/>
      <c r="N5" s="11"/>
      <c r="O5" s="11"/>
    </row>
    <row r="6" spans="1:15" x14ac:dyDescent="0.35">
      <c r="A6" t="s">
        <v>156</v>
      </c>
      <c r="C6" s="8" t="s">
        <v>140</v>
      </c>
      <c r="J6" s="11"/>
      <c r="K6" s="11"/>
      <c r="L6" s="11"/>
      <c r="M6" s="11"/>
      <c r="N6" s="11"/>
      <c r="O6" s="11"/>
    </row>
    <row r="7" spans="1:15" x14ac:dyDescent="0.35">
      <c r="A7" t="s">
        <v>157</v>
      </c>
      <c r="C7" s="8" t="s">
        <v>141</v>
      </c>
      <c r="J7" s="11"/>
      <c r="K7" s="11"/>
      <c r="L7" s="11"/>
      <c r="M7" s="11"/>
      <c r="N7" s="11"/>
      <c r="O7" s="11"/>
    </row>
    <row r="8" spans="1:15" x14ac:dyDescent="0.35">
      <c r="A8" t="s">
        <v>158</v>
      </c>
      <c r="C8" s="8" t="s">
        <v>142</v>
      </c>
    </row>
    <row r="9" spans="1:15" x14ac:dyDescent="0.35">
      <c r="A9" t="s">
        <v>159</v>
      </c>
      <c r="C9" t="s">
        <v>143</v>
      </c>
    </row>
    <row r="10" spans="1:15" x14ac:dyDescent="0.35">
      <c r="A10" s="7" t="s">
        <v>151</v>
      </c>
      <c r="C10" t="s">
        <v>144</v>
      </c>
    </row>
    <row r="11" spans="1:15" x14ac:dyDescent="0.35">
      <c r="A11" t="s">
        <v>143</v>
      </c>
    </row>
    <row r="12" spans="1:15" x14ac:dyDescent="0.35">
      <c r="A12" s="7" t="s">
        <v>160</v>
      </c>
    </row>
    <row r="13" spans="1:15" x14ac:dyDescent="0.35">
      <c r="A13" s="7" t="s">
        <v>162</v>
      </c>
    </row>
    <row r="14" spans="1:15" x14ac:dyDescent="0.35">
      <c r="A14" t="s">
        <v>145</v>
      </c>
    </row>
    <row r="15" spans="1:15" x14ac:dyDescent="0.35">
      <c r="A15" t="s">
        <v>138</v>
      </c>
    </row>
    <row r="16" spans="1:15" x14ac:dyDescent="0.35">
      <c r="A16" t="s">
        <v>144</v>
      </c>
    </row>
    <row r="17" spans="1:1" x14ac:dyDescent="0.35">
      <c r="A17" t="s">
        <v>146</v>
      </c>
    </row>
    <row r="18" spans="1:1" x14ac:dyDescent="0.35">
      <c r="A18" t="s">
        <v>147</v>
      </c>
    </row>
    <row r="19" spans="1:1" x14ac:dyDescent="0.35">
      <c r="A19" t="s">
        <v>149</v>
      </c>
    </row>
    <row r="20" spans="1:1" x14ac:dyDescent="0.35">
      <c r="A20" t="s">
        <v>150</v>
      </c>
    </row>
    <row r="21" spans="1:1" x14ac:dyDescent="0.35">
      <c r="A21" t="s">
        <v>137</v>
      </c>
    </row>
    <row r="22" spans="1:1" x14ac:dyDescent="0.35">
      <c r="A22" s="7" t="s">
        <v>163</v>
      </c>
    </row>
    <row r="23" spans="1:1" x14ac:dyDescent="0.35">
      <c r="A23" s="7" t="s">
        <v>164</v>
      </c>
    </row>
    <row r="24" spans="1:1" x14ac:dyDescent="0.35">
      <c r="A24" s="7" t="s">
        <v>136</v>
      </c>
    </row>
  </sheetData>
  <mergeCells count="1">
    <mergeCell ref="J5:O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E148-7874-4408-8E42-53095D098D1B}">
  <sheetPr filterMode="1"/>
  <dimension ref="A1:AF58"/>
  <sheetViews>
    <sheetView tabSelected="1" zoomScaleNormal="100" workbookViewId="0">
      <pane xSplit="2" ySplit="1" topLeftCell="E2" activePane="bottomRight" state="frozen"/>
      <selection pane="topRight" activeCell="B1" sqref="B1"/>
      <selection pane="bottomLeft" activeCell="A2" sqref="A2"/>
      <selection pane="bottomRight" activeCell="J1" sqref="J1:N1"/>
    </sheetView>
  </sheetViews>
  <sheetFormatPr defaultRowHeight="14.5" x14ac:dyDescent="0.35"/>
  <cols>
    <col min="1" max="1" width="15.54296875" bestFit="1" customWidth="1"/>
    <col min="2" max="2" width="20.54296875" bestFit="1" customWidth="1"/>
    <col min="3" max="3" width="20.54296875" customWidth="1"/>
    <col min="4" max="4" width="12.7265625" bestFit="1" customWidth="1"/>
    <col min="9" max="9" width="20.54296875" customWidth="1"/>
    <col min="10" max="10" width="9.7265625" bestFit="1" customWidth="1"/>
    <col min="11" max="11" width="9.6328125" bestFit="1" customWidth="1"/>
    <col min="12" max="12" width="7.81640625" bestFit="1" customWidth="1"/>
    <col min="13" max="14" width="6.81640625" bestFit="1" customWidth="1"/>
    <col min="15" max="15" width="16.54296875" bestFit="1" customWidth="1"/>
    <col min="16" max="16" width="6.81640625" bestFit="1" customWidth="1"/>
    <col min="17" max="17" width="5.81640625" bestFit="1" customWidth="1"/>
    <col min="18" max="18" width="6.453125" bestFit="1" customWidth="1"/>
    <col min="19" max="19" width="7.81640625" bestFit="1" customWidth="1"/>
    <col min="20" max="20" width="5.81640625" bestFit="1" customWidth="1"/>
    <col min="21" max="21" width="14.36328125" bestFit="1" customWidth="1"/>
    <col min="22" max="22" width="15.26953125" bestFit="1" customWidth="1"/>
    <col min="23" max="23" width="18.7265625" bestFit="1" customWidth="1"/>
    <col min="24" max="24" width="16.36328125" bestFit="1" customWidth="1"/>
    <col min="25" max="25" width="21.54296875" bestFit="1" customWidth="1"/>
    <col min="26" max="26" width="11.90625" bestFit="1" customWidth="1"/>
    <col min="27" max="27" width="16.08984375" bestFit="1" customWidth="1"/>
    <col min="28" max="28" width="15.26953125" bestFit="1" customWidth="1"/>
    <col min="29" max="29" width="17.54296875" bestFit="1" customWidth="1"/>
    <col min="30" max="30" width="17.54296875" customWidth="1"/>
    <col min="31" max="31" width="130.81640625" bestFit="1" customWidth="1"/>
    <col min="32" max="32" width="93.54296875" bestFit="1" customWidth="1"/>
  </cols>
  <sheetData>
    <row r="1" spans="1:32" x14ac:dyDescent="0.35">
      <c r="A1" t="s">
        <v>73</v>
      </c>
      <c r="B1" t="s">
        <v>72</v>
      </c>
      <c r="C1" t="s">
        <v>165</v>
      </c>
      <c r="D1" t="s">
        <v>122</v>
      </c>
      <c r="E1" t="s">
        <v>119</v>
      </c>
      <c r="F1" t="s">
        <v>120</v>
      </c>
      <c r="G1" t="s">
        <v>121</v>
      </c>
      <c r="H1" t="s">
        <v>123</v>
      </c>
      <c r="I1" t="s">
        <v>80</v>
      </c>
      <c r="J1" t="s">
        <v>29</v>
      </c>
      <c r="K1" t="s">
        <v>30</v>
      </c>
      <c r="L1" t="s">
        <v>2</v>
      </c>
      <c r="M1" t="s">
        <v>3</v>
      </c>
      <c r="N1" t="s">
        <v>4</v>
      </c>
      <c r="O1" t="s">
        <v>15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34</v>
      </c>
      <c r="V1" t="s">
        <v>33</v>
      </c>
      <c r="W1" t="s">
        <v>35</v>
      </c>
      <c r="X1" t="s">
        <v>11</v>
      </c>
      <c r="Y1" t="s">
        <v>12</v>
      </c>
      <c r="Z1" t="s">
        <v>13</v>
      </c>
      <c r="AA1" t="s">
        <v>5</v>
      </c>
      <c r="AB1" t="s">
        <v>14</v>
      </c>
      <c r="AC1" t="s">
        <v>36</v>
      </c>
      <c r="AD1" t="s">
        <v>114</v>
      </c>
      <c r="AE1" t="s">
        <v>16</v>
      </c>
      <c r="AF1" t="s">
        <v>20</v>
      </c>
    </row>
    <row r="2" spans="1:32" hidden="1" x14ac:dyDescent="0.35">
      <c r="A2" t="s">
        <v>75</v>
      </c>
      <c r="B2" t="s">
        <v>50</v>
      </c>
      <c r="F2">
        <v>0.5</v>
      </c>
      <c r="G2">
        <v>1</v>
      </c>
      <c r="H2">
        <f t="shared" ref="H2:H29" si="0">D2*G2*F2^(1-E2)</f>
        <v>0</v>
      </c>
      <c r="J2">
        <v>265</v>
      </c>
      <c r="K2">
        <v>426</v>
      </c>
      <c r="L2">
        <v>1.4999999999999999E-2</v>
      </c>
      <c r="M2">
        <v>0.34</v>
      </c>
      <c r="N2">
        <v>1</v>
      </c>
      <c r="U2">
        <v>775</v>
      </c>
      <c r="AE2" t="s">
        <v>52</v>
      </c>
    </row>
    <row r="3" spans="1:32" hidden="1" x14ac:dyDescent="0.35">
      <c r="A3" t="s">
        <v>75</v>
      </c>
      <c r="B3" t="s">
        <v>51</v>
      </c>
      <c r="F3">
        <v>0.5</v>
      </c>
      <c r="G3">
        <v>1</v>
      </c>
      <c r="H3">
        <f t="shared" si="0"/>
        <v>0</v>
      </c>
      <c r="J3">
        <v>337</v>
      </c>
      <c r="K3">
        <v>343</v>
      </c>
      <c r="L3">
        <v>0.01</v>
      </c>
      <c r="M3">
        <v>0.41</v>
      </c>
      <c r="N3">
        <v>1</v>
      </c>
      <c r="U3">
        <v>877</v>
      </c>
      <c r="AE3" t="s">
        <v>52</v>
      </c>
    </row>
    <row r="4" spans="1:32" x14ac:dyDescent="0.35">
      <c r="A4" t="s">
        <v>75</v>
      </c>
      <c r="B4" t="s">
        <v>56</v>
      </c>
      <c r="C4" t="s">
        <v>166</v>
      </c>
      <c r="D4">
        <v>800</v>
      </c>
      <c r="E4">
        <v>0.25</v>
      </c>
      <c r="F4">
        <v>0.5</v>
      </c>
      <c r="G4">
        <v>1</v>
      </c>
      <c r="H4">
        <f t="shared" si="0"/>
        <v>475.68284600108842</v>
      </c>
      <c r="J4">
        <v>352</v>
      </c>
      <c r="K4">
        <v>440</v>
      </c>
      <c r="L4">
        <v>8.3000000000000001E-3</v>
      </c>
      <c r="M4">
        <v>0.43</v>
      </c>
      <c r="N4">
        <v>1.7</v>
      </c>
      <c r="O4" s="1">
        <v>3.3E-4</v>
      </c>
      <c r="P4">
        <v>0.13</v>
      </c>
      <c r="Q4">
        <v>0.13</v>
      </c>
      <c r="R4">
        <v>-1.5</v>
      </c>
      <c r="S4">
        <v>1.0999999999999999E-2</v>
      </c>
      <c r="T4">
        <v>0</v>
      </c>
      <c r="U4">
        <v>775</v>
      </c>
      <c r="V4">
        <v>293</v>
      </c>
      <c r="Z4" s="1">
        <v>2.7000000000000002E-9</v>
      </c>
      <c r="AA4">
        <v>70000</v>
      </c>
      <c r="AB4">
        <v>0.3</v>
      </c>
      <c r="AE4" s="3" t="s">
        <v>59</v>
      </c>
    </row>
    <row r="5" spans="1:32" x14ac:dyDescent="0.35">
      <c r="A5" t="s">
        <v>75</v>
      </c>
      <c r="B5" t="s">
        <v>57</v>
      </c>
      <c r="C5" t="s">
        <v>166</v>
      </c>
      <c r="D5">
        <v>800</v>
      </c>
      <c r="E5">
        <v>0.25</v>
      </c>
      <c r="F5">
        <v>0.5</v>
      </c>
      <c r="G5">
        <v>1</v>
      </c>
      <c r="H5">
        <f t="shared" si="0"/>
        <v>475.68284600108842</v>
      </c>
      <c r="J5">
        <v>28.13</v>
      </c>
      <c r="K5">
        <v>278.67</v>
      </c>
      <c r="L5">
        <v>4.3899999999999998E-3</v>
      </c>
      <c r="M5">
        <v>0.183</v>
      </c>
      <c r="N5">
        <v>2.5270000000000001</v>
      </c>
      <c r="O5">
        <v>0.1</v>
      </c>
      <c r="P5">
        <v>-0.2</v>
      </c>
      <c r="Q5">
        <v>1.133</v>
      </c>
      <c r="R5">
        <v>-0.22900000000000001</v>
      </c>
      <c r="S5">
        <v>8.9700000000000002E-2</v>
      </c>
      <c r="T5">
        <v>7.9779999999999998</v>
      </c>
      <c r="U5">
        <v>873</v>
      </c>
      <c r="V5">
        <v>293</v>
      </c>
      <c r="Z5" s="1">
        <v>2.7000000000000002E-9</v>
      </c>
      <c r="AA5">
        <v>68000</v>
      </c>
      <c r="AB5">
        <v>0.3</v>
      </c>
      <c r="AE5" s="3" t="s">
        <v>59</v>
      </c>
    </row>
    <row r="6" spans="1:32" x14ac:dyDescent="0.35">
      <c r="A6" t="s">
        <v>75</v>
      </c>
      <c r="B6" t="s">
        <v>58</v>
      </c>
      <c r="C6" t="s">
        <v>166</v>
      </c>
      <c r="F6">
        <v>0.5</v>
      </c>
      <c r="G6">
        <v>1</v>
      </c>
      <c r="H6">
        <f t="shared" si="0"/>
        <v>0</v>
      </c>
      <c r="J6">
        <v>201.55</v>
      </c>
      <c r="K6">
        <v>250.87</v>
      </c>
      <c r="L6">
        <v>9.7699999999999992E-3</v>
      </c>
      <c r="M6">
        <v>0.20599999999999999</v>
      </c>
      <c r="N6">
        <v>1.31</v>
      </c>
      <c r="O6">
        <v>1E-3</v>
      </c>
      <c r="P6">
        <v>1.6400000000000001E-2</v>
      </c>
      <c r="Q6">
        <v>2.2450000000000001</v>
      </c>
      <c r="R6">
        <v>-2.798</v>
      </c>
      <c r="S6">
        <v>7.0000000000000001E-3</v>
      </c>
      <c r="T6">
        <v>3.65</v>
      </c>
      <c r="U6">
        <v>855</v>
      </c>
      <c r="V6">
        <v>293</v>
      </c>
      <c r="Z6" s="1">
        <v>2.7000000000000002E-9</v>
      </c>
      <c r="AA6">
        <v>70000</v>
      </c>
      <c r="AB6">
        <v>0.3</v>
      </c>
      <c r="AE6" s="3" t="s">
        <v>59</v>
      </c>
    </row>
    <row r="7" spans="1:32" x14ac:dyDescent="0.35">
      <c r="A7" t="s">
        <v>75</v>
      </c>
      <c r="B7" t="s">
        <v>25</v>
      </c>
      <c r="C7" t="s">
        <v>166</v>
      </c>
      <c r="D7">
        <v>800</v>
      </c>
      <c r="E7">
        <v>0.25</v>
      </c>
      <c r="F7">
        <v>0.5</v>
      </c>
      <c r="G7">
        <v>1</v>
      </c>
      <c r="H7">
        <f t="shared" si="0"/>
        <v>475.68284600108842</v>
      </c>
      <c r="J7">
        <v>520</v>
      </c>
      <c r="K7">
        <v>477</v>
      </c>
      <c r="L7">
        <v>1E-3</v>
      </c>
      <c r="M7">
        <v>0.52</v>
      </c>
      <c r="N7">
        <v>1</v>
      </c>
      <c r="P7">
        <v>9.6000000000000002E-2</v>
      </c>
      <c r="Q7">
        <v>4.9000000000000002E-2</v>
      </c>
      <c r="R7">
        <v>-3.4649999999999999</v>
      </c>
      <c r="S7">
        <v>1.6E-2</v>
      </c>
      <c r="T7">
        <v>1.099</v>
      </c>
      <c r="U7">
        <v>893</v>
      </c>
      <c r="V7">
        <v>293</v>
      </c>
      <c r="Z7" s="1">
        <v>2.7000000000000002E-9</v>
      </c>
      <c r="AA7">
        <v>70000</v>
      </c>
      <c r="AB7">
        <v>0.3</v>
      </c>
      <c r="AE7" t="s">
        <v>26</v>
      </c>
    </row>
    <row r="8" spans="1:32" x14ac:dyDescent="0.35">
      <c r="A8" t="s">
        <v>75</v>
      </c>
      <c r="B8" t="s">
        <v>62</v>
      </c>
      <c r="C8" t="s">
        <v>166</v>
      </c>
      <c r="D8">
        <v>800</v>
      </c>
      <c r="E8">
        <v>0.25</v>
      </c>
      <c r="F8">
        <v>0.5</v>
      </c>
      <c r="G8">
        <v>1</v>
      </c>
      <c r="H8">
        <f t="shared" si="0"/>
        <v>475.68284600108842</v>
      </c>
      <c r="J8">
        <v>546</v>
      </c>
      <c r="K8">
        <v>678</v>
      </c>
      <c r="L8">
        <v>2.4E-2</v>
      </c>
      <c r="M8">
        <v>0.71</v>
      </c>
      <c r="N8">
        <v>1.56</v>
      </c>
      <c r="O8">
        <v>5.0000000000000001E-4</v>
      </c>
      <c r="P8">
        <v>-6.8000000000000005E-2</v>
      </c>
      <c r="Q8">
        <v>0.45100000000000001</v>
      </c>
      <c r="R8">
        <v>-0.95199999999999996</v>
      </c>
      <c r="S8">
        <v>3.5999999999999997E-2</v>
      </c>
      <c r="T8">
        <v>0.69699999999999995</v>
      </c>
      <c r="U8">
        <v>893</v>
      </c>
      <c r="X8">
        <v>1</v>
      </c>
      <c r="Z8" s="1">
        <v>2.8039999999999998E-9</v>
      </c>
      <c r="AE8" s="3" t="s">
        <v>65</v>
      </c>
    </row>
    <row r="9" spans="1:32" x14ac:dyDescent="0.35">
      <c r="A9" t="s">
        <v>75</v>
      </c>
      <c r="B9" t="s">
        <v>69</v>
      </c>
      <c r="C9" t="s">
        <v>166</v>
      </c>
      <c r="D9">
        <v>700</v>
      </c>
      <c r="E9">
        <v>0.25</v>
      </c>
      <c r="F9">
        <v>0.5</v>
      </c>
      <c r="G9">
        <v>1</v>
      </c>
      <c r="H9">
        <f t="shared" si="0"/>
        <v>416.22249025095238</v>
      </c>
      <c r="J9">
        <v>148.36099999999999</v>
      </c>
      <c r="K9">
        <v>345.51299999999998</v>
      </c>
      <c r="L9">
        <v>1E-3</v>
      </c>
      <c r="M9">
        <v>0.183</v>
      </c>
      <c r="N9">
        <v>0.85899999999999999</v>
      </c>
      <c r="O9">
        <v>1</v>
      </c>
      <c r="P9">
        <v>7.0999999999999994E-2</v>
      </c>
      <c r="Q9">
        <v>1.248</v>
      </c>
      <c r="R9">
        <v>-1.1419999999999999</v>
      </c>
      <c r="S9">
        <v>0.14699999999999999</v>
      </c>
      <c r="T9">
        <v>1</v>
      </c>
      <c r="U9">
        <v>893</v>
      </c>
      <c r="V9">
        <v>298</v>
      </c>
      <c r="Z9" s="1">
        <v>2.7000000000000002E-9</v>
      </c>
      <c r="AA9">
        <v>65760</v>
      </c>
      <c r="AB9">
        <v>0.3</v>
      </c>
      <c r="AE9" s="3" t="s">
        <v>71</v>
      </c>
    </row>
    <row r="10" spans="1:32" x14ac:dyDescent="0.35">
      <c r="A10" t="s">
        <v>75</v>
      </c>
      <c r="B10" t="s">
        <v>24</v>
      </c>
      <c r="C10" t="s">
        <v>166</v>
      </c>
      <c r="D10">
        <v>800</v>
      </c>
      <c r="E10">
        <v>0.25</v>
      </c>
      <c r="F10">
        <v>0.5</v>
      </c>
      <c r="G10">
        <v>1</v>
      </c>
      <c r="H10">
        <f t="shared" si="0"/>
        <v>475.68284600108842</v>
      </c>
      <c r="J10">
        <v>167</v>
      </c>
      <c r="K10">
        <v>596</v>
      </c>
      <c r="L10">
        <v>1E-3</v>
      </c>
      <c r="M10">
        <v>0.85899999999999999</v>
      </c>
      <c r="N10">
        <v>0.55100000000000005</v>
      </c>
      <c r="P10">
        <v>2.6100000000000002E-2</v>
      </c>
      <c r="Q10">
        <v>0.26300000000000001</v>
      </c>
      <c r="R10">
        <v>-0.34899999999999998</v>
      </c>
      <c r="S10">
        <v>0.247</v>
      </c>
      <c r="T10">
        <v>16.8</v>
      </c>
      <c r="U10">
        <v>893</v>
      </c>
      <c r="V10">
        <v>300</v>
      </c>
      <c r="Z10" s="1">
        <v>2.7000000000000002E-9</v>
      </c>
      <c r="AA10">
        <v>70000</v>
      </c>
      <c r="AB10">
        <v>0.3</v>
      </c>
      <c r="AE10" t="s">
        <v>23</v>
      </c>
    </row>
    <row r="11" spans="1:32" x14ac:dyDescent="0.35">
      <c r="A11" t="s">
        <v>75</v>
      </c>
      <c r="B11" t="s">
        <v>61</v>
      </c>
      <c r="C11" t="s">
        <v>166</v>
      </c>
      <c r="F11">
        <v>0.5</v>
      </c>
      <c r="G11">
        <v>1</v>
      </c>
      <c r="H11">
        <f t="shared" si="0"/>
        <v>0</v>
      </c>
      <c r="J11">
        <v>167</v>
      </c>
      <c r="K11">
        <v>396</v>
      </c>
      <c r="L11">
        <v>1E-3</v>
      </c>
      <c r="M11">
        <v>0.85899999999999999</v>
      </c>
      <c r="N11">
        <v>0.55100000000000005</v>
      </c>
      <c r="O11">
        <v>1</v>
      </c>
      <c r="P11">
        <v>0</v>
      </c>
      <c r="Q11">
        <v>0.873</v>
      </c>
      <c r="R11">
        <v>-0.44900000000000001</v>
      </c>
      <c r="S11">
        <v>1.47E-3</v>
      </c>
      <c r="T11">
        <v>0.8</v>
      </c>
      <c r="Z11" s="1">
        <v>2.7000000000000002E-9</v>
      </c>
      <c r="AA11">
        <v>72000</v>
      </c>
      <c r="AB11">
        <v>0.33</v>
      </c>
      <c r="AE11" s="3" t="s">
        <v>60</v>
      </c>
    </row>
    <row r="12" spans="1:32" x14ac:dyDescent="0.35">
      <c r="A12" t="s">
        <v>75</v>
      </c>
      <c r="B12" t="s">
        <v>1</v>
      </c>
      <c r="C12" t="s">
        <v>166</v>
      </c>
      <c r="D12">
        <v>800</v>
      </c>
      <c r="E12">
        <v>0.25</v>
      </c>
      <c r="F12">
        <v>0.5</v>
      </c>
      <c r="G12">
        <v>1</v>
      </c>
      <c r="H12">
        <f t="shared" si="0"/>
        <v>475.68284600108842</v>
      </c>
      <c r="J12">
        <v>324</v>
      </c>
      <c r="K12">
        <v>114</v>
      </c>
      <c r="L12">
        <v>2E-3</v>
      </c>
      <c r="M12">
        <v>0.42</v>
      </c>
      <c r="N12">
        <v>1.34</v>
      </c>
      <c r="P12">
        <v>-0.77</v>
      </c>
      <c r="Q12">
        <v>1.45</v>
      </c>
      <c r="R12">
        <v>-0.47</v>
      </c>
      <c r="S12">
        <v>0</v>
      </c>
      <c r="T12">
        <v>1.6</v>
      </c>
      <c r="U12">
        <v>925</v>
      </c>
      <c r="V12">
        <v>294</v>
      </c>
      <c r="W12" t="s">
        <v>21</v>
      </c>
      <c r="Z12" s="1">
        <v>2.7700000000000002E-9</v>
      </c>
      <c r="AA12" s="2">
        <v>68900</v>
      </c>
      <c r="AB12">
        <v>0.33</v>
      </c>
      <c r="AE12" t="s">
        <v>17</v>
      </c>
      <c r="AF12" t="s">
        <v>19</v>
      </c>
    </row>
    <row r="13" spans="1:32" hidden="1" x14ac:dyDescent="0.35">
      <c r="A13" t="s">
        <v>75</v>
      </c>
      <c r="B13" t="s">
        <v>95</v>
      </c>
      <c r="D13">
        <v>800</v>
      </c>
      <c r="E13">
        <v>0.25</v>
      </c>
      <c r="F13">
        <v>0.5</v>
      </c>
      <c r="G13">
        <v>1</v>
      </c>
      <c r="H13">
        <f t="shared" si="0"/>
        <v>475.68284600108842</v>
      </c>
      <c r="J13">
        <v>167</v>
      </c>
      <c r="K13">
        <v>596</v>
      </c>
      <c r="L13">
        <v>1E-3</v>
      </c>
      <c r="M13">
        <v>0.55100000000000005</v>
      </c>
      <c r="N13">
        <v>0.85899999999999999</v>
      </c>
      <c r="AE13" s="3" t="s">
        <v>106</v>
      </c>
    </row>
    <row r="14" spans="1:32" hidden="1" x14ac:dyDescent="0.35">
      <c r="A14" t="s">
        <v>75</v>
      </c>
      <c r="B14" t="s">
        <v>96</v>
      </c>
      <c r="F14">
        <v>0.5</v>
      </c>
      <c r="G14">
        <v>1</v>
      </c>
      <c r="H14">
        <f t="shared" si="0"/>
        <v>0</v>
      </c>
      <c r="J14">
        <v>324</v>
      </c>
      <c r="K14">
        <v>114</v>
      </c>
      <c r="L14">
        <v>2E-3</v>
      </c>
      <c r="M14">
        <v>0.42</v>
      </c>
      <c r="N14">
        <v>1.34</v>
      </c>
      <c r="AE14" s="3" t="s">
        <v>106</v>
      </c>
    </row>
    <row r="15" spans="1:32" hidden="1" x14ac:dyDescent="0.35">
      <c r="A15" t="s">
        <v>75</v>
      </c>
      <c r="B15" t="s">
        <v>104</v>
      </c>
      <c r="D15">
        <v>800</v>
      </c>
      <c r="E15">
        <v>0.25</v>
      </c>
      <c r="F15">
        <v>0.5</v>
      </c>
      <c r="G15">
        <v>1</v>
      </c>
      <c r="H15">
        <f t="shared" si="0"/>
        <v>475.68284600108842</v>
      </c>
      <c r="J15">
        <v>527</v>
      </c>
      <c r="K15">
        <v>575</v>
      </c>
      <c r="L15">
        <v>1.7000000000000001E-2</v>
      </c>
      <c r="M15">
        <v>0.72</v>
      </c>
      <c r="N15">
        <v>1.61</v>
      </c>
      <c r="AE15" s="3" t="s">
        <v>106</v>
      </c>
    </row>
    <row r="16" spans="1:32" hidden="1" x14ac:dyDescent="0.35">
      <c r="A16" t="s">
        <v>76</v>
      </c>
      <c r="B16" t="s">
        <v>45</v>
      </c>
      <c r="F16">
        <v>0.5</v>
      </c>
      <c r="G16">
        <v>1</v>
      </c>
      <c r="H16">
        <f t="shared" si="0"/>
        <v>0</v>
      </c>
      <c r="J16">
        <v>175</v>
      </c>
      <c r="K16">
        <v>380</v>
      </c>
      <c r="L16">
        <v>0.06</v>
      </c>
      <c r="M16">
        <v>0.32</v>
      </c>
      <c r="N16">
        <v>0.55000000000000004</v>
      </c>
      <c r="U16">
        <v>1811</v>
      </c>
      <c r="AE16" t="s">
        <v>52</v>
      </c>
    </row>
    <row r="17" spans="1:32" hidden="1" x14ac:dyDescent="0.35">
      <c r="A17" t="s">
        <v>76</v>
      </c>
      <c r="B17" t="s">
        <v>43</v>
      </c>
      <c r="F17">
        <v>0.5</v>
      </c>
      <c r="G17">
        <v>1</v>
      </c>
      <c r="H17">
        <f t="shared" si="0"/>
        <v>0</v>
      </c>
      <c r="J17">
        <v>112</v>
      </c>
      <c r="K17">
        <v>505</v>
      </c>
      <c r="L17">
        <v>8.9999999999999993E-3</v>
      </c>
      <c r="M17">
        <v>0.42</v>
      </c>
      <c r="N17">
        <v>1.68</v>
      </c>
      <c r="U17">
        <v>1189</v>
      </c>
      <c r="AE17" t="s">
        <v>52</v>
      </c>
    </row>
    <row r="18" spans="1:32" hidden="1" x14ac:dyDescent="0.35">
      <c r="A18" t="s">
        <v>76</v>
      </c>
      <c r="B18" t="s">
        <v>70</v>
      </c>
      <c r="F18">
        <v>0.5</v>
      </c>
      <c r="G18">
        <v>1</v>
      </c>
      <c r="H18">
        <f t="shared" si="0"/>
        <v>0</v>
      </c>
      <c r="J18">
        <v>90</v>
      </c>
      <c r="K18">
        <v>292</v>
      </c>
      <c r="L18">
        <v>2.5000000000000001E-2</v>
      </c>
      <c r="M18">
        <v>0.31</v>
      </c>
      <c r="N18">
        <v>1.0900000000000001</v>
      </c>
      <c r="O18">
        <v>1</v>
      </c>
      <c r="P18">
        <v>0.54</v>
      </c>
      <c r="Q18">
        <v>4.8899999999999997</v>
      </c>
      <c r="R18">
        <v>-3.03</v>
      </c>
      <c r="S18">
        <v>1.4E-2</v>
      </c>
      <c r="T18">
        <v>1.1200000000000001</v>
      </c>
      <c r="U18">
        <v>1356</v>
      </c>
      <c r="V18">
        <v>298</v>
      </c>
      <c r="Z18" s="1">
        <v>8.9600000000000005E-9</v>
      </c>
      <c r="AA18">
        <v>124000</v>
      </c>
      <c r="AB18">
        <v>0.34</v>
      </c>
      <c r="AE18" s="3" t="s">
        <v>71</v>
      </c>
    </row>
    <row r="19" spans="1:32" hidden="1" x14ac:dyDescent="0.35">
      <c r="A19" t="s">
        <v>76</v>
      </c>
      <c r="B19" t="s">
        <v>46</v>
      </c>
      <c r="F19">
        <v>0.5</v>
      </c>
      <c r="G19">
        <v>1</v>
      </c>
      <c r="H19">
        <f t="shared" si="0"/>
        <v>0</v>
      </c>
      <c r="J19">
        <v>290</v>
      </c>
      <c r="K19">
        <v>339</v>
      </c>
      <c r="L19">
        <v>5.5E-2</v>
      </c>
      <c r="M19">
        <v>0.4</v>
      </c>
      <c r="N19">
        <v>0.55000000000000004</v>
      </c>
      <c r="U19">
        <v>1811</v>
      </c>
      <c r="AE19" t="s">
        <v>52</v>
      </c>
    </row>
    <row r="20" spans="1:32" hidden="1" x14ac:dyDescent="0.35">
      <c r="A20" t="s">
        <v>76</v>
      </c>
      <c r="B20" t="s">
        <v>44</v>
      </c>
      <c r="F20">
        <v>0.5</v>
      </c>
      <c r="G20">
        <v>1</v>
      </c>
      <c r="H20">
        <f t="shared" si="0"/>
        <v>0</v>
      </c>
      <c r="J20">
        <v>163</v>
      </c>
      <c r="K20">
        <v>648</v>
      </c>
      <c r="L20">
        <v>6.0000000000000001E-3</v>
      </c>
      <c r="M20">
        <v>0.33</v>
      </c>
      <c r="N20">
        <v>1.44</v>
      </c>
      <c r="U20">
        <v>1726</v>
      </c>
      <c r="AE20" t="s">
        <v>52</v>
      </c>
    </row>
    <row r="21" spans="1:32" hidden="1" x14ac:dyDescent="0.35">
      <c r="A21" t="s">
        <v>76</v>
      </c>
      <c r="B21" t="s">
        <v>42</v>
      </c>
      <c r="F21">
        <v>0.5</v>
      </c>
      <c r="G21">
        <v>1</v>
      </c>
      <c r="H21">
        <f t="shared" si="0"/>
        <v>0</v>
      </c>
      <c r="J21">
        <v>90</v>
      </c>
      <c r="K21">
        <v>292</v>
      </c>
      <c r="L21">
        <v>2.5000000000000001E-3</v>
      </c>
      <c r="M21">
        <v>0.31</v>
      </c>
      <c r="N21">
        <v>1.0900000000000001</v>
      </c>
      <c r="U21">
        <v>1356</v>
      </c>
      <c r="W21" s="2"/>
      <c r="AE21" t="s">
        <v>52</v>
      </c>
    </row>
    <row r="22" spans="1:32" hidden="1" x14ac:dyDescent="0.35">
      <c r="A22" t="s">
        <v>76</v>
      </c>
      <c r="B22" t="s">
        <v>48</v>
      </c>
      <c r="F22">
        <v>0.5</v>
      </c>
      <c r="G22">
        <v>1</v>
      </c>
      <c r="H22">
        <f t="shared" si="0"/>
        <v>0</v>
      </c>
      <c r="J22">
        <v>1539</v>
      </c>
      <c r="K22">
        <v>477</v>
      </c>
      <c r="L22">
        <v>1.2E-2</v>
      </c>
      <c r="M22">
        <v>0.18</v>
      </c>
      <c r="N22">
        <v>1</v>
      </c>
      <c r="U22">
        <v>1763</v>
      </c>
      <c r="AE22" t="s">
        <v>52</v>
      </c>
    </row>
    <row r="23" spans="1:32" hidden="1" x14ac:dyDescent="0.35">
      <c r="A23" t="s">
        <v>76</v>
      </c>
      <c r="B23" t="s">
        <v>53</v>
      </c>
      <c r="F23">
        <v>0.5</v>
      </c>
      <c r="G23">
        <v>1</v>
      </c>
      <c r="H23">
        <f t="shared" si="0"/>
        <v>0</v>
      </c>
      <c r="J23">
        <v>880</v>
      </c>
      <c r="K23">
        <v>695</v>
      </c>
      <c r="L23">
        <v>0.04</v>
      </c>
      <c r="M23">
        <v>0.36</v>
      </c>
      <c r="N23">
        <v>0.8</v>
      </c>
      <c r="O23">
        <v>1</v>
      </c>
      <c r="U23">
        <f>1660+273</f>
        <v>1933</v>
      </c>
      <c r="Z23" s="1">
        <v>4.4299999999999998E-9</v>
      </c>
      <c r="AA23">
        <v>113800</v>
      </c>
      <c r="AB23">
        <v>0.34200000000000003</v>
      </c>
      <c r="AE23" t="s">
        <v>54</v>
      </c>
    </row>
    <row r="24" spans="1:32" hidden="1" x14ac:dyDescent="0.35">
      <c r="A24" t="s">
        <v>76</v>
      </c>
      <c r="B24" t="s">
        <v>53</v>
      </c>
      <c r="C24" t="s">
        <v>167</v>
      </c>
      <c r="F24">
        <v>0.5</v>
      </c>
      <c r="G24">
        <v>1</v>
      </c>
      <c r="H24">
        <f t="shared" si="0"/>
        <v>0</v>
      </c>
      <c r="J24">
        <v>460</v>
      </c>
      <c r="K24">
        <v>1450</v>
      </c>
      <c r="L24">
        <v>0.08</v>
      </c>
      <c r="M24">
        <v>1.31</v>
      </c>
      <c r="N24">
        <v>0.85</v>
      </c>
      <c r="O24">
        <v>1</v>
      </c>
      <c r="P24">
        <v>-0.9</v>
      </c>
      <c r="Q24">
        <v>0.25</v>
      </c>
      <c r="R24">
        <v>-0.5</v>
      </c>
      <c r="S24">
        <v>1.4E-2</v>
      </c>
      <c r="T24">
        <v>3.87</v>
      </c>
      <c r="U24">
        <f>1604+273</f>
        <v>1877</v>
      </c>
      <c r="V24">
        <v>293</v>
      </c>
      <c r="Y24">
        <v>1</v>
      </c>
      <c r="Z24" s="1">
        <v>4.4299999999999998E-9</v>
      </c>
      <c r="AA24">
        <f>113375+7412*20</f>
        <v>261615</v>
      </c>
      <c r="AB24">
        <v>0.22</v>
      </c>
      <c r="AE24" s="3" t="s">
        <v>55</v>
      </c>
    </row>
    <row r="25" spans="1:32" hidden="1" x14ac:dyDescent="0.35">
      <c r="A25" t="s">
        <v>76</v>
      </c>
      <c r="B25" t="s">
        <v>49</v>
      </c>
      <c r="F25">
        <v>0.5</v>
      </c>
      <c r="G25">
        <v>1</v>
      </c>
      <c r="H25">
        <f t="shared" si="0"/>
        <v>0</v>
      </c>
      <c r="J25">
        <v>1506</v>
      </c>
      <c r="K25">
        <v>177</v>
      </c>
      <c r="L25">
        <v>1.6E-2</v>
      </c>
      <c r="M25">
        <v>0.12</v>
      </c>
      <c r="N25">
        <v>1</v>
      </c>
      <c r="U25">
        <v>1723</v>
      </c>
      <c r="AE25" t="s">
        <v>52</v>
      </c>
    </row>
    <row r="26" spans="1:32" hidden="1" x14ac:dyDescent="0.35">
      <c r="A26" t="s">
        <v>76</v>
      </c>
      <c r="B26" t="s">
        <v>97</v>
      </c>
      <c r="F26">
        <v>0.5</v>
      </c>
      <c r="G26">
        <v>1</v>
      </c>
      <c r="H26">
        <f t="shared" si="0"/>
        <v>0</v>
      </c>
      <c r="J26">
        <v>175.33</v>
      </c>
      <c r="K26">
        <v>2332.2269999999999</v>
      </c>
      <c r="L26">
        <v>6.3E-2</v>
      </c>
      <c r="M26">
        <v>0.35</v>
      </c>
      <c r="N26">
        <v>1</v>
      </c>
      <c r="AE26" s="3" t="s">
        <v>106</v>
      </c>
    </row>
    <row r="27" spans="1:32" hidden="1" x14ac:dyDescent="0.35">
      <c r="A27" t="s">
        <v>76</v>
      </c>
      <c r="B27" t="s">
        <v>105</v>
      </c>
      <c r="F27">
        <v>0.5</v>
      </c>
      <c r="G27">
        <v>1</v>
      </c>
      <c r="H27">
        <f t="shared" si="0"/>
        <v>0</v>
      </c>
      <c r="J27">
        <v>987.8</v>
      </c>
      <c r="K27">
        <v>761.5</v>
      </c>
      <c r="L27">
        <v>1.4999999999999999E-2</v>
      </c>
      <c r="M27">
        <v>0.41399999999999998</v>
      </c>
      <c r="AE27" s="3" t="s">
        <v>106</v>
      </c>
    </row>
    <row r="28" spans="1:32" hidden="1" x14ac:dyDescent="0.35">
      <c r="A28" t="s">
        <v>76</v>
      </c>
      <c r="B28" t="s">
        <v>100</v>
      </c>
      <c r="F28">
        <v>0.5</v>
      </c>
      <c r="G28">
        <v>1</v>
      </c>
      <c r="H28">
        <f t="shared" si="0"/>
        <v>0</v>
      </c>
      <c r="J28">
        <v>1210</v>
      </c>
      <c r="K28">
        <v>1543</v>
      </c>
      <c r="L28">
        <v>1.4E-2</v>
      </c>
      <c r="M28">
        <v>0.58399999999999996</v>
      </c>
      <c r="N28">
        <v>1</v>
      </c>
      <c r="AE28" s="3" t="s">
        <v>106</v>
      </c>
    </row>
    <row r="29" spans="1:32" hidden="1" x14ac:dyDescent="0.35">
      <c r="A29" t="s">
        <v>76</v>
      </c>
      <c r="B29" t="s">
        <v>102</v>
      </c>
      <c r="F29">
        <v>0.5</v>
      </c>
      <c r="G29">
        <v>1</v>
      </c>
      <c r="H29">
        <f t="shared" si="0"/>
        <v>0</v>
      </c>
      <c r="J29">
        <v>90</v>
      </c>
      <c r="K29">
        <v>292</v>
      </c>
      <c r="L29">
        <v>2.5000000000000001E-2</v>
      </c>
      <c r="M29">
        <v>0.31</v>
      </c>
      <c r="N29">
        <v>1.0900000000000001</v>
      </c>
      <c r="AE29" s="3" t="s">
        <v>106</v>
      </c>
    </row>
    <row r="30" spans="1:32" hidden="1" x14ac:dyDescent="0.35">
      <c r="A30" t="s">
        <v>74</v>
      </c>
      <c r="B30" t="s">
        <v>31</v>
      </c>
      <c r="F30">
        <v>0.5</v>
      </c>
      <c r="G30">
        <v>1</v>
      </c>
      <c r="J30">
        <v>375</v>
      </c>
      <c r="K30">
        <v>1233</v>
      </c>
      <c r="L30">
        <v>9.1999999999999998E-2</v>
      </c>
      <c r="M30">
        <v>0.316</v>
      </c>
      <c r="P30">
        <v>1.4999999999999999E-2</v>
      </c>
      <c r="Q30">
        <v>0.57999999999999996</v>
      </c>
      <c r="R30">
        <v>-2.89</v>
      </c>
      <c r="S30">
        <v>0.16700000000000001</v>
      </c>
      <c r="X30">
        <v>1</v>
      </c>
      <c r="AA30">
        <v>170000</v>
      </c>
      <c r="AE30" t="s">
        <v>63</v>
      </c>
    </row>
    <row r="31" spans="1:32" hidden="1" x14ac:dyDescent="0.35">
      <c r="A31" t="s">
        <v>74</v>
      </c>
      <c r="B31" t="s">
        <v>32</v>
      </c>
      <c r="F31">
        <v>0.5</v>
      </c>
      <c r="G31">
        <v>1</v>
      </c>
      <c r="J31">
        <v>390</v>
      </c>
      <c r="K31">
        <v>880</v>
      </c>
      <c r="L31">
        <v>9.8000000000000004E-2</v>
      </c>
      <c r="M31">
        <v>0.17499999999999999</v>
      </c>
      <c r="P31">
        <v>2.3E-2</v>
      </c>
      <c r="Q31">
        <v>0.24399999999999999</v>
      </c>
      <c r="R31">
        <v>-2.37</v>
      </c>
      <c r="S31">
        <v>2.8000000000000001E-2</v>
      </c>
      <c r="X31">
        <v>1</v>
      </c>
      <c r="AA31">
        <v>180000</v>
      </c>
      <c r="AE31" t="s">
        <v>64</v>
      </c>
    </row>
    <row r="32" spans="1:32" hidden="1" x14ac:dyDescent="0.35">
      <c r="A32" t="s">
        <v>74</v>
      </c>
      <c r="B32" t="s">
        <v>0</v>
      </c>
      <c r="C32" t="s">
        <v>167</v>
      </c>
      <c r="D32">
        <v>1775</v>
      </c>
      <c r="E32">
        <v>0.24</v>
      </c>
      <c r="F32">
        <v>0.5</v>
      </c>
      <c r="G32">
        <v>1</v>
      </c>
      <c r="H32">
        <f t="shared" ref="H32:H58" si="1">D32*G32*F32^(1-E32)</f>
        <v>1048.1309870187081</v>
      </c>
      <c r="J32">
        <v>595</v>
      </c>
      <c r="K32">
        <v>580</v>
      </c>
      <c r="L32">
        <v>2.3E-2</v>
      </c>
      <c r="M32">
        <v>0.13300000000000001</v>
      </c>
      <c r="N32">
        <v>1.03</v>
      </c>
      <c r="O32">
        <v>1</v>
      </c>
      <c r="P32">
        <v>1.5</v>
      </c>
      <c r="Q32">
        <v>3.44</v>
      </c>
      <c r="R32">
        <v>-2.12</v>
      </c>
      <c r="S32">
        <v>2E-3</v>
      </c>
      <c r="T32">
        <v>0.1</v>
      </c>
      <c r="U32">
        <v>1527</v>
      </c>
      <c r="W32">
        <v>0</v>
      </c>
      <c r="X32">
        <v>1</v>
      </c>
      <c r="Y32">
        <v>0.01</v>
      </c>
      <c r="Z32" s="1">
        <v>7.8000000000000004E-9</v>
      </c>
      <c r="AA32" s="2">
        <v>210000</v>
      </c>
      <c r="AB32">
        <v>0.3</v>
      </c>
      <c r="AE32" t="s">
        <v>18</v>
      </c>
      <c r="AF32" t="s">
        <v>28</v>
      </c>
    </row>
    <row r="33" spans="1:31" x14ac:dyDescent="0.35">
      <c r="A33" t="s">
        <v>74</v>
      </c>
      <c r="B33" t="s">
        <v>27</v>
      </c>
      <c r="C33" t="s">
        <v>166</v>
      </c>
      <c r="D33">
        <v>1500</v>
      </c>
      <c r="E33">
        <v>0.22</v>
      </c>
      <c r="F33">
        <v>0.5</v>
      </c>
      <c r="G33">
        <v>1</v>
      </c>
      <c r="H33">
        <f t="shared" si="1"/>
        <v>873.55018985134188</v>
      </c>
      <c r="I33" t="s">
        <v>81</v>
      </c>
      <c r="J33">
        <v>50.103000000000002</v>
      </c>
      <c r="K33">
        <v>176.09100000000001</v>
      </c>
      <c r="L33">
        <v>9.5000000000000001E-2</v>
      </c>
      <c r="M33">
        <v>0.51759999999999995</v>
      </c>
      <c r="N33">
        <v>0.66220000000000001</v>
      </c>
      <c r="P33">
        <v>2.5000000000000001E-2</v>
      </c>
      <c r="Q33">
        <v>16.93</v>
      </c>
      <c r="R33">
        <v>-14.8</v>
      </c>
      <c r="S33">
        <v>2.1399999999999999E-2</v>
      </c>
      <c r="T33">
        <v>0</v>
      </c>
      <c r="U33">
        <v>1460</v>
      </c>
      <c r="Z33" s="1">
        <v>7.8500000000000008E-9</v>
      </c>
      <c r="AA33">
        <v>206000</v>
      </c>
      <c r="AE33" t="s">
        <v>28</v>
      </c>
    </row>
    <row r="34" spans="1:31" x14ac:dyDescent="0.35">
      <c r="A34" t="s">
        <v>74</v>
      </c>
      <c r="B34" t="s">
        <v>27</v>
      </c>
      <c r="C34" t="s">
        <v>166</v>
      </c>
      <c r="D34">
        <v>1500</v>
      </c>
      <c r="E34">
        <v>0.22</v>
      </c>
      <c r="F34">
        <v>0.5</v>
      </c>
      <c r="G34">
        <v>1</v>
      </c>
      <c r="H34">
        <f t="shared" si="1"/>
        <v>873.55018985134188</v>
      </c>
      <c r="I34" t="s">
        <v>81</v>
      </c>
      <c r="J34">
        <v>50.103000000000002</v>
      </c>
      <c r="K34">
        <v>176.09100000000001</v>
      </c>
      <c r="L34">
        <v>9.5000000000000001E-2</v>
      </c>
      <c r="M34">
        <v>0.51759999999999995</v>
      </c>
      <c r="N34">
        <v>0.66220000000000001</v>
      </c>
      <c r="P34">
        <v>0.04</v>
      </c>
      <c r="Q34">
        <v>1.5189999999999999</v>
      </c>
      <c r="R34">
        <v>-6.9050000000000002</v>
      </c>
      <c r="S34">
        <v>-2.3E-2</v>
      </c>
      <c r="T34">
        <v>1.302</v>
      </c>
      <c r="U34">
        <v>1623</v>
      </c>
      <c r="W34">
        <v>1223</v>
      </c>
      <c r="AA34">
        <v>206000</v>
      </c>
      <c r="AE34" t="s">
        <v>28</v>
      </c>
    </row>
    <row r="35" spans="1:31" x14ac:dyDescent="0.35">
      <c r="A35" t="s">
        <v>74</v>
      </c>
      <c r="B35" t="s">
        <v>66</v>
      </c>
      <c r="C35" t="s">
        <v>168</v>
      </c>
      <c r="D35">
        <v>1775</v>
      </c>
      <c r="E35">
        <v>0.24</v>
      </c>
      <c r="F35">
        <v>0.5</v>
      </c>
      <c r="G35">
        <v>1</v>
      </c>
      <c r="H35">
        <f t="shared" si="1"/>
        <v>1048.1309870187081</v>
      </c>
      <c r="I35" t="s">
        <v>81</v>
      </c>
      <c r="J35">
        <v>1100</v>
      </c>
      <c r="K35">
        <v>768</v>
      </c>
      <c r="L35">
        <v>1.37E-2</v>
      </c>
      <c r="M35">
        <v>0.2092</v>
      </c>
      <c r="N35">
        <v>0.80700000000000005</v>
      </c>
      <c r="O35">
        <v>1</v>
      </c>
      <c r="U35">
        <f>1487+287</f>
        <v>1774</v>
      </c>
      <c r="V35">
        <v>293</v>
      </c>
      <c r="AA35">
        <v>215000</v>
      </c>
      <c r="AB35">
        <v>0.28000000000000003</v>
      </c>
      <c r="AE35" s="3" t="s">
        <v>68</v>
      </c>
    </row>
    <row r="36" spans="1:31" hidden="1" x14ac:dyDescent="0.35">
      <c r="A36" t="s">
        <v>74</v>
      </c>
      <c r="B36" t="s">
        <v>67</v>
      </c>
      <c r="D36">
        <v>1775</v>
      </c>
      <c r="E36">
        <v>0.24</v>
      </c>
      <c r="F36">
        <v>0.5</v>
      </c>
      <c r="G36">
        <v>1</v>
      </c>
      <c r="H36">
        <f t="shared" si="1"/>
        <v>1048.1309870187081</v>
      </c>
      <c r="I36" t="s">
        <v>81</v>
      </c>
      <c r="O36">
        <v>1</v>
      </c>
      <c r="AA36">
        <v>211000</v>
      </c>
      <c r="AB36">
        <v>0.28000000000000003</v>
      </c>
      <c r="AE36" s="3" t="s">
        <v>68</v>
      </c>
    </row>
    <row r="37" spans="1:31" hidden="1" x14ac:dyDescent="0.35">
      <c r="A37" t="s">
        <v>74</v>
      </c>
      <c r="B37" t="s">
        <v>47</v>
      </c>
      <c r="D37">
        <v>1350</v>
      </c>
      <c r="E37">
        <v>0.21</v>
      </c>
      <c r="F37">
        <v>0.5</v>
      </c>
      <c r="G37">
        <v>1</v>
      </c>
      <c r="H37">
        <f t="shared" si="1"/>
        <v>780.76452413606899</v>
      </c>
      <c r="J37">
        <v>350</v>
      </c>
      <c r="K37">
        <v>275</v>
      </c>
      <c r="L37">
        <v>2.1999999999999999E-2</v>
      </c>
      <c r="M37">
        <v>0.36</v>
      </c>
      <c r="N37">
        <v>1</v>
      </c>
      <c r="U37">
        <v>1811</v>
      </c>
      <c r="AE37" t="s">
        <v>52</v>
      </c>
    </row>
    <row r="38" spans="1:31" x14ac:dyDescent="0.35">
      <c r="A38" t="s">
        <v>74</v>
      </c>
      <c r="B38" t="s">
        <v>38</v>
      </c>
      <c r="C38" t="s">
        <v>166</v>
      </c>
      <c r="D38">
        <v>1350</v>
      </c>
      <c r="E38">
        <v>0.21</v>
      </c>
      <c r="F38">
        <v>0.5</v>
      </c>
      <c r="G38">
        <v>1</v>
      </c>
      <c r="H38">
        <f t="shared" si="1"/>
        <v>780.76452413606899</v>
      </c>
      <c r="J38">
        <v>213</v>
      </c>
      <c r="K38">
        <v>53</v>
      </c>
      <c r="L38">
        <v>5.4999999999999997E-3</v>
      </c>
      <c r="M38">
        <v>0.34</v>
      </c>
      <c r="N38">
        <v>0.81</v>
      </c>
      <c r="O38">
        <v>4.0000000000000001E-3</v>
      </c>
      <c r="P38">
        <v>0.05</v>
      </c>
      <c r="Q38">
        <v>3.44</v>
      </c>
      <c r="R38">
        <v>-2.12</v>
      </c>
      <c r="S38">
        <v>2E-3</v>
      </c>
      <c r="T38">
        <v>0.61</v>
      </c>
      <c r="V38">
        <f>273+20</f>
        <v>293</v>
      </c>
      <c r="AC38">
        <v>0.3</v>
      </c>
      <c r="AE38" t="s">
        <v>37</v>
      </c>
    </row>
    <row r="39" spans="1:31" x14ac:dyDescent="0.35">
      <c r="A39" t="s">
        <v>74</v>
      </c>
      <c r="B39" t="s">
        <v>39</v>
      </c>
      <c r="C39" t="s">
        <v>166</v>
      </c>
      <c r="D39">
        <v>1500</v>
      </c>
      <c r="E39">
        <v>0.22</v>
      </c>
      <c r="F39">
        <v>0.5</v>
      </c>
      <c r="G39">
        <v>1</v>
      </c>
      <c r="H39">
        <f t="shared" si="1"/>
        <v>873.55018985134188</v>
      </c>
      <c r="I39" t="s">
        <v>81</v>
      </c>
      <c r="J39">
        <v>506</v>
      </c>
      <c r="K39">
        <v>320</v>
      </c>
      <c r="L39">
        <v>6.4000000000000003E-3</v>
      </c>
      <c r="M39">
        <v>0.28000000000000003</v>
      </c>
      <c r="N39">
        <v>1.06</v>
      </c>
      <c r="O39">
        <v>1</v>
      </c>
      <c r="P39">
        <v>0.1</v>
      </c>
      <c r="Q39">
        <v>0.76</v>
      </c>
      <c r="R39">
        <v>-1.57</v>
      </c>
      <c r="S39">
        <v>5.0000000000000001E-3</v>
      </c>
      <c r="T39">
        <v>-0.84</v>
      </c>
      <c r="V39">
        <f>273+20</f>
        <v>293</v>
      </c>
      <c r="AA39">
        <v>206000</v>
      </c>
      <c r="AC39">
        <v>0.3</v>
      </c>
      <c r="AE39" t="s">
        <v>37</v>
      </c>
    </row>
    <row r="40" spans="1:31" x14ac:dyDescent="0.35">
      <c r="A40" t="s">
        <v>74</v>
      </c>
      <c r="B40" t="s">
        <v>41</v>
      </c>
      <c r="C40" t="s">
        <v>166</v>
      </c>
      <c r="D40">
        <v>2150</v>
      </c>
      <c r="E40">
        <v>0.2</v>
      </c>
      <c r="F40">
        <v>0.5</v>
      </c>
      <c r="G40">
        <v>1</v>
      </c>
      <c r="H40">
        <f t="shared" si="1"/>
        <v>1234.8507316218127</v>
      </c>
      <c r="J40">
        <v>310</v>
      </c>
      <c r="K40">
        <v>1000</v>
      </c>
      <c r="L40">
        <v>7.0000000000000007E-2</v>
      </c>
      <c r="M40">
        <v>0.65</v>
      </c>
      <c r="N40">
        <v>1</v>
      </c>
      <c r="O40">
        <v>0.1</v>
      </c>
      <c r="P40">
        <v>0.53</v>
      </c>
      <c r="Q40">
        <v>0.5</v>
      </c>
      <c r="R40">
        <v>-6.8</v>
      </c>
      <c r="S40">
        <v>-1.4E-2</v>
      </c>
      <c r="T40">
        <v>0</v>
      </c>
      <c r="V40">
        <f>273+20</f>
        <v>293</v>
      </c>
      <c r="W40" s="2"/>
      <c r="AC40">
        <v>0.3</v>
      </c>
      <c r="AE40" t="s">
        <v>37</v>
      </c>
    </row>
    <row r="41" spans="1:31" x14ac:dyDescent="0.35">
      <c r="A41" t="s">
        <v>74</v>
      </c>
      <c r="B41" t="s">
        <v>22</v>
      </c>
      <c r="C41" t="s">
        <v>166</v>
      </c>
      <c r="D41">
        <v>1775</v>
      </c>
      <c r="E41">
        <v>0.24</v>
      </c>
      <c r="F41">
        <v>0.5</v>
      </c>
      <c r="G41">
        <v>1</v>
      </c>
      <c r="H41">
        <f t="shared" si="1"/>
        <v>1048.1309870187081</v>
      </c>
      <c r="I41" t="s">
        <v>81</v>
      </c>
      <c r="J41">
        <v>792</v>
      </c>
      <c r="K41">
        <v>510</v>
      </c>
      <c r="L41">
        <v>1.4E-2</v>
      </c>
      <c r="M41">
        <v>1.03</v>
      </c>
      <c r="N41">
        <v>0.26</v>
      </c>
      <c r="P41">
        <v>0.05</v>
      </c>
      <c r="Q41">
        <v>3.44</v>
      </c>
      <c r="R41">
        <v>-2.12</v>
      </c>
      <c r="S41">
        <v>2E-3</v>
      </c>
      <c r="T41">
        <v>0.61</v>
      </c>
      <c r="U41">
        <v>1790</v>
      </c>
      <c r="V41">
        <v>300</v>
      </c>
      <c r="X41">
        <v>1</v>
      </c>
      <c r="Z41" s="1">
        <v>7.8600000000000006E-9</v>
      </c>
      <c r="AA41">
        <v>209000</v>
      </c>
      <c r="AB41">
        <v>0.28000000000000003</v>
      </c>
      <c r="AE41" t="s">
        <v>23</v>
      </c>
    </row>
    <row r="42" spans="1:31" hidden="1" x14ac:dyDescent="0.35">
      <c r="A42" t="s">
        <v>74</v>
      </c>
      <c r="B42" t="s">
        <v>22</v>
      </c>
      <c r="D42">
        <v>1775</v>
      </c>
      <c r="E42">
        <v>0.24</v>
      </c>
      <c r="F42">
        <v>0.5</v>
      </c>
      <c r="G42">
        <v>1</v>
      </c>
      <c r="H42">
        <f t="shared" si="1"/>
        <v>1048.1309870187081</v>
      </c>
      <c r="I42" t="s">
        <v>81</v>
      </c>
      <c r="J42">
        <v>782</v>
      </c>
      <c r="K42">
        <v>510</v>
      </c>
      <c r="L42">
        <v>1.4E-2</v>
      </c>
      <c r="M42">
        <v>0.26</v>
      </c>
      <c r="N42">
        <v>1.03</v>
      </c>
      <c r="U42">
        <v>1793</v>
      </c>
      <c r="AA42">
        <v>222000</v>
      </c>
      <c r="AE42" t="s">
        <v>52</v>
      </c>
    </row>
    <row r="43" spans="1:31" x14ac:dyDescent="0.35">
      <c r="A43" t="s">
        <v>74</v>
      </c>
      <c r="B43" t="s">
        <v>40</v>
      </c>
      <c r="C43" t="s">
        <v>166</v>
      </c>
      <c r="D43">
        <v>1775</v>
      </c>
      <c r="E43">
        <v>0.24</v>
      </c>
      <c r="F43">
        <v>0.5</v>
      </c>
      <c r="G43">
        <v>1</v>
      </c>
      <c r="H43">
        <f t="shared" si="1"/>
        <v>1048.1309870187081</v>
      </c>
      <c r="J43">
        <v>774.78</v>
      </c>
      <c r="K43">
        <v>134</v>
      </c>
      <c r="L43">
        <v>1.8E-3</v>
      </c>
      <c r="M43">
        <v>0.37</v>
      </c>
      <c r="N43">
        <v>3.1709999999999998</v>
      </c>
      <c r="O43">
        <v>1</v>
      </c>
      <c r="P43">
        <v>3.6799999999999999E-2</v>
      </c>
      <c r="Q43">
        <v>2.34</v>
      </c>
      <c r="R43">
        <v>-1.484</v>
      </c>
      <c r="S43">
        <v>3.5000000000000001E-3</v>
      </c>
      <c r="T43">
        <v>0.41099999999999998</v>
      </c>
      <c r="V43">
        <f>273+20</f>
        <v>293</v>
      </c>
      <c r="AC43">
        <v>0.3</v>
      </c>
      <c r="AE43" t="s">
        <v>37</v>
      </c>
    </row>
    <row r="44" spans="1:31" hidden="1" x14ac:dyDescent="0.35">
      <c r="A44" t="s">
        <v>74</v>
      </c>
      <c r="B44" t="s">
        <v>82</v>
      </c>
      <c r="D44">
        <v>1775</v>
      </c>
      <c r="E44">
        <v>0.24</v>
      </c>
      <c r="F44">
        <v>0.5</v>
      </c>
      <c r="G44">
        <v>1</v>
      </c>
      <c r="H44">
        <f t="shared" si="1"/>
        <v>1048.1309870187081</v>
      </c>
      <c r="I44" t="s">
        <v>81</v>
      </c>
      <c r="J44">
        <v>792</v>
      </c>
      <c r="K44">
        <v>510</v>
      </c>
      <c r="L44">
        <v>1.4E-2</v>
      </c>
      <c r="M44">
        <v>0.26</v>
      </c>
      <c r="N44">
        <v>1.03</v>
      </c>
      <c r="AA44">
        <v>222000</v>
      </c>
      <c r="AE44" s="3" t="s">
        <v>83</v>
      </c>
    </row>
    <row r="45" spans="1:31" x14ac:dyDescent="0.35">
      <c r="A45" t="s">
        <v>74</v>
      </c>
      <c r="B45" t="s">
        <v>84</v>
      </c>
      <c r="C45" t="s">
        <v>166</v>
      </c>
      <c r="D45">
        <v>1775</v>
      </c>
      <c r="E45">
        <v>0.24</v>
      </c>
      <c r="F45">
        <v>0.5</v>
      </c>
      <c r="G45">
        <v>1</v>
      </c>
      <c r="H45">
        <f t="shared" si="1"/>
        <v>1048.1309870187081</v>
      </c>
      <c r="I45" t="s">
        <v>81</v>
      </c>
      <c r="J45">
        <v>1638</v>
      </c>
      <c r="K45">
        <v>1034</v>
      </c>
      <c r="L45">
        <v>5.7999999999999996E-3</v>
      </c>
      <c r="M45">
        <v>0.46</v>
      </c>
      <c r="N45">
        <v>1.0029999999999999</v>
      </c>
      <c r="O45">
        <v>1</v>
      </c>
      <c r="P45">
        <v>0.05</v>
      </c>
      <c r="Q45">
        <v>3.44</v>
      </c>
      <c r="R45">
        <v>-2.12</v>
      </c>
      <c r="S45">
        <v>2E-3</v>
      </c>
      <c r="T45">
        <v>0.61</v>
      </c>
      <c r="Z45" s="1"/>
      <c r="AA45">
        <v>222000</v>
      </c>
      <c r="AB45">
        <v>0.28999999999999998</v>
      </c>
      <c r="AE45" s="3" t="s">
        <v>85</v>
      </c>
    </row>
    <row r="46" spans="1:31" x14ac:dyDescent="0.35">
      <c r="A46" t="s">
        <v>74</v>
      </c>
      <c r="B46" t="s">
        <v>39</v>
      </c>
      <c r="C46" t="s">
        <v>166</v>
      </c>
      <c r="D46">
        <v>1500</v>
      </c>
      <c r="E46">
        <v>0.22</v>
      </c>
      <c r="F46">
        <v>0.5</v>
      </c>
      <c r="G46">
        <v>1</v>
      </c>
      <c r="H46">
        <f t="shared" si="1"/>
        <v>873.55018985134188</v>
      </c>
      <c r="I46" t="s">
        <v>81</v>
      </c>
      <c r="J46">
        <v>553</v>
      </c>
      <c r="K46">
        <v>600</v>
      </c>
      <c r="L46">
        <v>1.34E-2</v>
      </c>
      <c r="M46">
        <v>0.23400000000000001</v>
      </c>
      <c r="N46">
        <v>1</v>
      </c>
      <c r="O46">
        <v>1E-3</v>
      </c>
      <c r="P46">
        <v>0.06</v>
      </c>
      <c r="Q46">
        <v>3.31</v>
      </c>
      <c r="R46">
        <v>-1.96</v>
      </c>
      <c r="S46">
        <v>1.8E-3</v>
      </c>
      <c r="T46">
        <v>0.57999999999999996</v>
      </c>
      <c r="Z46" s="1">
        <v>7.8500000000000008E-9</v>
      </c>
      <c r="AA46">
        <v>210000</v>
      </c>
      <c r="AB46">
        <v>0.26900000000000002</v>
      </c>
      <c r="AE46" s="3" t="s">
        <v>87</v>
      </c>
    </row>
    <row r="47" spans="1:31" x14ac:dyDescent="0.35">
      <c r="A47" t="s">
        <v>74</v>
      </c>
      <c r="B47" t="s">
        <v>88</v>
      </c>
      <c r="C47" t="s">
        <v>166</v>
      </c>
      <c r="F47">
        <v>0.5</v>
      </c>
      <c r="G47">
        <v>1</v>
      </c>
      <c r="H47">
        <f t="shared" si="1"/>
        <v>0</v>
      </c>
      <c r="J47">
        <v>582.66999999999996</v>
      </c>
      <c r="K47">
        <v>582.47</v>
      </c>
      <c r="L47">
        <v>4.3999999999999997E-2</v>
      </c>
      <c r="M47">
        <v>0.438</v>
      </c>
      <c r="O47" s="1">
        <v>5.0000000000000001E-4</v>
      </c>
      <c r="P47">
        <v>-6.2480000000000001E-2</v>
      </c>
      <c r="Q47">
        <v>9.0268800000000002</v>
      </c>
      <c r="R47">
        <v>-2.0869900000000001</v>
      </c>
      <c r="S47">
        <v>7.0000000000000001E-3</v>
      </c>
      <c r="AA47">
        <v>206040</v>
      </c>
      <c r="AB47">
        <v>0.3</v>
      </c>
      <c r="AE47" t="s">
        <v>89</v>
      </c>
    </row>
    <row r="48" spans="1:31" hidden="1" x14ac:dyDescent="0.35">
      <c r="A48" t="s">
        <v>74</v>
      </c>
      <c r="B48" t="s">
        <v>90</v>
      </c>
      <c r="F48">
        <v>0.5</v>
      </c>
      <c r="G48">
        <v>1</v>
      </c>
      <c r="H48">
        <f t="shared" si="1"/>
        <v>0</v>
      </c>
      <c r="J48">
        <v>214</v>
      </c>
      <c r="K48">
        <v>1022</v>
      </c>
      <c r="L48">
        <v>3.3000000000000002E-2</v>
      </c>
      <c r="M48">
        <v>0.45</v>
      </c>
      <c r="N48">
        <v>0.37</v>
      </c>
      <c r="U48">
        <v>1523</v>
      </c>
      <c r="AE48" s="3" t="s">
        <v>91</v>
      </c>
    </row>
    <row r="49" spans="1:31" hidden="1" x14ac:dyDescent="0.35">
      <c r="A49" t="s">
        <v>74</v>
      </c>
      <c r="B49" t="s">
        <v>92</v>
      </c>
      <c r="D49">
        <v>1875</v>
      </c>
      <c r="E49">
        <v>0.21</v>
      </c>
      <c r="F49">
        <v>0.5</v>
      </c>
      <c r="G49">
        <v>1</v>
      </c>
      <c r="H49">
        <f t="shared" si="1"/>
        <v>1084.3951724112069</v>
      </c>
      <c r="J49">
        <v>359</v>
      </c>
      <c r="K49">
        <v>327</v>
      </c>
      <c r="L49">
        <v>7.8600000000000003E-2</v>
      </c>
      <c r="M49">
        <v>0.45400000000000001</v>
      </c>
      <c r="N49">
        <v>0.91900000000000004</v>
      </c>
      <c r="O49">
        <v>0.04</v>
      </c>
      <c r="U49">
        <f>1425+273</f>
        <v>1698</v>
      </c>
      <c r="Z49" s="1">
        <v>7.8000000000000004E-9</v>
      </c>
      <c r="AA49">
        <v>200000</v>
      </c>
      <c r="AB49">
        <v>0.3</v>
      </c>
      <c r="AE49" s="3" t="s">
        <v>93</v>
      </c>
    </row>
    <row r="50" spans="1:31" s="9" customFormat="1" hidden="1" x14ac:dyDescent="0.35">
      <c r="A50" s="9" t="s">
        <v>74</v>
      </c>
      <c r="B50" s="9" t="s">
        <v>94</v>
      </c>
      <c r="D50" s="9">
        <v>3300</v>
      </c>
      <c r="E50" s="9">
        <v>0.24</v>
      </c>
      <c r="F50" s="9">
        <v>0.5</v>
      </c>
      <c r="G50" s="9">
        <v>1</v>
      </c>
      <c r="H50" s="9">
        <f t="shared" si="1"/>
        <v>1948.637891358725</v>
      </c>
      <c r="J50" s="9">
        <v>424.3</v>
      </c>
      <c r="K50" s="9">
        <v>1496.4</v>
      </c>
      <c r="L50" s="9">
        <v>0.01</v>
      </c>
      <c r="M50" s="9">
        <v>0.83699999999999997</v>
      </c>
      <c r="N50" s="9">
        <v>1.2</v>
      </c>
      <c r="AE50" s="10" t="s">
        <v>106</v>
      </c>
    </row>
    <row r="51" spans="1:31" hidden="1" x14ac:dyDescent="0.35">
      <c r="A51" t="s">
        <v>74</v>
      </c>
      <c r="B51" t="s">
        <v>103</v>
      </c>
      <c r="D51">
        <v>1775</v>
      </c>
      <c r="E51">
        <v>0.24</v>
      </c>
      <c r="F51">
        <v>0.5</v>
      </c>
      <c r="G51">
        <v>1</v>
      </c>
      <c r="H51">
        <f t="shared" si="1"/>
        <v>1048.1309870187081</v>
      </c>
      <c r="J51">
        <v>1450</v>
      </c>
      <c r="K51">
        <v>910</v>
      </c>
      <c r="L51">
        <v>3.4000000000000002E-2</v>
      </c>
      <c r="M51">
        <v>0.45</v>
      </c>
      <c r="N51">
        <v>0.32800000000000001</v>
      </c>
      <c r="AE51" s="3" t="s">
        <v>106</v>
      </c>
    </row>
    <row r="52" spans="1:31" s="9" customFormat="1" hidden="1" x14ac:dyDescent="0.35">
      <c r="A52" s="9" t="s">
        <v>74</v>
      </c>
      <c r="B52" s="9" t="s">
        <v>99</v>
      </c>
      <c r="D52" s="9">
        <v>3300</v>
      </c>
      <c r="E52" s="9">
        <v>0.24</v>
      </c>
      <c r="F52" s="9">
        <v>0.5</v>
      </c>
      <c r="G52" s="9">
        <v>1</v>
      </c>
      <c r="H52" s="9">
        <f t="shared" si="1"/>
        <v>1948.637891358725</v>
      </c>
      <c r="J52" s="9">
        <v>1108</v>
      </c>
      <c r="K52" s="9">
        <v>699</v>
      </c>
      <c r="M52" s="9">
        <v>0.51800000000000002</v>
      </c>
      <c r="N52" s="9">
        <v>1.286</v>
      </c>
      <c r="AE52" s="10" t="s">
        <v>106</v>
      </c>
    </row>
    <row r="53" spans="1:31" hidden="1" x14ac:dyDescent="0.35">
      <c r="A53" t="s">
        <v>74</v>
      </c>
      <c r="B53" t="s">
        <v>101</v>
      </c>
      <c r="F53">
        <v>0.5</v>
      </c>
      <c r="G53">
        <v>1</v>
      </c>
      <c r="H53">
        <f t="shared" si="1"/>
        <v>0</v>
      </c>
      <c r="J53">
        <v>50.103000000000002</v>
      </c>
      <c r="K53">
        <v>176.09100000000001</v>
      </c>
      <c r="L53">
        <v>9.5000000000000001E-2</v>
      </c>
      <c r="M53">
        <v>0.51700000000000002</v>
      </c>
      <c r="N53">
        <v>0.66200000000000003</v>
      </c>
      <c r="AE53" s="3" t="s">
        <v>106</v>
      </c>
    </row>
    <row r="54" spans="1:31" x14ac:dyDescent="0.35">
      <c r="A54" t="s">
        <v>98</v>
      </c>
      <c r="B54" t="s">
        <v>107</v>
      </c>
      <c r="C54" t="s">
        <v>166</v>
      </c>
      <c r="F54">
        <v>0.5</v>
      </c>
      <c r="G54">
        <v>1</v>
      </c>
      <c r="H54">
        <f t="shared" si="1"/>
        <v>0</v>
      </c>
      <c r="J54">
        <v>980</v>
      </c>
      <c r="K54">
        <v>2000</v>
      </c>
      <c r="L54">
        <v>2.5999999999999999E-3</v>
      </c>
      <c r="M54">
        <v>0.83</v>
      </c>
      <c r="N54">
        <v>1.4</v>
      </c>
      <c r="P54">
        <v>0.05</v>
      </c>
      <c r="Q54">
        <v>0.8</v>
      </c>
      <c r="R54">
        <v>-0.44</v>
      </c>
      <c r="S54">
        <v>-4.5999999999999999E-2</v>
      </c>
      <c r="T54">
        <v>0</v>
      </c>
      <c r="AE54" s="3" t="s">
        <v>108</v>
      </c>
    </row>
    <row r="55" spans="1:31" hidden="1" x14ac:dyDescent="0.35">
      <c r="A55" t="s">
        <v>74</v>
      </c>
      <c r="B55" t="s">
        <v>109</v>
      </c>
      <c r="D55">
        <v>1775</v>
      </c>
      <c r="E55">
        <v>0.24</v>
      </c>
      <c r="F55">
        <v>0.5</v>
      </c>
      <c r="G55">
        <v>1</v>
      </c>
      <c r="H55">
        <f t="shared" si="1"/>
        <v>1048.1309870187081</v>
      </c>
      <c r="J55">
        <v>791</v>
      </c>
      <c r="K55">
        <v>483.5</v>
      </c>
      <c r="L55">
        <v>9.0799999999999995E-3</v>
      </c>
      <c r="M55">
        <v>0.1797</v>
      </c>
      <c r="N55">
        <v>1.5598000000000001</v>
      </c>
      <c r="AE55" s="3" t="s">
        <v>111</v>
      </c>
    </row>
    <row r="56" spans="1:31" hidden="1" x14ac:dyDescent="0.35">
      <c r="A56" t="s">
        <v>74</v>
      </c>
      <c r="B56" t="s">
        <v>110</v>
      </c>
      <c r="D56">
        <v>1775</v>
      </c>
      <c r="E56">
        <v>0.24</v>
      </c>
      <c r="F56">
        <v>0.5</v>
      </c>
      <c r="G56">
        <v>1</v>
      </c>
      <c r="H56">
        <f t="shared" si="1"/>
        <v>1048.1309870187081</v>
      </c>
      <c r="J56">
        <v>612</v>
      </c>
      <c r="K56">
        <v>436</v>
      </c>
      <c r="L56">
        <v>8.0000000000000002E-3</v>
      </c>
      <c r="M56">
        <v>0.15</v>
      </c>
      <c r="N56">
        <v>1.46</v>
      </c>
      <c r="O56" s="1">
        <v>5.7700000000000004E-4</v>
      </c>
      <c r="U56">
        <v>1793</v>
      </c>
      <c r="V56">
        <v>293</v>
      </c>
      <c r="AE56" s="3" t="s">
        <v>111</v>
      </c>
    </row>
    <row r="57" spans="1:31" x14ac:dyDescent="0.35">
      <c r="A57" t="s">
        <v>74</v>
      </c>
      <c r="B57" t="s">
        <v>112</v>
      </c>
      <c r="C57" t="s">
        <v>166</v>
      </c>
      <c r="F57">
        <v>0.5</v>
      </c>
      <c r="G57">
        <v>1</v>
      </c>
      <c r="H57">
        <f t="shared" si="1"/>
        <v>0</v>
      </c>
      <c r="J57">
        <v>430</v>
      </c>
      <c r="K57">
        <v>908.7</v>
      </c>
      <c r="L57">
        <v>4.47E-3</v>
      </c>
      <c r="M57">
        <v>0.38540000000000002</v>
      </c>
      <c r="N57">
        <v>0.73609999999999998</v>
      </c>
      <c r="O57">
        <v>1E-3</v>
      </c>
      <c r="P57">
        <v>7.3300000000000004E-2</v>
      </c>
      <c r="Q57">
        <v>0.72040000000000004</v>
      </c>
      <c r="R57">
        <v>-1.5643</v>
      </c>
      <c r="S57">
        <v>3.7100000000000001E-2</v>
      </c>
      <c r="T57">
        <v>1.5583</v>
      </c>
      <c r="U57">
        <v>2006</v>
      </c>
      <c r="V57">
        <v>293.14999999999998</v>
      </c>
      <c r="Z57" s="1">
        <v>7.8500000000000008E-9</v>
      </c>
      <c r="AA57">
        <v>214000</v>
      </c>
      <c r="AB57">
        <v>0.33487499999999998</v>
      </c>
      <c r="AD57" t="s">
        <v>115</v>
      </c>
      <c r="AE57" s="3" t="s">
        <v>113</v>
      </c>
    </row>
    <row r="58" spans="1:31" hidden="1" x14ac:dyDescent="0.35">
      <c r="A58" t="s">
        <v>74</v>
      </c>
      <c r="B58" t="s">
        <v>116</v>
      </c>
      <c r="D58">
        <v>1775</v>
      </c>
      <c r="E58">
        <v>0.24</v>
      </c>
      <c r="F58">
        <v>0.5</v>
      </c>
      <c r="G58">
        <v>1</v>
      </c>
      <c r="H58">
        <f t="shared" si="1"/>
        <v>1048.1309870187081</v>
      </c>
      <c r="I58" t="s">
        <v>81</v>
      </c>
      <c r="J58">
        <v>688.17</v>
      </c>
      <c r="K58">
        <v>150.82</v>
      </c>
      <c r="L58">
        <v>4.2790000000000002E-2</v>
      </c>
      <c r="M58">
        <v>0.3362</v>
      </c>
      <c r="N58">
        <v>2.7786</v>
      </c>
      <c r="U58">
        <v>1370</v>
      </c>
      <c r="Z58" s="1">
        <v>7.8269999999999995E-9</v>
      </c>
      <c r="AA58">
        <v>210000</v>
      </c>
      <c r="AB58">
        <v>0.27700000000000002</v>
      </c>
      <c r="AE58" s="3" t="s">
        <v>117</v>
      </c>
    </row>
  </sheetData>
  <autoFilter ref="A1:AF58" xr:uid="{0E12E148-7874-4408-8E42-53095D098D1B}">
    <filterColumn colId="2">
      <filters>
        <filter val="NO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Sumary</vt:lpstr>
      <vt:lpstr>ToolDataBase</vt:lpstr>
      <vt:lpstr>MaterialDataBase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Henrique De Freitas (AC)</dc:creator>
  <cp:lastModifiedBy>Igor Henrique De Freitas (AC)</cp:lastModifiedBy>
  <dcterms:created xsi:type="dcterms:W3CDTF">2022-10-01T20:20:06Z</dcterms:created>
  <dcterms:modified xsi:type="dcterms:W3CDTF">2022-12-16T22:59:54Z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131dffce-3879-4da2-adf9-c29e3f58d5f3</vt:lpwstr>
  </property>
  <property fmtid="{D5CDD505-2E9C-101B-9397-08002B2CF9AE}" pid="3" name="ABClassification">
    <vt:lpwstr>StrictlyConfidential</vt:lpwstr>
  </property>
</Properties>
</file>