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F240590B-9BF5-45C2-9197-797CD86E328E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dane" sheetId="2" r:id="rId1"/>
    <sheet name="1" sheetId="1" r:id="rId2"/>
    <sheet name="2" sheetId="3" r:id="rId3"/>
    <sheet name="3" sheetId="4" r:id="rId4"/>
  </sheets>
  <definedNames>
    <definedName name="DaneZewnętrzne_1" localSheetId="1" hidden="1">'1'!$A$1:$E$51</definedName>
    <definedName name="DaneZewnętrzne_1" localSheetId="2" hidden="1">'2'!$A$1:$E$51</definedName>
    <definedName name="DaneZewnętrzne_1" localSheetId="3" hidden="1">'3'!$A$1:$E$51</definedName>
    <definedName name="DaneZewnętrzne_1" localSheetId="0" hidden="1">dane!$A$1:$E$51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4" l="1"/>
  <c r="I47" i="4"/>
  <c r="K47" i="4" s="1"/>
  <c r="H47" i="4"/>
  <c r="I2" i="4"/>
  <c r="K2" i="4" s="1"/>
  <c r="I3" i="4"/>
  <c r="K3" i="4" s="1"/>
  <c r="I4" i="4"/>
  <c r="I5" i="4"/>
  <c r="K5" i="4" s="1"/>
  <c r="I6" i="4"/>
  <c r="K6" i="4" s="1"/>
  <c r="I7" i="4"/>
  <c r="K7" i="4" s="1"/>
  <c r="I8" i="4"/>
  <c r="K8" i="4" s="1"/>
  <c r="I9" i="4"/>
  <c r="K9" i="4" s="1"/>
  <c r="I10" i="4"/>
  <c r="I11" i="4"/>
  <c r="K11" i="4" s="1"/>
  <c r="I12" i="4"/>
  <c r="K12" i="4" s="1"/>
  <c r="I13" i="4"/>
  <c r="K13" i="4" s="1"/>
  <c r="I14" i="4"/>
  <c r="K14" i="4" s="1"/>
  <c r="I15" i="4"/>
  <c r="K15" i="4" s="1"/>
  <c r="I16" i="4"/>
  <c r="I17" i="4"/>
  <c r="K17" i="4" s="1"/>
  <c r="I18" i="4"/>
  <c r="K18" i="4" s="1"/>
  <c r="I19" i="4"/>
  <c r="K19" i="4" s="1"/>
  <c r="I20" i="4"/>
  <c r="K20" i="4" s="1"/>
  <c r="I21" i="4"/>
  <c r="K21" i="4" s="1"/>
  <c r="I22" i="4"/>
  <c r="I23" i="4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I24" i="4"/>
  <c r="K24" i="4" s="1"/>
  <c r="I25" i="4"/>
  <c r="K25" i="4" s="1"/>
  <c r="I26" i="4"/>
  <c r="K26" i="4" s="1"/>
  <c r="I27" i="4"/>
  <c r="K27" i="4" s="1"/>
  <c r="I28" i="4"/>
  <c r="I29" i="4"/>
  <c r="K29" i="4" s="1"/>
  <c r="I30" i="4"/>
  <c r="K30" i="4" s="1"/>
  <c r="I31" i="4"/>
  <c r="K31" i="4" s="1"/>
  <c r="I32" i="4"/>
  <c r="K32" i="4" s="1"/>
  <c r="I33" i="4"/>
  <c r="K33" i="4" s="1"/>
  <c r="I34" i="4"/>
  <c r="I35" i="4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I36" i="4"/>
  <c r="K36" i="4" s="1"/>
  <c r="I37" i="4"/>
  <c r="K37" i="4" s="1"/>
  <c r="I38" i="4"/>
  <c r="K38" i="4" s="1"/>
  <c r="I39" i="4"/>
  <c r="K39" i="4" s="1"/>
  <c r="I40" i="4"/>
  <c r="I41" i="4"/>
  <c r="K41" i="4" s="1"/>
  <c r="I42" i="4"/>
  <c r="K42" i="4" s="1"/>
  <c r="I43" i="4"/>
  <c r="K43" i="4" s="1"/>
  <c r="I44" i="4"/>
  <c r="K44" i="4" s="1"/>
  <c r="I45" i="4"/>
  <c r="K45" i="4" s="1"/>
  <c r="I46" i="4"/>
  <c r="I48" i="4"/>
  <c r="K48" i="4" s="1"/>
  <c r="I49" i="4"/>
  <c r="K49" i="4" s="1"/>
  <c r="I50" i="4"/>
  <c r="K50" i="4" s="1"/>
  <c r="I51" i="4"/>
  <c r="K51" i="4" s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O4" i="3"/>
  <c r="O3" i="3"/>
  <c r="O5" i="3"/>
  <c r="O2" i="3"/>
  <c r="L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K5" i="1"/>
  <c r="K4" i="1"/>
  <c r="K3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L26" i="4" l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L50" i="4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L48" i="4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L41" i="4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L47" i="4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J46" i="4"/>
  <c r="J34" i="4"/>
  <c r="J28" i="4"/>
  <c r="J22" i="4"/>
  <c r="J16" i="4"/>
  <c r="J10" i="4"/>
  <c r="J4" i="4"/>
  <c r="J40" i="4"/>
  <c r="J48" i="4"/>
  <c r="J18" i="4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J42" i="4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J36" i="4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J30" i="4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J24" i="4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J12" i="4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J6" i="4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K46" i="4"/>
  <c r="K40" i="4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K34" i="4"/>
  <c r="K28" i="4"/>
  <c r="K22" i="4"/>
  <c r="K16" i="4"/>
  <c r="K10" i="4"/>
  <c r="K4" i="4"/>
  <c r="J47" i="4"/>
  <c r="J41" i="4"/>
  <c r="J35" i="4"/>
  <c r="J29" i="4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J23" i="4"/>
  <c r="J17" i="4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J11" i="4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J5" i="4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J51" i="4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J45" i="4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J39" i="4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J33" i="4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J27" i="4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J21" i="4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J15" i="4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J9" i="4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J3" i="4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J43" i="4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J31" i="4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J19" i="4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J7" i="4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J49" i="4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J37" i="4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J25" i="4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J13" i="4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J50" i="4"/>
  <c r="J44" i="4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J38" i="4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J32" i="4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J26" i="4"/>
  <c r="J20" i="4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J14" i="4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J8" i="4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J2" i="4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L22" i="4" l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L10" i="4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L46" i="4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L28" i="4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L34" i="4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L4" i="4"/>
  <c r="M4" i="4" s="1"/>
  <c r="N4" i="4" s="1"/>
  <c r="O4" i="4" s="1"/>
  <c r="P4" i="4" s="1"/>
  <c r="Q4" i="4" s="1"/>
  <c r="R4" i="4" s="1"/>
  <c r="S4" i="4" s="1"/>
  <c r="T4" i="4" s="1"/>
  <c r="U4" i="4" s="1"/>
  <c r="V4" i="4" s="1"/>
  <c r="L16" i="4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V52" i="4" l="1"/>
  <c r="W4" i="4"/>
  <c r="Y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23F9A-06F8-4AE9-9B41-2E74ADCB9D2F}" keepAlive="1" name="Zapytanie — kraina" description="Połączenie z zapytaniem „kraina” w skoroszycie." type="5" refreshedVersion="6" background="1" saveData="1">
    <dbPr connection="Provider=Microsoft.Mashup.OleDb.1;Data Source=$Workbook$;Location=kraina;Extended Properties=&quot;&quot;" command="SELECT * FROM [kraina]"/>
  </connection>
  <connection id="2" xr16:uid="{5DAF8553-922D-44DA-A9C4-8B72338E0D16}" keepAlive="1" name="Zapytanie — kraina (2)" description="Połączenie z zapytaniem „kraina (2)” w skoroszycie." type="5" refreshedVersion="6" background="1" saveData="1">
    <dbPr connection="Provider=Microsoft.Mashup.OleDb.1;Data Source=$Workbook$;Location=&quot;kraina (2)&quot;;Extended Properties=&quot;&quot;" command="SELECT * FROM [kraina (2)]"/>
  </connection>
  <connection id="3" xr16:uid="{CC142366-C920-4126-92B8-52C9F8B95BB8}" keepAlive="1" name="Zapytanie — kraina (3)" description="Połączenie z zapytaniem „kraina (3)” w skoroszycie." type="5" refreshedVersion="6" background="1" saveData="1">
    <dbPr connection="Provider=Microsoft.Mashup.OleDb.1;Data Source=$Workbook$;Location=&quot;kraina (3)&quot;;Extended Properties=&quot;&quot;" command="SELECT * FROM [kraina (3)]"/>
  </connection>
  <connection id="4" xr16:uid="{AAAB8EAD-59F3-45DD-88E1-5B0B9F19284F}" keepAlive="1" name="Zapytanie — kraina (4)" description="Połączenie z zapytaniem „kraina (4)” w skoroszycie." type="5" refreshedVersion="6" background="1" saveData="1">
    <dbPr connection="Provider=Microsoft.Mashup.OleDb.1;Data Source=$Workbook$;Location=&quot;kraina (4)&quot;;Extended Properties=&quot;&quot;" command="SELECT * FROM [kraina (4)]"/>
  </connection>
</connections>
</file>

<file path=xl/sharedStrings.xml><?xml version="1.0" encoding="utf-8"?>
<sst xmlns="http://schemas.openxmlformats.org/spreadsheetml/2006/main" count="264" uniqueCount="86">
  <si>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</si>
  <si>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</si>
  <si>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</si>
  <si>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</si>
  <si>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</si>
  <si>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</si>
  <si>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</si>
  <si>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</si>
  <si>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</si>
  <si>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</si>
  <si>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</si>
  <si>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</si>
  <si>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</si>
  <si>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</si>
  <si>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</si>
  <si>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</si>
  <si>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</si>
  <si>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</si>
  <si>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</si>
  <si>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</si>
  <si>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</si>
  <si>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</si>
  <si>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</si>
  <si>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</si>
  <si>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</si>
  <si>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</si>
  <si>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</si>
  <si>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</si>
  <si>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</si>
  <si>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</si>
  <si>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</si>
  <si>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</si>
  <si>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</si>
  <si>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</si>
  <si>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</si>
  <si>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</si>
  <si>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</si>
  <si>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</si>
  <si>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</si>
  <si>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</si>
  <si>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</si>
  <si>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</si>
  <si>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</si>
  <si>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</si>
  <si>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</si>
  <si>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</si>
  <si>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</si>
  <si>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</si>
  <si>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</si>
  <si>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</si>
  <si>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</si>
  <si>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>k2013</t>
  </si>
  <si>
    <t>m2013</t>
  </si>
  <si>
    <t>k2014</t>
  </si>
  <si>
    <t>m2014</t>
  </si>
  <si>
    <t>region</t>
  </si>
  <si>
    <t>numer</t>
  </si>
  <si>
    <t>2013_suma</t>
  </si>
  <si>
    <t>A</t>
  </si>
  <si>
    <t>B</t>
  </si>
  <si>
    <t>C</t>
  </si>
  <si>
    <t>D</t>
  </si>
  <si>
    <t>mieszkańcy</t>
  </si>
  <si>
    <t>liczba kobiet większa w 2014</t>
  </si>
  <si>
    <t>liczba mężczyzn większa w 2014</t>
  </si>
  <si>
    <t>koniunkcja</t>
  </si>
  <si>
    <t>SUMA</t>
  </si>
  <si>
    <t>suma</t>
  </si>
  <si>
    <t>ludność2013</t>
  </si>
  <si>
    <t>ludność2014</t>
  </si>
  <si>
    <t>tempo wzrostu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</si>
  <si>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</si>
  <si>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</si>
  <si>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</si>
  <si>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</si>
  <si>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</si>
  <si>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</si>
  <si>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</si>
  <si>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</si>
  <si>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</si>
  <si>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</si>
  <si>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</si>
  <si>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2014</t>
  </si>
  <si>
    <t>max</t>
  </si>
  <si>
    <t>czy przeludnione</t>
  </si>
  <si>
    <t>suma przeludnione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</si>
</sst>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quotePrefix="1"/>
    <xf numFmtId="0" fontId="2" fillId="2" borderId="0" xfId="0" applyFont="1" applyFill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3" fillId="2" borderId="0" xfId="0" applyFont="1" applyFill="1"/>
    <xf numFmtId="3" fontId="3" fillId="2" borderId="0" xfId="0" applyNumberFormat="1" applyFont="1" applyFill="1"/>
    <xf numFmtId="0" fontId="1" fillId="2" borderId="0" xfId="0" applyNumberFormat="1" applyFont="1" applyFill="1"/>
    <xf numFmtId="0" fontId="1" fillId="2" borderId="0" xfId="0" applyFont="1" applyFill="1"/>
    <xf numFmtId="0" fontId="2" fillId="2" borderId="0" xfId="0" applyNumberFormat="1" applyFont="1" applyFill="1"/>
  </cellXfs>
  <cellStyles count="1">
    <cellStyle name="Normalny" xfId="0" builtinId="0"/>
  </cellStyles>
  <dxfs count="32"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Ilość </a:t>
            </a:r>
            <a:r>
              <a:rPr lang="en-US" sz="1800" b="1"/>
              <a:t>mieszkańc</a:t>
            </a:r>
            <a:r>
              <a:rPr lang="pl-PL" sz="1800" b="1"/>
              <a:t>ów</a:t>
            </a:r>
            <a:r>
              <a:rPr lang="pl-PL" sz="1800" b="1" baseline="0"/>
              <a:t> w poszczególnych regionach w 2013 r.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'1'!$K$1</c:f>
              <c:strCache>
                <c:ptCount val="1"/>
                <c:pt idx="0">
                  <c:v>mieszkańcy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'1'!$J$2:$J$5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'1'!$K$2:$K$5</c:f>
              <c:numCache>
                <c:formatCode>#,##0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4E34-985B-DADDF0EC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4527"/>
        <c:axId val="50413663"/>
      </c:barChart>
      <c:catAx>
        <c:axId val="4239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region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13663"/>
        <c:crosses val="autoZero"/>
        <c:auto val="1"/>
        <c:lblAlgn val="ctr"/>
        <c:lblOffset val="100"/>
        <c:noMultiLvlLbl val="0"/>
      </c:catAx>
      <c:valAx>
        <c:axId val="504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ilość mieszkańców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9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6</xdr:row>
      <xdr:rowOff>106680</xdr:rowOff>
    </xdr:from>
    <xdr:to>
      <xdr:col>24</xdr:col>
      <xdr:colOff>373380</xdr:colOff>
      <xdr:row>39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D2358E-1B74-4B15-81FD-B28038DB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F2DBF6E-CABC-4EEC-96E8-B53906A84085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140931B7-E259-49C6-A30C-48F47F8AAE66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566E7F96-0270-4000-940F-82BAE11BDC0D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4FF4F911-8BB5-4222-8706-D73FAC8D89C3}" autoFormatId="16" applyNumberFormats="0" applyBorderFormats="0" applyFontFormats="0" applyPatternFormats="0" applyAlignmentFormats="0" applyWidthHeightFormats="0">
  <queryTableRefresh nextId="25" unboundColumnsRight="18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22" dataBound="0" tableColumnId="22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010DED-6C2F-4C03-9A0D-019514949D5E}" name="kraina" displayName="kraina" ref="A1:G51" tableType="queryTable" totalsRowShown="0">
  <autoFilter ref="A1:G51" xr:uid="{208AC509-8CD1-4B52-BE13-962E8ADF60A1}"/>
  <tableColumns count="7">
    <tableColumn id="1" xr3:uid="{39EA2D3B-6277-4D0B-A4E5-859E34065C95}" uniqueName="1" name="nazwa" queryTableFieldId="1" dataDxfId="31"/>
    <tableColumn id="2" xr3:uid="{F966E7CB-A766-4FD1-907F-75B52054E6DE}" uniqueName="2" name="k2013" queryTableFieldId="2"/>
    <tableColumn id="3" xr3:uid="{53B8F671-2392-4B8B-B181-F7B093E73580}" uniqueName="3" name="m2013" queryTableFieldId="3"/>
    <tableColumn id="4" xr3:uid="{559F159E-4A64-4A99-A388-9507C5A5878B}" uniqueName="4" name="k2014" queryTableFieldId="4"/>
    <tableColumn id="5" xr3:uid="{20FF4502-7651-44BD-BCA5-0FA4BD76BA3C}" uniqueName="5" name="m2014" queryTableFieldId="5"/>
    <tableColumn id="6" xr3:uid="{6ABE83A7-4ADE-43C4-AFD2-9928780513FE}" uniqueName="6" name="region" queryTableFieldId="6" dataDxfId="30">
      <calculatedColumnFormula>RIGHT(kraina[[#This Row],[nazwa]],1)</calculatedColumnFormula>
    </tableColumn>
    <tableColumn id="7" xr3:uid="{6B0B7631-8A18-4333-BEC9-2456C9025518}" uniqueName="7" name="numer" queryTableFieldId="7" dataDxfId="29">
      <calculatedColumnFormula>RIGHT(LEFT(kraina[[#This Row],[nazwa]],3),2)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D1B2EC-0D0F-435D-BF8A-A37E453B5D7A}" name="kraina3" displayName="kraina3" ref="A1:H51" tableType="queryTable" totalsRowShown="0">
  <autoFilter ref="A1:H51" xr:uid="{0BF523DD-E95F-4F64-8FA3-EB4D2F756B1C}"/>
  <tableColumns count="8">
    <tableColumn id="1" xr3:uid="{F17C2792-8F2B-4AF2-9F74-2E03A88E994C}" uniqueName="1" name="nazwa" queryTableFieldId="1" dataDxfId="28"/>
    <tableColumn id="2" xr3:uid="{76F9AC25-0208-4791-8026-44AEE3E99DD5}" uniqueName="2" name="k2013" queryTableFieldId="2"/>
    <tableColumn id="3" xr3:uid="{E39DFCE2-320A-43EF-9F20-DBBD7CEF7E0E}" uniqueName="3" name="m2013" queryTableFieldId="3"/>
    <tableColumn id="4" xr3:uid="{8A69762C-E6DE-41E8-A07E-BBC216D1CF4F}" uniqueName="4" name="k2014" queryTableFieldId="4"/>
    <tableColumn id="5" xr3:uid="{0396AA74-3F01-421C-8AF1-CC5878158D40}" uniqueName="5" name="m2014" queryTableFieldId="5"/>
    <tableColumn id="6" xr3:uid="{17B2E0F5-7AE7-41D4-B77C-420DFE41D02E}" uniqueName="6" name="region" queryTableFieldId="6" dataDxfId="27">
      <calculatedColumnFormula>RIGHT(kraina3[[#This Row],[nazwa]],1)</calculatedColumnFormula>
    </tableColumn>
    <tableColumn id="7" xr3:uid="{C2B95832-817D-4C2C-AF44-B3FF055B061D}" uniqueName="7" name="numer" queryTableFieldId="7" dataDxfId="26">
      <calculatedColumnFormula>RIGHT(LEFT(kraina3[[#This Row],[nazwa]],3),2)</calculatedColumnFormula>
    </tableColumn>
    <tableColumn id="8" xr3:uid="{3A141F9F-E107-44C0-9487-D2B1E886098D}" uniqueName="8" name="2013_suma" queryTableFieldId="8" dataDxfId="25">
      <calculatedColumnFormula>kraina3[[#This Row],[k2013]]+kraina3[[#This Row],[m2013]]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D6AC76-F1F3-421C-8EF4-D00E333BC3E7}" name="kraina4" displayName="kraina4" ref="A1:J51" tableType="queryTable" totalsRowShown="0">
  <autoFilter ref="A1:J51" xr:uid="{5ACACE2D-A3E7-42BC-982D-2427691D12E2}"/>
  <tableColumns count="10">
    <tableColumn id="1" xr3:uid="{AF8259B2-76B0-4F33-91D0-DE60A0B1E269}" uniqueName="1" name="nazwa" queryTableFieldId="1" dataDxfId="24"/>
    <tableColumn id="2" xr3:uid="{6238FE66-CDCD-40D4-A6EF-EEC2E285F4D7}" uniqueName="2" name="k2013" queryTableFieldId="2"/>
    <tableColumn id="3" xr3:uid="{B0C3EE72-900B-4160-BBFB-5D4520585484}" uniqueName="3" name="m2013" queryTableFieldId="3"/>
    <tableColumn id="4" xr3:uid="{CEA923C8-07A0-483E-ACD8-A53BBBF4B985}" uniqueName="4" name="k2014" queryTableFieldId="4"/>
    <tableColumn id="5" xr3:uid="{F7A80A01-4BEE-4729-8479-184AE0C48009}" uniqueName="5" name="m2014" queryTableFieldId="5"/>
    <tableColumn id="6" xr3:uid="{63A54C14-11B2-4801-B92C-4C1A9868430F}" uniqueName="6" name="region" queryTableFieldId="6" dataDxfId="23">
      <calculatedColumnFormula>RIGHT(kraina4[[#This Row],[nazwa]],1)</calculatedColumnFormula>
    </tableColumn>
    <tableColumn id="7" xr3:uid="{4633FD9F-D2F6-4960-AA12-E25C4BECAE94}" uniqueName="7" name="numer" queryTableFieldId="7" dataDxfId="22">
      <calculatedColumnFormula>RIGHT(LEFT(kraina4[[#This Row],[nazwa]],3),2)</calculatedColumnFormula>
    </tableColumn>
    <tableColumn id="8" xr3:uid="{6AB03375-DF0F-4FC4-8E4A-FD009AD7BF84}" uniqueName="8" name="liczba kobiet większa w 2014" queryTableFieldId="8" dataDxfId="21">
      <calculatedColumnFormula>IF(kraina4[[#This Row],[k2014]]&gt;kraina4[[#This Row],[k2013]],1,0)</calculatedColumnFormula>
    </tableColumn>
    <tableColumn id="9" xr3:uid="{4E814585-5B3D-4193-BC88-A58E8A684E25}" uniqueName="9" name="liczba mężczyzn większa w 2014" queryTableFieldId="9" dataDxfId="20">
      <calculatedColumnFormula>IF(kraina4[[#This Row],[m2014]]&gt;kraina4[[#This Row],[m2013]],1,0)</calculatedColumnFormula>
    </tableColumn>
    <tableColumn id="10" xr3:uid="{519B4D0B-7486-4A23-BD34-DB50A9C814B9}" uniqueName="10" name="koniunkcja" queryTableFieldId="10" dataDxfId="19">
      <calculatedColumnFormula>IF(AND(kraina4[[#This Row],[liczba kobiet większa w 2014]],kraina4[[#This Row],[liczba mężczyzn większa w 2014]]),1,0)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4B8D99-D78E-4AB6-8090-23BA941E8853}" name="kraina5" displayName="kraina5" ref="A1:W51" tableType="queryTable" totalsRowShown="0">
  <autoFilter ref="A1:W51" xr:uid="{03667BA7-0AF3-47E6-A35C-756199D76DFD}"/>
  <tableColumns count="23">
    <tableColumn id="1" xr3:uid="{E7989D17-793D-4776-9E40-7D01C3DD343E}" uniqueName="1" name="nazwa" queryTableFieldId="1" dataDxfId="18"/>
    <tableColumn id="2" xr3:uid="{95C6B746-C63E-43E7-B419-C72D98BDABA7}" uniqueName="2" name="k2013" queryTableFieldId="2"/>
    <tableColumn id="3" xr3:uid="{0CE284EC-66F6-498E-8C8A-6748DD383522}" uniqueName="3" name="m2013" queryTableFieldId="3"/>
    <tableColumn id="4" xr3:uid="{36EEB5CB-5705-489F-A795-64CFB3847E2B}" uniqueName="4" name="k2014" queryTableFieldId="4"/>
    <tableColumn id="5" xr3:uid="{F3C22B7C-E9A5-41FA-8E22-8D05ACA6112A}" uniqueName="5" name="m2014" queryTableFieldId="5"/>
    <tableColumn id="6" xr3:uid="{2BE406B6-71D3-4167-B62C-3C12BEF252AD}" uniqueName="6" name="region" queryTableFieldId="6" dataDxfId="17">
      <calculatedColumnFormula>RIGHT(kraina5[[#This Row],[nazwa]],1)</calculatedColumnFormula>
    </tableColumn>
    <tableColumn id="7" xr3:uid="{F94128A5-3B22-4142-8F9F-5FD47981B370}" uniqueName="7" name="numer" queryTableFieldId="7" dataDxfId="16">
      <calculatedColumnFormula>RIGHT(LEFT(kraina5[[#This Row],[nazwa]],3),2)</calculatedColumnFormula>
    </tableColumn>
    <tableColumn id="8" xr3:uid="{AD7963B3-A2A5-4E96-B3A6-9499DFC1E1FE}" uniqueName="8" name="ludność2013" queryTableFieldId="8" dataDxfId="15">
      <calculatedColumnFormula>kraina5[[#This Row],[k2013]]+kraina5[[#This Row],[m2013]]</calculatedColumnFormula>
    </tableColumn>
    <tableColumn id="9" xr3:uid="{C091E4E7-DA4D-40B0-B4D1-4EC516EA273F}" uniqueName="9" name="ludność2014" queryTableFieldId="9" dataDxfId="14">
      <calculatedColumnFormula>kraina5[[#This Row],[k2014]]+kraina5[[#This Row],[m2014]]</calculatedColumnFormula>
    </tableColumn>
    <tableColumn id="10" xr3:uid="{683F2A1D-B0CA-4E6B-9770-505212B00BAE}" uniqueName="10" name="tempo wzrostu" queryTableFieldId="10" dataDxfId="13">
      <calculatedColumnFormula>ROUNDDOWN(kraina5[[#This Row],[ludność2014]]/kraina5[[#This Row],[ludność2013]],4)</calculatedColumnFormula>
    </tableColumn>
    <tableColumn id="22" xr3:uid="{C1AEDA9C-45EA-42DE-973C-819742FD1055}" uniqueName="22" name="2014" queryTableFieldId="22" dataDxfId="12">
      <calculatedColumnFormula>kraina5[[#This Row],[ludność2014]]</calculatedColumnFormula>
    </tableColumn>
    <tableColumn id="11" xr3:uid="{02A5C758-BF67-40B2-A569-87D24796A309}" uniqueName="11" name="2015" queryTableFieldId="11" dataDxfId="11">
      <calculatedColumnFormula>IF(K2&lt;=2*$H2,INT($J2*K2),K2)</calculatedColumnFormula>
    </tableColumn>
    <tableColumn id="12" xr3:uid="{5979310A-0849-4084-A04C-3106C90F56D2}" uniqueName="12" name="2016" queryTableFieldId="12" dataDxfId="10">
      <calculatedColumnFormula>IF(L2&lt;=2*$H2,INT($J2*L2),L2)</calculatedColumnFormula>
    </tableColumn>
    <tableColumn id="13" xr3:uid="{72763CA4-41D4-4A39-ADF3-729AA614BB46}" uniqueName="13" name="2017" queryTableFieldId="13" dataDxfId="9">
      <calculatedColumnFormula>IF(M2&lt;=2*$H2,INT($J2*M2),M2)</calculatedColumnFormula>
    </tableColumn>
    <tableColumn id="14" xr3:uid="{853F438F-E378-4E86-8A15-5A3F6036266F}" uniqueName="14" name="2018" queryTableFieldId="14" dataDxfId="8">
      <calculatedColumnFormula>IF(N2&lt;=2*$H2,INT($J2*N2),N2)</calculatedColumnFormula>
    </tableColumn>
    <tableColumn id="15" xr3:uid="{AFC1AD2B-4959-4182-8853-6732DE06A773}" uniqueName="15" name="2019" queryTableFieldId="15" dataDxfId="7">
      <calculatedColumnFormula>IF(O2&lt;=2*$H2,INT($J2*O2),O2)</calculatedColumnFormula>
    </tableColumn>
    <tableColumn id="16" xr3:uid="{B818B80B-6D5E-402A-A073-D0BD7FBADA3E}" uniqueName="16" name="2020" queryTableFieldId="16" dataDxfId="6">
      <calculatedColumnFormula>IF(P2&lt;=2*$H2,INT($J2*P2),P2)</calculatedColumnFormula>
    </tableColumn>
    <tableColumn id="17" xr3:uid="{4922CF1A-EC76-4044-90C7-F0C968A52EB8}" uniqueName="17" name="2021" queryTableFieldId="17" dataDxfId="5">
      <calculatedColumnFormula>IF(Q2&lt;=2*$H2,INT($J2*Q2),Q2)</calculatedColumnFormula>
    </tableColumn>
    <tableColumn id="18" xr3:uid="{7579E16A-86A4-4DE5-9BD7-557EB65E009A}" uniqueName="18" name="2022" queryTableFieldId="18" dataDxfId="4">
      <calculatedColumnFormula>IF(R2&lt;=2*$H2,INT($J2*R2),R2)</calculatedColumnFormula>
    </tableColumn>
    <tableColumn id="19" xr3:uid="{78C31D20-95C0-4A1D-A253-4D42556E6F93}" uniqueName="19" name="2023" queryTableFieldId="19" dataDxfId="3">
      <calculatedColumnFormula>IF(S2&lt;=2*$H2,INT($J2*S2),S2)</calculatedColumnFormula>
    </tableColumn>
    <tableColumn id="20" xr3:uid="{9149971B-E322-4A5E-B83F-287F52B1A2DC}" uniqueName="20" name="2024" queryTableFieldId="20" dataDxfId="2">
      <calculatedColumnFormula>IF(T2&lt;=2*$H2,INT($J2*T2),T2)</calculatedColumnFormula>
    </tableColumn>
    <tableColumn id="21" xr3:uid="{BB26DD3A-45CA-422D-B994-544BABB425CA}" uniqueName="21" name="2025" queryTableFieldId="21" dataDxfId="1">
      <calculatedColumnFormula>IF(U2&lt;=2*$H2,INT($J2*U2),U2)</calculatedColumnFormula>
    </tableColumn>
    <tableColumn id="24" xr3:uid="{81D18BF9-D878-48B9-9853-C2B40FB04532}" uniqueName="24" name="czy przeludnione" queryTableFieldId="24" dataDxfId="0">
      <calculatedColumnFormula>IF(kraina5[[#This Row],[2025]]&gt;=2*kraina5[[#This Row],[ludność2013]],1,0)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CBD9-1593-40D3-BC05-C76DBCBB55B3}">
  <dimension ref="A1:G51"/>
  <sheetViews>
    <sheetView workbookViewId="0">
      <selection sqref="A1:XFD1048576"/>
    </sheetView>
  </sheetViews>
  <sheetFormatPr defaultRowHeight="14.4" x14ac:dyDescent="0.3"/>
  <cols>
    <col min="1" max="5" width="10.77734375" bestFit="1" customWidth="1"/>
    <col min="6" max="6" width="9.109375" bestFit="1" customWidth="1"/>
  </cols>
  <sheetData>
    <row r="1" spans="1:7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">
      <c r="A2" s="1" t="s">
        <v>0</v>
      </c>
      <c r="B2">
        <v>1415007</v>
      </c>
      <c r="C2">
        <v>1397195</v>
      </c>
      <c r="D2">
        <v>1499070</v>
      </c>
      <c r="E2" s="2">
        <v>1481105</v>
      </c>
      <c r="F2" t="str">
        <f>RIGHT(kraina[[#This Row],[nazwa]],1)</f>
        <v>D</v>
      </c>
      <c r="G2" t="str">
        <f>RIGHT(LEFT(kraina[[#This Row],[nazwa]],3),2)</f>
        <v>01</v>
      </c>
    </row>
    <row r="3" spans="1:7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>RIGHT(kraina[[#This Row],[nazwa]],1)</f>
        <v>D</v>
      </c>
      <c r="G3" t="str">
        <f>RIGHT(LEFT(kraina[[#This Row],[nazwa]],3),2)</f>
        <v>02</v>
      </c>
    </row>
    <row r="4" spans="1:7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>RIGHT(kraina[[#This Row],[nazwa]],1)</f>
        <v>C</v>
      </c>
      <c r="G4" t="str">
        <f>RIGHT(LEFT(kraina[[#This Row],[nazwa]],3),2)</f>
        <v>03</v>
      </c>
    </row>
    <row r="5" spans="1:7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>RIGHT(kraina[[#This Row],[nazwa]],1)</f>
        <v>D</v>
      </c>
      <c r="G5" t="str">
        <f>RIGHT(LEFT(kraina[[#This Row],[nazwa]],3),2)</f>
        <v>04</v>
      </c>
    </row>
    <row r="6" spans="1:7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>RIGHT(kraina[[#This Row],[nazwa]],1)</f>
        <v>A</v>
      </c>
      <c r="G6" t="str">
        <f>RIGHT(LEFT(kraina[[#This Row],[nazwa]],3),2)</f>
        <v>05</v>
      </c>
    </row>
    <row r="7" spans="1:7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>RIGHT(kraina[[#This Row],[nazwa]],1)</f>
        <v>D</v>
      </c>
      <c r="G7" t="str">
        <f>RIGHT(LEFT(kraina[[#This Row],[nazwa]],3),2)</f>
        <v>06</v>
      </c>
    </row>
    <row r="8" spans="1:7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>RIGHT(kraina[[#This Row],[nazwa]],1)</f>
        <v>B</v>
      </c>
      <c r="G8" t="str">
        <f>RIGHT(LEFT(kraina[[#This Row],[nazwa]],3),2)</f>
        <v>07</v>
      </c>
    </row>
    <row r="9" spans="1:7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>RIGHT(kraina[[#This Row],[nazwa]],1)</f>
        <v>A</v>
      </c>
      <c r="G9" t="str">
        <f>RIGHT(LEFT(kraina[[#This Row],[nazwa]],3),2)</f>
        <v>08</v>
      </c>
    </row>
    <row r="10" spans="1:7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>RIGHT(kraina[[#This Row],[nazwa]],1)</f>
        <v>C</v>
      </c>
      <c r="G10" t="str">
        <f>RIGHT(LEFT(kraina[[#This Row],[nazwa]],3),2)</f>
        <v>09</v>
      </c>
    </row>
    <row r="11" spans="1:7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>RIGHT(kraina[[#This Row],[nazwa]],1)</f>
        <v>C</v>
      </c>
      <c r="G11" t="str">
        <f>RIGHT(LEFT(kraina[[#This Row],[nazwa]],3),2)</f>
        <v>10</v>
      </c>
    </row>
    <row r="12" spans="1:7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>RIGHT(kraina[[#This Row],[nazwa]],1)</f>
        <v>D</v>
      </c>
      <c r="G12" t="str">
        <f>RIGHT(LEFT(kraina[[#This Row],[nazwa]],3),2)</f>
        <v>11</v>
      </c>
    </row>
    <row r="13" spans="1:7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>RIGHT(kraina[[#This Row],[nazwa]],1)</f>
        <v>C</v>
      </c>
      <c r="G13" t="str">
        <f>RIGHT(LEFT(kraina[[#This Row],[nazwa]],3),2)</f>
        <v>12</v>
      </c>
    </row>
    <row r="14" spans="1:7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>RIGHT(kraina[[#This Row],[nazwa]],1)</f>
        <v>A</v>
      </c>
      <c r="G14" t="str">
        <f>RIGHT(LEFT(kraina[[#This Row],[nazwa]],3),2)</f>
        <v>13</v>
      </c>
    </row>
    <row r="15" spans="1:7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>RIGHT(kraina[[#This Row],[nazwa]],1)</f>
        <v>A</v>
      </c>
      <c r="G15" t="str">
        <f>RIGHT(LEFT(kraina[[#This Row],[nazwa]],3),2)</f>
        <v>14</v>
      </c>
    </row>
    <row r="16" spans="1:7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>RIGHT(kraina[[#This Row],[nazwa]],1)</f>
        <v>A</v>
      </c>
      <c r="G16" t="str">
        <f>RIGHT(LEFT(kraina[[#This Row],[nazwa]],3),2)</f>
        <v>15</v>
      </c>
    </row>
    <row r="17" spans="1:7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>RIGHT(kraina[[#This Row],[nazwa]],1)</f>
        <v>C</v>
      </c>
      <c r="G17" t="str">
        <f>RIGHT(LEFT(kraina[[#This Row],[nazwa]],3),2)</f>
        <v>16</v>
      </c>
    </row>
    <row r="18" spans="1:7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>RIGHT(kraina[[#This Row],[nazwa]],1)</f>
        <v>A</v>
      </c>
      <c r="G18" t="str">
        <f>RIGHT(LEFT(kraina[[#This Row],[nazwa]],3),2)</f>
        <v>17</v>
      </c>
    </row>
    <row r="19" spans="1:7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>RIGHT(kraina[[#This Row],[nazwa]],1)</f>
        <v>D</v>
      </c>
      <c r="G19" t="str">
        <f>RIGHT(LEFT(kraina[[#This Row],[nazwa]],3),2)</f>
        <v>18</v>
      </c>
    </row>
    <row r="20" spans="1:7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>RIGHT(kraina[[#This Row],[nazwa]],1)</f>
        <v>C</v>
      </c>
      <c r="G20" t="str">
        <f>RIGHT(LEFT(kraina[[#This Row],[nazwa]],3),2)</f>
        <v>19</v>
      </c>
    </row>
    <row r="21" spans="1:7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>RIGHT(kraina[[#This Row],[nazwa]],1)</f>
        <v>C</v>
      </c>
      <c r="G21" t="str">
        <f>RIGHT(LEFT(kraina[[#This Row],[nazwa]],3),2)</f>
        <v>20</v>
      </c>
    </row>
    <row r="22" spans="1:7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>RIGHT(kraina[[#This Row],[nazwa]],1)</f>
        <v>A</v>
      </c>
      <c r="G22" t="str">
        <f>RIGHT(LEFT(kraina[[#This Row],[nazwa]],3),2)</f>
        <v>21</v>
      </c>
    </row>
    <row r="23" spans="1:7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>RIGHT(kraina[[#This Row],[nazwa]],1)</f>
        <v>B</v>
      </c>
      <c r="G23" t="str">
        <f>RIGHT(LEFT(kraina[[#This Row],[nazwa]],3),2)</f>
        <v>22</v>
      </c>
    </row>
    <row r="24" spans="1:7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>RIGHT(kraina[[#This Row],[nazwa]],1)</f>
        <v>B</v>
      </c>
      <c r="G24" t="str">
        <f>RIGHT(LEFT(kraina[[#This Row],[nazwa]],3),2)</f>
        <v>23</v>
      </c>
    </row>
    <row r="25" spans="1:7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>RIGHT(kraina[[#This Row],[nazwa]],1)</f>
        <v>C</v>
      </c>
      <c r="G25" t="str">
        <f>RIGHT(LEFT(kraina[[#This Row],[nazwa]],3),2)</f>
        <v>24</v>
      </c>
    </row>
    <row r="26" spans="1:7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>RIGHT(kraina[[#This Row],[nazwa]],1)</f>
        <v>B</v>
      </c>
      <c r="G26" t="str">
        <f>RIGHT(LEFT(kraina[[#This Row],[nazwa]],3),2)</f>
        <v>25</v>
      </c>
    </row>
    <row r="27" spans="1:7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RIGHT(kraina[[#This Row],[nazwa]],1)</f>
        <v>C</v>
      </c>
      <c r="G27" t="str">
        <f>RIGHT(LEFT(kraina[[#This Row],[nazwa]],3),2)</f>
        <v>26</v>
      </c>
    </row>
    <row r="28" spans="1:7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>RIGHT(kraina[[#This Row],[nazwa]],1)</f>
        <v>C</v>
      </c>
      <c r="G28" t="str">
        <f>RIGHT(LEFT(kraina[[#This Row],[nazwa]],3),2)</f>
        <v>27</v>
      </c>
    </row>
    <row r="29" spans="1:7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>RIGHT(kraina[[#This Row],[nazwa]],1)</f>
        <v>D</v>
      </c>
      <c r="G29" t="str">
        <f>RIGHT(LEFT(kraina[[#This Row],[nazwa]],3),2)</f>
        <v>28</v>
      </c>
    </row>
    <row r="30" spans="1:7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>RIGHT(kraina[[#This Row],[nazwa]],1)</f>
        <v>A</v>
      </c>
      <c r="G30" t="str">
        <f>RIGHT(LEFT(kraina[[#This Row],[nazwa]],3),2)</f>
        <v>29</v>
      </c>
    </row>
    <row r="31" spans="1:7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>RIGHT(kraina[[#This Row],[nazwa]],1)</f>
        <v>C</v>
      </c>
      <c r="G31" t="str">
        <f>RIGHT(LEFT(kraina[[#This Row],[nazwa]],3),2)</f>
        <v>30</v>
      </c>
    </row>
    <row r="32" spans="1:7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>RIGHT(kraina[[#This Row],[nazwa]],1)</f>
        <v>C</v>
      </c>
      <c r="G32" t="str">
        <f>RIGHT(LEFT(kraina[[#This Row],[nazwa]],3),2)</f>
        <v>31</v>
      </c>
    </row>
    <row r="33" spans="1:7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>RIGHT(kraina[[#This Row],[nazwa]],1)</f>
        <v>D</v>
      </c>
      <c r="G33" t="str">
        <f>RIGHT(LEFT(kraina[[#This Row],[nazwa]],3),2)</f>
        <v>32</v>
      </c>
    </row>
    <row r="34" spans="1:7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>RIGHT(kraina[[#This Row],[nazwa]],1)</f>
        <v>B</v>
      </c>
      <c r="G34" t="str">
        <f>RIGHT(LEFT(kraina[[#This Row],[nazwa]],3),2)</f>
        <v>33</v>
      </c>
    </row>
    <row r="35" spans="1:7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>RIGHT(kraina[[#This Row],[nazwa]],1)</f>
        <v>C</v>
      </c>
      <c r="G35" t="str">
        <f>RIGHT(LEFT(kraina[[#This Row],[nazwa]],3),2)</f>
        <v>34</v>
      </c>
    </row>
    <row r="36" spans="1:7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>RIGHT(kraina[[#This Row],[nazwa]],1)</f>
        <v>C</v>
      </c>
      <c r="G36" t="str">
        <f>RIGHT(LEFT(kraina[[#This Row],[nazwa]],3),2)</f>
        <v>35</v>
      </c>
    </row>
    <row r="37" spans="1:7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>RIGHT(kraina[[#This Row],[nazwa]],1)</f>
        <v>B</v>
      </c>
      <c r="G37" t="str">
        <f>RIGHT(LEFT(kraina[[#This Row],[nazwa]],3),2)</f>
        <v>36</v>
      </c>
    </row>
    <row r="38" spans="1:7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>RIGHT(kraina[[#This Row],[nazwa]],1)</f>
        <v>A</v>
      </c>
      <c r="G38" t="str">
        <f>RIGHT(LEFT(kraina[[#This Row],[nazwa]],3),2)</f>
        <v>37</v>
      </c>
    </row>
    <row r="39" spans="1:7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>RIGHT(kraina[[#This Row],[nazwa]],1)</f>
        <v>B</v>
      </c>
      <c r="G39" t="str">
        <f>RIGHT(LEFT(kraina[[#This Row],[nazwa]],3),2)</f>
        <v>38</v>
      </c>
    </row>
    <row r="40" spans="1:7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>RIGHT(kraina[[#This Row],[nazwa]],1)</f>
        <v>D</v>
      </c>
      <c r="G40" t="str">
        <f>RIGHT(LEFT(kraina[[#This Row],[nazwa]],3),2)</f>
        <v>39</v>
      </c>
    </row>
    <row r="41" spans="1:7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>RIGHT(kraina[[#This Row],[nazwa]],1)</f>
        <v>A</v>
      </c>
      <c r="G41" t="str">
        <f>RIGHT(LEFT(kraina[[#This Row],[nazwa]],3),2)</f>
        <v>40</v>
      </c>
    </row>
    <row r="42" spans="1:7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>RIGHT(kraina[[#This Row],[nazwa]],1)</f>
        <v>D</v>
      </c>
      <c r="G42" t="str">
        <f>RIGHT(LEFT(kraina[[#This Row],[nazwa]],3),2)</f>
        <v>41</v>
      </c>
    </row>
    <row r="43" spans="1:7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>RIGHT(kraina[[#This Row],[nazwa]],1)</f>
        <v>B</v>
      </c>
      <c r="G43" t="str">
        <f>RIGHT(LEFT(kraina[[#This Row],[nazwa]],3),2)</f>
        <v>42</v>
      </c>
    </row>
    <row r="44" spans="1:7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>RIGHT(kraina[[#This Row],[nazwa]],1)</f>
        <v>D</v>
      </c>
      <c r="G44" t="str">
        <f>RIGHT(LEFT(kraina[[#This Row],[nazwa]],3),2)</f>
        <v>43</v>
      </c>
    </row>
    <row r="45" spans="1:7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>RIGHT(kraina[[#This Row],[nazwa]],1)</f>
        <v>C</v>
      </c>
      <c r="G45" t="str">
        <f>RIGHT(LEFT(kraina[[#This Row],[nazwa]],3),2)</f>
        <v>44</v>
      </c>
    </row>
    <row r="46" spans="1:7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>RIGHT(kraina[[#This Row],[nazwa]],1)</f>
        <v>B</v>
      </c>
      <c r="G46" t="str">
        <f>RIGHT(LEFT(kraina[[#This Row],[nazwa]],3),2)</f>
        <v>45</v>
      </c>
    </row>
    <row r="47" spans="1:7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>RIGHT(kraina[[#This Row],[nazwa]],1)</f>
        <v>C</v>
      </c>
      <c r="G47" t="str">
        <f>RIGHT(LEFT(kraina[[#This Row],[nazwa]],3),2)</f>
        <v>46</v>
      </c>
    </row>
    <row r="48" spans="1:7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>RIGHT(kraina[[#This Row],[nazwa]],1)</f>
        <v>B</v>
      </c>
      <c r="G48" t="str">
        <f>RIGHT(LEFT(kraina[[#This Row],[nazwa]],3),2)</f>
        <v>47</v>
      </c>
    </row>
    <row r="49" spans="1:7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>RIGHT(kraina[[#This Row],[nazwa]],1)</f>
        <v>C</v>
      </c>
      <c r="G49" t="str">
        <f>RIGHT(LEFT(kraina[[#This Row],[nazwa]],3),2)</f>
        <v>48</v>
      </c>
    </row>
    <row r="50" spans="1:7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>RIGHT(kraina[[#This Row],[nazwa]],1)</f>
        <v>C</v>
      </c>
      <c r="G50" t="str">
        <f>RIGHT(LEFT(kraina[[#This Row],[nazwa]],3),2)</f>
        <v>49</v>
      </c>
    </row>
    <row r="51" spans="1:7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>RIGHT(kraina[[#This Row],[nazwa]],1)</f>
        <v>B</v>
      </c>
      <c r="G51" t="str">
        <f>RIGHT(LEFT(kraina[[#This Row],[nazwa]],3),2)</f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J1" sqref="J1:K5"/>
    </sheetView>
  </sheetViews>
  <sheetFormatPr defaultRowHeight="14.4" x14ac:dyDescent="0.3"/>
  <cols>
    <col min="1" max="5" width="10.77734375" bestFit="1" customWidth="1"/>
    <col min="6" max="6" width="9.109375" bestFit="1" customWidth="1"/>
    <col min="8" max="8" width="12.77734375" bestFit="1" customWidth="1"/>
    <col min="10" max="10" width="9.109375" customWidth="1"/>
    <col min="11" max="11" width="15.77734375" customWidth="1"/>
  </cols>
  <sheetData>
    <row r="1" spans="1:11" ht="15.6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J1" s="4" t="s">
        <v>55</v>
      </c>
      <c r="K1" s="4" t="s">
        <v>62</v>
      </c>
    </row>
    <row r="2" spans="1:11" ht="15.6" x14ac:dyDescent="0.3">
      <c r="A2" s="1" t="s">
        <v>0</v>
      </c>
      <c r="B2">
        <v>1415007</v>
      </c>
      <c r="C2">
        <v>1397195</v>
      </c>
      <c r="D2">
        <v>1499070</v>
      </c>
      <c r="E2" s="2">
        <v>1481105</v>
      </c>
      <c r="F2" t="str">
        <f>RIGHT(kraina3[[#This Row],[nazwa]],1)</f>
        <v>D</v>
      </c>
      <c r="G2" t="str">
        <f>RIGHT(LEFT(kraina3[[#This Row],[nazwa]],3),2)</f>
        <v>01</v>
      </c>
      <c r="H2">
        <f>kraina3[[#This Row],[k2013]]+kraina3[[#This Row],[m2013]]</f>
        <v>2812202</v>
      </c>
      <c r="J2" s="4" t="s">
        <v>58</v>
      </c>
      <c r="K2" s="5">
        <f>SUMIF(kraina3[region],J2,kraina3[2013_suma])</f>
        <v>33929579</v>
      </c>
    </row>
    <row r="3" spans="1:11" ht="15.6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>RIGHT(kraina3[[#This Row],[nazwa]],1)</f>
        <v>D</v>
      </c>
      <c r="G3" t="str">
        <f>RIGHT(LEFT(kraina3[[#This Row],[nazwa]],3),2)</f>
        <v>02</v>
      </c>
      <c r="H3">
        <f>kraina3[[#This Row],[k2013]]+kraina3[[#This Row],[m2013]]</f>
        <v>3353163</v>
      </c>
      <c r="J3" s="4" t="s">
        <v>59</v>
      </c>
      <c r="K3" s="5">
        <f>SUMIF(kraina3[region],J3,kraina3[2013_suma])</f>
        <v>41736619</v>
      </c>
    </row>
    <row r="4" spans="1:11" ht="15.6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>RIGHT(kraina3[[#This Row],[nazwa]],1)</f>
        <v>C</v>
      </c>
      <c r="G4" t="str">
        <f>RIGHT(LEFT(kraina3[[#This Row],[nazwa]],3),2)</f>
        <v>03</v>
      </c>
      <c r="H4">
        <f>kraina3[[#This Row],[k2013]]+kraina3[[#This Row],[m2013]]</f>
        <v>2443837</v>
      </c>
      <c r="J4" s="4" t="s">
        <v>60</v>
      </c>
      <c r="K4" s="5">
        <f>SUMIF(kraina3[region],J4,kraina3[2013_suma])</f>
        <v>57649017</v>
      </c>
    </row>
    <row r="5" spans="1:11" ht="15.6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>RIGHT(kraina3[[#This Row],[nazwa]],1)</f>
        <v>D</v>
      </c>
      <c r="G5" t="str">
        <f>RIGHT(LEFT(kraina3[[#This Row],[nazwa]],3),2)</f>
        <v>04</v>
      </c>
      <c r="H5">
        <f>kraina3[[#This Row],[k2013]]+kraina3[[#This Row],[m2013]]</f>
        <v>1975115</v>
      </c>
      <c r="J5" s="4" t="s">
        <v>61</v>
      </c>
      <c r="K5" s="5">
        <f>SUMIF(kraina3[region],J5,kraina3[2013_suma])</f>
        <v>36530387</v>
      </c>
    </row>
    <row r="6" spans="1:11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>RIGHT(kraina3[[#This Row],[nazwa]],1)</f>
        <v>A</v>
      </c>
      <c r="G6" t="str">
        <f>RIGHT(LEFT(kraina3[[#This Row],[nazwa]],3),2)</f>
        <v>05</v>
      </c>
      <c r="H6">
        <f>kraina3[[#This Row],[k2013]]+kraina3[[#This Row],[m2013]]</f>
        <v>4664729</v>
      </c>
    </row>
    <row r="7" spans="1:11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>RIGHT(kraina3[[#This Row],[nazwa]],1)</f>
        <v>D</v>
      </c>
      <c r="G7" t="str">
        <f>RIGHT(LEFT(kraina3[[#This Row],[nazwa]],3),2)</f>
        <v>06</v>
      </c>
      <c r="H7">
        <f>kraina3[[#This Row],[k2013]]+kraina3[[#This Row],[m2013]]</f>
        <v>3698361</v>
      </c>
    </row>
    <row r="8" spans="1:11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>RIGHT(kraina3[[#This Row],[nazwa]],1)</f>
        <v>B</v>
      </c>
      <c r="G8" t="str">
        <f>RIGHT(LEFT(kraina3[[#This Row],[nazwa]],3),2)</f>
        <v>07</v>
      </c>
      <c r="H8">
        <f>kraina3[[#This Row],[k2013]]+kraina3[[#This Row],[m2013]]</f>
        <v>7689971</v>
      </c>
    </row>
    <row r="9" spans="1:11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>RIGHT(kraina3[[#This Row],[nazwa]],1)</f>
        <v>A</v>
      </c>
      <c r="G9" t="str">
        <f>RIGHT(LEFT(kraina3[[#This Row],[nazwa]],3),2)</f>
        <v>08</v>
      </c>
      <c r="H9">
        <f>kraina3[[#This Row],[k2013]]+kraina3[[#This Row],[m2013]]</f>
        <v>1335057</v>
      </c>
    </row>
    <row r="10" spans="1:11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>RIGHT(kraina3[[#This Row],[nazwa]],1)</f>
        <v>C</v>
      </c>
      <c r="G10" t="str">
        <f>RIGHT(LEFT(kraina3[[#This Row],[nazwa]],3),2)</f>
        <v>09</v>
      </c>
      <c r="H10">
        <f>kraina3[[#This Row],[k2013]]+kraina3[[#This Row],[m2013]]</f>
        <v>3291343</v>
      </c>
    </row>
    <row r="11" spans="1:11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>RIGHT(kraina3[[#This Row],[nazwa]],1)</f>
        <v>C</v>
      </c>
      <c r="G11" t="str">
        <f>RIGHT(LEFT(kraina3[[#This Row],[nazwa]],3),2)</f>
        <v>10</v>
      </c>
      <c r="H11">
        <f>kraina3[[#This Row],[k2013]]+kraina3[[#This Row],[m2013]]</f>
        <v>2339967</v>
      </c>
    </row>
    <row r="12" spans="1:11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>RIGHT(kraina3[[#This Row],[nazwa]],1)</f>
        <v>D</v>
      </c>
      <c r="G12" t="str">
        <f>RIGHT(LEFT(kraina3[[#This Row],[nazwa]],3),2)</f>
        <v>11</v>
      </c>
      <c r="H12">
        <f>kraina3[[#This Row],[k2013]]+kraina3[[#This Row],[m2013]]</f>
        <v>3983255</v>
      </c>
    </row>
    <row r="13" spans="1:11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>RIGHT(kraina3[[#This Row],[nazwa]],1)</f>
        <v>C</v>
      </c>
      <c r="G13" t="str">
        <f>RIGHT(LEFT(kraina3[[#This Row],[nazwa]],3),2)</f>
        <v>12</v>
      </c>
      <c r="H13">
        <f>kraina3[[#This Row],[k2013]]+kraina3[[#This Row],[m2013]]</f>
        <v>7688480</v>
      </c>
    </row>
    <row r="14" spans="1:11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>RIGHT(kraina3[[#This Row],[nazwa]],1)</f>
        <v>A</v>
      </c>
      <c r="G14" t="str">
        <f>RIGHT(LEFT(kraina3[[#This Row],[nazwa]],3),2)</f>
        <v>13</v>
      </c>
      <c r="H14">
        <f>kraina3[[#This Row],[k2013]]+kraina3[[#This Row],[m2013]]</f>
        <v>1960392</v>
      </c>
    </row>
    <row r="15" spans="1:11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>RIGHT(kraina3[[#This Row],[nazwa]],1)</f>
        <v>A</v>
      </c>
      <c r="G15" t="str">
        <f>RIGHT(LEFT(kraina3[[#This Row],[nazwa]],3),2)</f>
        <v>14</v>
      </c>
      <c r="H15">
        <f>kraina3[[#This Row],[k2013]]+kraina3[[#This Row],[m2013]]</f>
        <v>2177470</v>
      </c>
    </row>
    <row r="16" spans="1:11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>RIGHT(kraina3[[#This Row],[nazwa]],1)</f>
        <v>A</v>
      </c>
      <c r="G16" t="str">
        <f>RIGHT(LEFT(kraina3[[#This Row],[nazwa]],3),2)</f>
        <v>15</v>
      </c>
      <c r="H16">
        <f>kraina3[[#This Row],[k2013]]+kraina3[[#This Row],[m2013]]</f>
        <v>5134027</v>
      </c>
    </row>
    <row r="17" spans="1:8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>RIGHT(kraina3[[#This Row],[nazwa]],1)</f>
        <v>C</v>
      </c>
      <c r="G17" t="str">
        <f>RIGHT(LEFT(kraina3[[#This Row],[nazwa]],3),2)</f>
        <v>16</v>
      </c>
      <c r="H17">
        <f>kraina3[[#This Row],[k2013]]+kraina3[[#This Row],[m2013]]</f>
        <v>2728601</v>
      </c>
    </row>
    <row r="18" spans="1:8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>RIGHT(kraina3[[#This Row],[nazwa]],1)</f>
        <v>A</v>
      </c>
      <c r="G18" t="str">
        <f>RIGHT(LEFT(kraina3[[#This Row],[nazwa]],3),2)</f>
        <v>17</v>
      </c>
      <c r="H18">
        <f>kraina3[[#This Row],[k2013]]+kraina3[[#This Row],[m2013]]</f>
        <v>5009321</v>
      </c>
    </row>
    <row r="19" spans="1:8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>RIGHT(kraina3[[#This Row],[nazwa]],1)</f>
        <v>D</v>
      </c>
      <c r="G19" t="str">
        <f>RIGHT(LEFT(kraina3[[#This Row],[nazwa]],3),2)</f>
        <v>18</v>
      </c>
      <c r="H19">
        <f>kraina3[[#This Row],[k2013]]+kraina3[[#This Row],[m2013]]</f>
        <v>2729291</v>
      </c>
    </row>
    <row r="20" spans="1:8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>RIGHT(kraina3[[#This Row],[nazwa]],1)</f>
        <v>C</v>
      </c>
      <c r="G20" t="str">
        <f>RIGHT(LEFT(kraina3[[#This Row],[nazwa]],3),2)</f>
        <v>19</v>
      </c>
      <c r="H20">
        <f>kraina3[[#This Row],[k2013]]+kraina3[[#This Row],[m2013]]</f>
        <v>6175874</v>
      </c>
    </row>
    <row r="21" spans="1:8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>RIGHT(kraina3[[#This Row],[nazwa]],1)</f>
        <v>C</v>
      </c>
      <c r="G21" t="str">
        <f>RIGHT(LEFT(kraina3[[#This Row],[nazwa]],3),2)</f>
        <v>20</v>
      </c>
      <c r="H21">
        <f>kraina3[[#This Row],[k2013]]+kraina3[[#This Row],[m2013]]</f>
        <v>3008890</v>
      </c>
    </row>
    <row r="22" spans="1:8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>RIGHT(kraina3[[#This Row],[nazwa]],1)</f>
        <v>A</v>
      </c>
      <c r="G22" t="str">
        <f>RIGHT(LEFT(kraina3[[#This Row],[nazwa]],3),2)</f>
        <v>21</v>
      </c>
      <c r="H22">
        <f>kraina3[[#This Row],[k2013]]+kraina3[[#This Row],[m2013]]</f>
        <v>4752576</v>
      </c>
    </row>
    <row r="23" spans="1:8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>RIGHT(kraina3[[#This Row],[nazwa]],1)</f>
        <v>B</v>
      </c>
      <c r="G23" t="str">
        <f>RIGHT(LEFT(kraina3[[#This Row],[nazwa]],3),2)</f>
        <v>22</v>
      </c>
      <c r="H23">
        <f>kraina3[[#This Row],[k2013]]+kraina3[[#This Row],[m2013]]</f>
        <v>1434562</v>
      </c>
    </row>
    <row r="24" spans="1:8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>RIGHT(kraina3[[#This Row],[nazwa]],1)</f>
        <v>B</v>
      </c>
      <c r="G24" t="str">
        <f>RIGHT(LEFT(kraina3[[#This Row],[nazwa]],3),2)</f>
        <v>23</v>
      </c>
      <c r="H24">
        <f>kraina3[[#This Row],[k2013]]+kraina3[[#This Row],[m2013]]</f>
        <v>4505451</v>
      </c>
    </row>
    <row r="25" spans="1:8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>RIGHT(kraina3[[#This Row],[nazwa]],1)</f>
        <v>C</v>
      </c>
      <c r="G25" t="str">
        <f>RIGHT(LEFT(kraina3[[#This Row],[nazwa]],3),2)</f>
        <v>24</v>
      </c>
      <c r="H25">
        <f>kraina3[[#This Row],[k2013]]+kraina3[[#This Row],[m2013]]</f>
        <v>1327364</v>
      </c>
    </row>
    <row r="26" spans="1:8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>RIGHT(kraina3[[#This Row],[nazwa]],1)</f>
        <v>B</v>
      </c>
      <c r="G26" t="str">
        <f>RIGHT(LEFT(kraina3[[#This Row],[nazwa]],3),2)</f>
        <v>25</v>
      </c>
      <c r="H26">
        <f>kraina3[[#This Row],[k2013]]+kraina3[[#This Row],[m2013]]</f>
        <v>884947</v>
      </c>
    </row>
    <row r="27" spans="1:8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RIGHT(kraina3[[#This Row],[nazwa]],1)</f>
        <v>C</v>
      </c>
      <c r="G27" t="str">
        <f>RIGHT(LEFT(kraina3[[#This Row],[nazwa]],3),2)</f>
        <v>26</v>
      </c>
      <c r="H27">
        <f>kraina3[[#This Row],[k2013]]+kraina3[[#This Row],[m2013]]</f>
        <v>2151563</v>
      </c>
    </row>
    <row r="28" spans="1:8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>RIGHT(kraina3[[#This Row],[nazwa]],1)</f>
        <v>C</v>
      </c>
      <c r="G28" t="str">
        <f>RIGHT(LEFT(kraina3[[#This Row],[nazwa]],3),2)</f>
        <v>27</v>
      </c>
      <c r="H28">
        <f>kraina3[[#This Row],[k2013]]+kraina3[[#This Row],[m2013]]</f>
        <v>4709695</v>
      </c>
    </row>
    <row r="29" spans="1:8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>RIGHT(kraina3[[#This Row],[nazwa]],1)</f>
        <v>D</v>
      </c>
      <c r="G29" t="str">
        <f>RIGHT(LEFT(kraina3[[#This Row],[nazwa]],3),2)</f>
        <v>28</v>
      </c>
      <c r="H29">
        <f>kraina3[[#This Row],[k2013]]+kraina3[[#This Row],[m2013]]</f>
        <v>5450595</v>
      </c>
    </row>
    <row r="30" spans="1:8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>RIGHT(kraina3[[#This Row],[nazwa]],1)</f>
        <v>A</v>
      </c>
      <c r="G30" t="str">
        <f>RIGHT(LEFT(kraina3[[#This Row],[nazwa]],3),2)</f>
        <v>29</v>
      </c>
      <c r="H30">
        <f>kraina3[[#This Row],[k2013]]+kraina3[[#This Row],[m2013]]</f>
        <v>3703941</v>
      </c>
    </row>
    <row r="31" spans="1:8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>RIGHT(kraina3[[#This Row],[nazwa]],1)</f>
        <v>C</v>
      </c>
      <c r="G31" t="str">
        <f>RIGHT(LEFT(kraina3[[#This Row],[nazwa]],3),2)</f>
        <v>30</v>
      </c>
      <c r="H31">
        <f>kraina3[[#This Row],[k2013]]+kraina3[[#This Row],[m2013]]</f>
        <v>5040530</v>
      </c>
    </row>
    <row r="32" spans="1:8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>RIGHT(kraina3[[#This Row],[nazwa]],1)</f>
        <v>C</v>
      </c>
      <c r="G32" t="str">
        <f>RIGHT(LEFT(kraina3[[#This Row],[nazwa]],3),2)</f>
        <v>31</v>
      </c>
      <c r="H32">
        <f>kraina3[[#This Row],[k2013]]+kraina3[[#This Row],[m2013]]</f>
        <v>3754769</v>
      </c>
    </row>
    <row r="33" spans="1:8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>RIGHT(kraina3[[#This Row],[nazwa]],1)</f>
        <v>D</v>
      </c>
      <c r="G33" t="str">
        <f>RIGHT(LEFT(kraina3[[#This Row],[nazwa]],3),2)</f>
        <v>32</v>
      </c>
      <c r="H33">
        <f>kraina3[[#This Row],[k2013]]+kraina3[[#This Row],[m2013]]</f>
        <v>2021024</v>
      </c>
    </row>
    <row r="34" spans="1:8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>RIGHT(kraina3[[#This Row],[nazwa]],1)</f>
        <v>B</v>
      </c>
      <c r="G34" t="str">
        <f>RIGHT(LEFT(kraina3[[#This Row],[nazwa]],3),2)</f>
        <v>33</v>
      </c>
      <c r="H34">
        <f>kraina3[[#This Row],[k2013]]+kraina3[[#This Row],[m2013]]</f>
        <v>5856254</v>
      </c>
    </row>
    <row r="35" spans="1:8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>RIGHT(kraina3[[#This Row],[nazwa]],1)</f>
        <v>C</v>
      </c>
      <c r="G35" t="str">
        <f>RIGHT(LEFT(kraina3[[#This Row],[nazwa]],3),2)</f>
        <v>34</v>
      </c>
      <c r="H35">
        <f>kraina3[[#This Row],[k2013]]+kraina3[[#This Row],[m2013]]</f>
        <v>158033</v>
      </c>
    </row>
    <row r="36" spans="1:8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>RIGHT(kraina3[[#This Row],[nazwa]],1)</f>
        <v>C</v>
      </c>
      <c r="G36" t="str">
        <f>RIGHT(LEFT(kraina3[[#This Row],[nazwa]],3),2)</f>
        <v>35</v>
      </c>
      <c r="H36">
        <f>kraina3[[#This Row],[k2013]]+kraina3[[#This Row],[m2013]]</f>
        <v>4984142</v>
      </c>
    </row>
    <row r="37" spans="1:8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>RIGHT(kraina3[[#This Row],[nazwa]],1)</f>
        <v>B</v>
      </c>
      <c r="G37" t="str">
        <f>RIGHT(LEFT(kraina3[[#This Row],[nazwa]],3),2)</f>
        <v>36</v>
      </c>
      <c r="H37">
        <f>kraina3[[#This Row],[k2013]]+kraina3[[#This Row],[m2013]]</f>
        <v>3653434</v>
      </c>
    </row>
    <row r="38" spans="1:8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>RIGHT(kraina3[[#This Row],[nazwa]],1)</f>
        <v>A</v>
      </c>
      <c r="G38" t="str">
        <f>RIGHT(LEFT(kraina3[[#This Row],[nazwa]],3),2)</f>
        <v>37</v>
      </c>
      <c r="H38">
        <f>kraina3[[#This Row],[k2013]]+kraina3[[#This Row],[m2013]]</f>
        <v>2921428</v>
      </c>
    </row>
    <row r="39" spans="1:8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>RIGHT(kraina3[[#This Row],[nazwa]],1)</f>
        <v>B</v>
      </c>
      <c r="G39" t="str">
        <f>RIGHT(LEFT(kraina3[[#This Row],[nazwa]],3),2)</f>
        <v>38</v>
      </c>
      <c r="H39">
        <f>kraina3[[#This Row],[k2013]]+kraina3[[#This Row],[m2013]]</f>
        <v>3286803</v>
      </c>
    </row>
    <row r="40" spans="1:8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>RIGHT(kraina3[[#This Row],[nazwa]],1)</f>
        <v>D</v>
      </c>
      <c r="G40" t="str">
        <f>RIGHT(LEFT(kraina3[[#This Row],[nazwa]],3),2)</f>
        <v>39</v>
      </c>
      <c r="H40">
        <f>kraina3[[#This Row],[k2013]]+kraina3[[#This Row],[m2013]]</f>
        <v>1063625</v>
      </c>
    </row>
    <row r="41" spans="1:8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>RIGHT(kraina3[[#This Row],[nazwa]],1)</f>
        <v>A</v>
      </c>
      <c r="G41" t="str">
        <f>RIGHT(LEFT(kraina3[[#This Row],[nazwa]],3),2)</f>
        <v>40</v>
      </c>
      <c r="H41">
        <f>kraina3[[#This Row],[k2013]]+kraina3[[#This Row],[m2013]]</f>
        <v>2270638</v>
      </c>
    </row>
    <row r="42" spans="1:8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>RIGHT(kraina3[[#This Row],[nazwa]],1)</f>
        <v>D</v>
      </c>
      <c r="G42" t="str">
        <f>RIGHT(LEFT(kraina3[[#This Row],[nazwa]],3),2)</f>
        <v>41</v>
      </c>
      <c r="H42">
        <f>kraina3[[#This Row],[k2013]]+kraina3[[#This Row],[m2013]]</f>
        <v>4318105</v>
      </c>
    </row>
    <row r="43" spans="1:8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>RIGHT(kraina3[[#This Row],[nazwa]],1)</f>
        <v>B</v>
      </c>
      <c r="G43" t="str">
        <f>RIGHT(LEFT(kraina3[[#This Row],[nazwa]],3),2)</f>
        <v>42</v>
      </c>
      <c r="H43">
        <f>kraina3[[#This Row],[k2013]]+kraina3[[#This Row],[m2013]]</f>
        <v>4544199</v>
      </c>
    </row>
    <row r="44" spans="1:8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>RIGHT(kraina3[[#This Row],[nazwa]],1)</f>
        <v>D</v>
      </c>
      <c r="G44" t="str">
        <f>RIGHT(LEFT(kraina3[[#This Row],[nazwa]],3),2)</f>
        <v>43</v>
      </c>
      <c r="H44">
        <f>kraina3[[#This Row],[k2013]]+kraina3[[#This Row],[m2013]]</f>
        <v>5125651</v>
      </c>
    </row>
    <row r="45" spans="1:8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>RIGHT(kraina3[[#This Row],[nazwa]],1)</f>
        <v>C</v>
      </c>
      <c r="G45" t="str">
        <f>RIGHT(LEFT(kraina3[[#This Row],[nazwa]],3),2)</f>
        <v>44</v>
      </c>
      <c r="H45">
        <f>kraina3[[#This Row],[k2013]]+kraina3[[#This Row],[m2013]]</f>
        <v>1673241</v>
      </c>
    </row>
    <row r="46" spans="1:8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>RIGHT(kraina3[[#This Row],[nazwa]],1)</f>
        <v>B</v>
      </c>
      <c r="G46" t="str">
        <f>RIGHT(LEFT(kraina3[[#This Row],[nazwa]],3),2)</f>
        <v>45</v>
      </c>
      <c r="H46">
        <f>kraina3[[#This Row],[k2013]]+kraina3[[#This Row],[m2013]]</f>
        <v>2257874</v>
      </c>
    </row>
    <row r="47" spans="1:8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>RIGHT(kraina3[[#This Row],[nazwa]],1)</f>
        <v>C</v>
      </c>
      <c r="G47" t="str">
        <f>RIGHT(LEFT(kraina3[[#This Row],[nazwa]],3),2)</f>
        <v>46</v>
      </c>
      <c r="H47">
        <f>kraina3[[#This Row],[k2013]]+kraina3[[#This Row],[m2013]]</f>
        <v>286380</v>
      </c>
    </row>
    <row r="48" spans="1:8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>RIGHT(kraina3[[#This Row],[nazwa]],1)</f>
        <v>B</v>
      </c>
      <c r="G48" t="str">
        <f>RIGHT(LEFT(kraina3[[#This Row],[nazwa]],3),2)</f>
        <v>47</v>
      </c>
      <c r="H48">
        <f>kraina3[[#This Row],[k2013]]+kraina3[[#This Row],[m2013]]</f>
        <v>2503710</v>
      </c>
    </row>
    <row r="49" spans="1:8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>RIGHT(kraina3[[#This Row],[nazwa]],1)</f>
        <v>C</v>
      </c>
      <c r="G49" t="str">
        <f>RIGHT(LEFT(kraina3[[#This Row],[nazwa]],3),2)</f>
        <v>48</v>
      </c>
      <c r="H49">
        <f>kraina3[[#This Row],[k2013]]+kraina3[[#This Row],[m2013]]</f>
        <v>5369399</v>
      </c>
    </row>
    <row r="50" spans="1:8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>RIGHT(kraina3[[#This Row],[nazwa]],1)</f>
        <v>C</v>
      </c>
      <c r="G50" t="str">
        <f>RIGHT(LEFT(kraina3[[#This Row],[nazwa]],3),2)</f>
        <v>49</v>
      </c>
      <c r="H50">
        <f>kraina3[[#This Row],[k2013]]+kraina3[[#This Row],[m2013]]</f>
        <v>516909</v>
      </c>
    </row>
    <row r="51" spans="1:8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>RIGHT(kraina3[[#This Row],[nazwa]],1)</f>
        <v>B</v>
      </c>
      <c r="G51" t="str">
        <f>RIGHT(LEFT(kraina3[[#This Row],[nazwa]],3),2)</f>
        <v>50</v>
      </c>
      <c r="H51">
        <f>kraina3[[#This Row],[k2013]]+kraina3[[#This Row],[m2013]]</f>
        <v>5119414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100D-BE54-4A4F-9C32-52DF10FD9942}">
  <dimension ref="A1:O51"/>
  <sheetViews>
    <sheetView workbookViewId="0">
      <selection activeCell="N1" sqref="N1:O5"/>
    </sheetView>
  </sheetViews>
  <sheetFormatPr defaultRowHeight="14.4" x14ac:dyDescent="0.3"/>
  <cols>
    <col min="1" max="5" width="10.77734375" bestFit="1" customWidth="1"/>
    <col min="6" max="6" width="9.109375" bestFit="1" customWidth="1"/>
    <col min="8" max="8" width="27.21875" bestFit="1" customWidth="1"/>
    <col min="9" max="9" width="30" bestFit="1" customWidth="1"/>
    <col min="10" max="10" width="14.33203125" customWidth="1"/>
  </cols>
  <sheetData>
    <row r="1" spans="1:15" ht="15.6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63</v>
      </c>
      <c r="I1" t="s">
        <v>64</v>
      </c>
      <c r="J1" t="s">
        <v>65</v>
      </c>
      <c r="L1" s="4" t="s">
        <v>66</v>
      </c>
      <c r="N1" s="4" t="s">
        <v>55</v>
      </c>
      <c r="O1" s="4" t="s">
        <v>67</v>
      </c>
    </row>
    <row r="2" spans="1:15" ht="15.6" x14ac:dyDescent="0.3">
      <c r="A2" s="1" t="s">
        <v>0</v>
      </c>
      <c r="B2">
        <v>1415007</v>
      </c>
      <c r="C2">
        <v>1397195</v>
      </c>
      <c r="D2">
        <v>1499070</v>
      </c>
      <c r="E2" s="2">
        <v>1481105</v>
      </c>
      <c r="F2" t="str">
        <f>RIGHT(kraina4[[#This Row],[nazwa]],1)</f>
        <v>D</v>
      </c>
      <c r="G2" t="str">
        <f>RIGHT(LEFT(kraina4[[#This Row],[nazwa]],3),2)</f>
        <v>01</v>
      </c>
      <c r="H2">
        <f>IF(kraina4[[#This Row],[k2014]]&gt;kraina4[[#This Row],[k2013]],1,0)</f>
        <v>1</v>
      </c>
      <c r="I2" s="1">
        <f>IF(kraina4[[#This Row],[m2014]]&gt;kraina4[[#This Row],[m2013]],1,0)</f>
        <v>1</v>
      </c>
      <c r="J2" s="1">
        <f>IF(AND(kraina4[[#This Row],[liczba kobiet większa w 2014]],kraina4[[#This Row],[liczba mężczyzn większa w 2014]]),1,0)</f>
        <v>1</v>
      </c>
      <c r="L2" s="4">
        <f>SUM(kraina4[koniunkcja])</f>
        <v>19</v>
      </c>
      <c r="N2" s="4" t="s">
        <v>58</v>
      </c>
      <c r="O2" s="4">
        <f>SUMIF(kraina4[region],N2,kraina4[koniunkcja])</f>
        <v>3</v>
      </c>
    </row>
    <row r="3" spans="1:15" ht="15.6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>RIGHT(kraina4[[#This Row],[nazwa]],1)</f>
        <v>D</v>
      </c>
      <c r="G3" t="str">
        <f>RIGHT(LEFT(kraina4[[#This Row],[nazwa]],3),2)</f>
        <v>02</v>
      </c>
      <c r="H3">
        <f>IF(kraina4[[#This Row],[k2014]]&gt;kraina4[[#This Row],[k2013]],1,0)</f>
        <v>0</v>
      </c>
      <c r="I3" s="1">
        <f>IF(kraina4[[#This Row],[m2014]]&gt;kraina4[[#This Row],[m2013]],1,0)</f>
        <v>0</v>
      </c>
      <c r="J3" s="1">
        <f>IF(AND(kraina4[[#This Row],[liczba kobiet większa w 2014]],kraina4[[#This Row],[liczba mężczyzn większa w 2014]]),1,0)</f>
        <v>0</v>
      </c>
      <c r="N3" s="4" t="s">
        <v>59</v>
      </c>
      <c r="O3" s="4">
        <f>SUMIF(kraina4[region],N3,kraina4[koniunkcja])</f>
        <v>4</v>
      </c>
    </row>
    <row r="4" spans="1:15" ht="15.6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>RIGHT(kraina4[[#This Row],[nazwa]],1)</f>
        <v>C</v>
      </c>
      <c r="G4" t="str">
        <f>RIGHT(LEFT(kraina4[[#This Row],[nazwa]],3),2)</f>
        <v>03</v>
      </c>
      <c r="H4">
        <f>IF(kraina4[[#This Row],[k2014]]&gt;kraina4[[#This Row],[k2013]],1,0)</f>
        <v>1</v>
      </c>
      <c r="I4" s="1">
        <f>IF(kraina4[[#This Row],[m2014]]&gt;kraina4[[#This Row],[m2013]],1,0)</f>
        <v>0</v>
      </c>
      <c r="J4" s="1">
        <f>IF(AND(kraina4[[#This Row],[liczba kobiet większa w 2014]],kraina4[[#This Row],[liczba mężczyzn większa w 2014]]),1,0)</f>
        <v>0</v>
      </c>
      <c r="N4" s="4" t="s">
        <v>60</v>
      </c>
      <c r="O4" s="4">
        <f>SUMIF(kraina4[region],N4,kraina4[koniunkcja])</f>
        <v>8</v>
      </c>
    </row>
    <row r="5" spans="1:15" ht="15.6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>RIGHT(kraina4[[#This Row],[nazwa]],1)</f>
        <v>D</v>
      </c>
      <c r="G5" t="str">
        <f>RIGHT(LEFT(kraina4[[#This Row],[nazwa]],3),2)</f>
        <v>04</v>
      </c>
      <c r="H5">
        <f>IF(kraina4[[#This Row],[k2014]]&gt;kraina4[[#This Row],[k2013]],1,0)</f>
        <v>0</v>
      </c>
      <c r="I5" s="1">
        <f>IF(kraina4[[#This Row],[m2014]]&gt;kraina4[[#This Row],[m2013]],1,0)</f>
        <v>0</v>
      </c>
      <c r="J5" s="1">
        <f>IF(AND(kraina4[[#This Row],[liczba kobiet większa w 2014]],kraina4[[#This Row],[liczba mężczyzn większa w 2014]]),1,0)</f>
        <v>0</v>
      </c>
      <c r="N5" s="4" t="s">
        <v>61</v>
      </c>
      <c r="O5" s="4">
        <f>SUMIF(kraina4[region],N5,kraina4[koniunkcja])</f>
        <v>4</v>
      </c>
    </row>
    <row r="6" spans="1:15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>RIGHT(kraina4[[#This Row],[nazwa]],1)</f>
        <v>A</v>
      </c>
      <c r="G6" t="str">
        <f>RIGHT(LEFT(kraina4[[#This Row],[nazwa]],3),2)</f>
        <v>05</v>
      </c>
      <c r="H6">
        <f>IF(kraina4[[#This Row],[k2014]]&gt;kraina4[[#This Row],[k2013]],1,0)</f>
        <v>0</v>
      </c>
      <c r="I6" s="1">
        <f>IF(kraina4[[#This Row],[m2014]]&gt;kraina4[[#This Row],[m2013]],1,0)</f>
        <v>0</v>
      </c>
      <c r="J6" s="1">
        <f>IF(AND(kraina4[[#This Row],[liczba kobiet większa w 2014]],kraina4[[#This Row],[liczba mężczyzn większa w 2014]]),1,0)</f>
        <v>0</v>
      </c>
    </row>
    <row r="7" spans="1:15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>RIGHT(kraina4[[#This Row],[nazwa]],1)</f>
        <v>D</v>
      </c>
      <c r="G7" t="str">
        <f>RIGHT(LEFT(kraina4[[#This Row],[nazwa]],3),2)</f>
        <v>06</v>
      </c>
      <c r="H7">
        <f>IF(kraina4[[#This Row],[k2014]]&gt;kraina4[[#This Row],[k2013]],1,0)</f>
        <v>1</v>
      </c>
      <c r="I7" s="1">
        <f>IF(kraina4[[#This Row],[m2014]]&gt;kraina4[[#This Row],[m2013]],1,0)</f>
        <v>1</v>
      </c>
      <c r="J7" s="1">
        <f>IF(AND(kraina4[[#This Row],[liczba kobiet większa w 2014]],kraina4[[#This Row],[liczba mężczyzn większa w 2014]]),1,0)</f>
        <v>1</v>
      </c>
    </row>
    <row r="8" spans="1:15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>RIGHT(kraina4[[#This Row],[nazwa]],1)</f>
        <v>B</v>
      </c>
      <c r="G8" t="str">
        <f>RIGHT(LEFT(kraina4[[#This Row],[nazwa]],3),2)</f>
        <v>07</v>
      </c>
      <c r="H8">
        <f>IF(kraina4[[#This Row],[k2014]]&gt;kraina4[[#This Row],[k2013]],1,0)</f>
        <v>0</v>
      </c>
      <c r="I8" s="1">
        <f>IF(kraina4[[#This Row],[m2014]]&gt;kraina4[[#This Row],[m2013]],1,0)</f>
        <v>0</v>
      </c>
      <c r="J8" s="1">
        <f>IF(AND(kraina4[[#This Row],[liczba kobiet większa w 2014]],kraina4[[#This Row],[liczba mężczyzn większa w 2014]]),1,0)</f>
        <v>0</v>
      </c>
    </row>
    <row r="9" spans="1:15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>RIGHT(kraina4[[#This Row],[nazwa]],1)</f>
        <v>A</v>
      </c>
      <c r="G9" t="str">
        <f>RIGHT(LEFT(kraina4[[#This Row],[nazwa]],3),2)</f>
        <v>08</v>
      </c>
      <c r="H9">
        <f>IF(kraina4[[#This Row],[k2014]]&gt;kraina4[[#This Row],[k2013]],1,0)</f>
        <v>1</v>
      </c>
      <c r="I9" s="1">
        <f>IF(kraina4[[#This Row],[m2014]]&gt;kraina4[[#This Row],[m2013]],1,0)</f>
        <v>1</v>
      </c>
      <c r="J9" s="1">
        <f>IF(AND(kraina4[[#This Row],[liczba kobiet większa w 2014]],kraina4[[#This Row],[liczba mężczyzn większa w 2014]]),1,0)</f>
        <v>1</v>
      </c>
    </row>
    <row r="10" spans="1:15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>RIGHT(kraina4[[#This Row],[nazwa]],1)</f>
        <v>C</v>
      </c>
      <c r="G10" t="str">
        <f>RIGHT(LEFT(kraina4[[#This Row],[nazwa]],3),2)</f>
        <v>09</v>
      </c>
      <c r="H10">
        <f>IF(kraina4[[#This Row],[k2014]]&gt;kraina4[[#This Row],[k2013]],1,0)</f>
        <v>0</v>
      </c>
      <c r="I10" s="1">
        <f>IF(kraina4[[#This Row],[m2014]]&gt;kraina4[[#This Row],[m2013]],1,0)</f>
        <v>0</v>
      </c>
      <c r="J10" s="1">
        <f>IF(AND(kraina4[[#This Row],[liczba kobiet większa w 2014]],kraina4[[#This Row],[liczba mężczyzn większa w 2014]]),1,0)</f>
        <v>0</v>
      </c>
    </row>
    <row r="11" spans="1:15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>RIGHT(kraina4[[#This Row],[nazwa]],1)</f>
        <v>C</v>
      </c>
      <c r="G11" t="str">
        <f>RIGHT(LEFT(kraina4[[#This Row],[nazwa]],3),2)</f>
        <v>10</v>
      </c>
      <c r="H11">
        <f>IF(kraina4[[#This Row],[k2014]]&gt;kraina4[[#This Row],[k2013]],1,0)</f>
        <v>0</v>
      </c>
      <c r="I11" s="1">
        <f>IF(kraina4[[#This Row],[m2014]]&gt;kraina4[[#This Row],[m2013]],1,0)</f>
        <v>0</v>
      </c>
      <c r="J11" s="1">
        <f>IF(AND(kraina4[[#This Row],[liczba kobiet większa w 2014]],kraina4[[#This Row],[liczba mężczyzn większa w 2014]]),1,0)</f>
        <v>0</v>
      </c>
    </row>
    <row r="12" spans="1:15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>RIGHT(kraina4[[#This Row],[nazwa]],1)</f>
        <v>D</v>
      </c>
      <c r="G12" t="str">
        <f>RIGHT(LEFT(kraina4[[#This Row],[nazwa]],3),2)</f>
        <v>11</v>
      </c>
      <c r="H12">
        <f>IF(kraina4[[#This Row],[k2014]]&gt;kraina4[[#This Row],[k2013]],1,0)</f>
        <v>1</v>
      </c>
      <c r="I12" s="1">
        <f>IF(kraina4[[#This Row],[m2014]]&gt;kraina4[[#This Row],[m2013]],1,0)</f>
        <v>0</v>
      </c>
      <c r="J12" s="1">
        <f>IF(AND(kraina4[[#This Row],[liczba kobiet większa w 2014]],kraina4[[#This Row],[liczba mężczyzn większa w 2014]]),1,0)</f>
        <v>0</v>
      </c>
    </row>
    <row r="13" spans="1:15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>RIGHT(kraina4[[#This Row],[nazwa]],1)</f>
        <v>C</v>
      </c>
      <c r="G13" t="str">
        <f>RIGHT(LEFT(kraina4[[#This Row],[nazwa]],3),2)</f>
        <v>12</v>
      </c>
      <c r="H13">
        <f>IF(kraina4[[#This Row],[k2014]]&gt;kraina4[[#This Row],[k2013]],1,0)</f>
        <v>1</v>
      </c>
      <c r="I13" s="1">
        <f>IF(kraina4[[#This Row],[m2014]]&gt;kraina4[[#This Row],[m2013]],1,0)</f>
        <v>1</v>
      </c>
      <c r="J13" s="1">
        <f>IF(AND(kraina4[[#This Row],[liczba kobiet większa w 2014]],kraina4[[#This Row],[liczba mężczyzn większa w 2014]]),1,0)</f>
        <v>1</v>
      </c>
    </row>
    <row r="14" spans="1:15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>RIGHT(kraina4[[#This Row],[nazwa]],1)</f>
        <v>A</v>
      </c>
      <c r="G14" t="str">
        <f>RIGHT(LEFT(kraina4[[#This Row],[nazwa]],3),2)</f>
        <v>13</v>
      </c>
      <c r="H14">
        <f>IF(kraina4[[#This Row],[k2014]]&gt;kraina4[[#This Row],[k2013]],1,0)</f>
        <v>1</v>
      </c>
      <c r="I14" s="1">
        <f>IF(kraina4[[#This Row],[m2014]]&gt;kraina4[[#This Row],[m2013]],1,0)</f>
        <v>1</v>
      </c>
      <c r="J14" s="1">
        <f>IF(AND(kraina4[[#This Row],[liczba kobiet większa w 2014]],kraina4[[#This Row],[liczba mężczyzn większa w 2014]]),1,0)</f>
        <v>1</v>
      </c>
    </row>
    <row r="15" spans="1:15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>RIGHT(kraina4[[#This Row],[nazwa]],1)</f>
        <v>A</v>
      </c>
      <c r="G15" t="str">
        <f>RIGHT(LEFT(kraina4[[#This Row],[nazwa]],3),2)</f>
        <v>14</v>
      </c>
      <c r="H15">
        <f>IF(kraina4[[#This Row],[k2014]]&gt;kraina4[[#This Row],[k2013]],1,0)</f>
        <v>0</v>
      </c>
      <c r="I15" s="1">
        <f>IF(kraina4[[#This Row],[m2014]]&gt;kraina4[[#This Row],[m2013]],1,0)</f>
        <v>0</v>
      </c>
      <c r="J15" s="1">
        <f>IF(AND(kraina4[[#This Row],[liczba kobiet większa w 2014]],kraina4[[#This Row],[liczba mężczyzn większa w 2014]]),1,0)</f>
        <v>0</v>
      </c>
    </row>
    <row r="16" spans="1:15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>RIGHT(kraina4[[#This Row],[nazwa]],1)</f>
        <v>A</v>
      </c>
      <c r="G16" t="str">
        <f>RIGHT(LEFT(kraina4[[#This Row],[nazwa]],3),2)</f>
        <v>15</v>
      </c>
      <c r="H16">
        <f>IF(kraina4[[#This Row],[k2014]]&gt;kraina4[[#This Row],[k2013]],1,0)</f>
        <v>0</v>
      </c>
      <c r="I16" s="1">
        <f>IF(kraina4[[#This Row],[m2014]]&gt;kraina4[[#This Row],[m2013]],1,0)</f>
        <v>0</v>
      </c>
      <c r="J16" s="1">
        <f>IF(AND(kraina4[[#This Row],[liczba kobiet większa w 2014]],kraina4[[#This Row],[liczba mężczyzn większa w 2014]]),1,0)</f>
        <v>0</v>
      </c>
    </row>
    <row r="17" spans="1:10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>RIGHT(kraina4[[#This Row],[nazwa]],1)</f>
        <v>C</v>
      </c>
      <c r="G17" t="str">
        <f>RIGHT(LEFT(kraina4[[#This Row],[nazwa]],3),2)</f>
        <v>16</v>
      </c>
      <c r="H17">
        <f>IF(kraina4[[#This Row],[k2014]]&gt;kraina4[[#This Row],[k2013]],1,0)</f>
        <v>1</v>
      </c>
      <c r="I17" s="1">
        <f>IF(kraina4[[#This Row],[m2014]]&gt;kraina4[[#This Row],[m2013]],1,0)</f>
        <v>1</v>
      </c>
      <c r="J17" s="1">
        <f>IF(AND(kraina4[[#This Row],[liczba kobiet większa w 2014]],kraina4[[#This Row],[liczba mężczyzn większa w 2014]]),1,0)</f>
        <v>1</v>
      </c>
    </row>
    <row r="18" spans="1:10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>RIGHT(kraina4[[#This Row],[nazwa]],1)</f>
        <v>A</v>
      </c>
      <c r="G18" t="str">
        <f>RIGHT(LEFT(kraina4[[#This Row],[nazwa]],3),2)</f>
        <v>17</v>
      </c>
      <c r="H18">
        <f>IF(kraina4[[#This Row],[k2014]]&gt;kraina4[[#This Row],[k2013]],1,0)</f>
        <v>0</v>
      </c>
      <c r="I18" s="1">
        <f>IF(kraina4[[#This Row],[m2014]]&gt;kraina4[[#This Row],[m2013]],1,0)</f>
        <v>0</v>
      </c>
      <c r="J18" s="1">
        <f>IF(AND(kraina4[[#This Row],[liczba kobiet większa w 2014]],kraina4[[#This Row],[liczba mężczyzn większa w 2014]]),1,0)</f>
        <v>0</v>
      </c>
    </row>
    <row r="19" spans="1:10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>RIGHT(kraina4[[#This Row],[nazwa]],1)</f>
        <v>D</v>
      </c>
      <c r="G19" t="str">
        <f>RIGHT(LEFT(kraina4[[#This Row],[nazwa]],3),2)</f>
        <v>18</v>
      </c>
      <c r="H19">
        <f>IF(kraina4[[#This Row],[k2014]]&gt;kraina4[[#This Row],[k2013]],1,0)</f>
        <v>0</v>
      </c>
      <c r="I19" s="1">
        <f>IF(kraina4[[#This Row],[m2014]]&gt;kraina4[[#This Row],[m2013]],1,0)</f>
        <v>0</v>
      </c>
      <c r="J19" s="1">
        <f>IF(AND(kraina4[[#This Row],[liczba kobiet większa w 2014]],kraina4[[#This Row],[liczba mężczyzn większa w 2014]]),1,0)</f>
        <v>0</v>
      </c>
    </row>
    <row r="20" spans="1:10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>RIGHT(kraina4[[#This Row],[nazwa]],1)</f>
        <v>C</v>
      </c>
      <c r="G20" t="str">
        <f>RIGHT(LEFT(kraina4[[#This Row],[nazwa]],3),2)</f>
        <v>19</v>
      </c>
      <c r="H20">
        <f>IF(kraina4[[#This Row],[k2014]]&gt;kraina4[[#This Row],[k2013]],1,0)</f>
        <v>0</v>
      </c>
      <c r="I20" s="1">
        <f>IF(kraina4[[#This Row],[m2014]]&gt;kraina4[[#This Row],[m2013]],1,0)</f>
        <v>0</v>
      </c>
      <c r="J20" s="1">
        <f>IF(AND(kraina4[[#This Row],[liczba kobiet większa w 2014]],kraina4[[#This Row],[liczba mężczyzn większa w 2014]]),1,0)</f>
        <v>0</v>
      </c>
    </row>
    <row r="21" spans="1:10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>RIGHT(kraina4[[#This Row],[nazwa]],1)</f>
        <v>C</v>
      </c>
      <c r="G21" t="str">
        <f>RIGHT(LEFT(kraina4[[#This Row],[nazwa]],3),2)</f>
        <v>20</v>
      </c>
      <c r="H21">
        <f>IF(kraina4[[#This Row],[k2014]]&gt;kraina4[[#This Row],[k2013]],1,0)</f>
        <v>0</v>
      </c>
      <c r="I21" s="1">
        <f>IF(kraina4[[#This Row],[m2014]]&gt;kraina4[[#This Row],[m2013]],1,0)</f>
        <v>0</v>
      </c>
      <c r="J21" s="1">
        <f>IF(AND(kraina4[[#This Row],[liczba kobiet większa w 2014]],kraina4[[#This Row],[liczba mężczyzn większa w 2014]]),1,0)</f>
        <v>0</v>
      </c>
    </row>
    <row r="22" spans="1:10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>RIGHT(kraina4[[#This Row],[nazwa]],1)</f>
        <v>A</v>
      </c>
      <c r="G22" t="str">
        <f>RIGHT(LEFT(kraina4[[#This Row],[nazwa]],3),2)</f>
        <v>21</v>
      </c>
      <c r="H22">
        <f>IF(kraina4[[#This Row],[k2014]]&gt;kraina4[[#This Row],[k2013]],1,0)</f>
        <v>0</v>
      </c>
      <c r="I22" s="1">
        <f>IF(kraina4[[#This Row],[m2014]]&gt;kraina4[[#This Row],[m2013]],1,0)</f>
        <v>0</v>
      </c>
      <c r="J22" s="1">
        <f>IF(AND(kraina4[[#This Row],[liczba kobiet większa w 2014]],kraina4[[#This Row],[liczba mężczyzn większa w 2014]]),1,0)</f>
        <v>0</v>
      </c>
    </row>
    <row r="23" spans="1:10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>RIGHT(kraina4[[#This Row],[nazwa]],1)</f>
        <v>B</v>
      </c>
      <c r="G23" t="str">
        <f>RIGHT(LEFT(kraina4[[#This Row],[nazwa]],3),2)</f>
        <v>22</v>
      </c>
      <c r="H23">
        <f>IF(kraina4[[#This Row],[k2014]]&gt;kraina4[[#This Row],[k2013]],1,0)</f>
        <v>1</v>
      </c>
      <c r="I23" s="1">
        <f>IF(kraina4[[#This Row],[m2014]]&gt;kraina4[[#This Row],[m2013]],1,0)</f>
        <v>1</v>
      </c>
      <c r="J23" s="1">
        <f>IF(AND(kraina4[[#This Row],[liczba kobiet większa w 2014]],kraina4[[#This Row],[liczba mężczyzn większa w 2014]]),1,0)</f>
        <v>1</v>
      </c>
    </row>
    <row r="24" spans="1:10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>RIGHT(kraina4[[#This Row],[nazwa]],1)</f>
        <v>B</v>
      </c>
      <c r="G24" t="str">
        <f>RIGHT(LEFT(kraina4[[#This Row],[nazwa]],3),2)</f>
        <v>23</v>
      </c>
      <c r="H24">
        <f>IF(kraina4[[#This Row],[k2014]]&gt;kraina4[[#This Row],[k2013]],1,0)</f>
        <v>0</v>
      </c>
      <c r="I24" s="1">
        <f>IF(kraina4[[#This Row],[m2014]]&gt;kraina4[[#This Row],[m2013]],1,0)</f>
        <v>0</v>
      </c>
      <c r="J24" s="1">
        <f>IF(AND(kraina4[[#This Row],[liczba kobiet większa w 2014]],kraina4[[#This Row],[liczba mężczyzn większa w 2014]]),1,0)</f>
        <v>0</v>
      </c>
    </row>
    <row r="25" spans="1:10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>RIGHT(kraina4[[#This Row],[nazwa]],1)</f>
        <v>C</v>
      </c>
      <c r="G25" t="str">
        <f>RIGHT(LEFT(kraina4[[#This Row],[nazwa]],3),2)</f>
        <v>24</v>
      </c>
      <c r="H25">
        <f>IF(kraina4[[#This Row],[k2014]]&gt;kraina4[[#This Row],[k2013]],1,0)</f>
        <v>1</v>
      </c>
      <c r="I25" s="1">
        <f>IF(kraina4[[#This Row],[m2014]]&gt;kraina4[[#This Row],[m2013]],1,0)</f>
        <v>1</v>
      </c>
      <c r="J25" s="1">
        <f>IF(AND(kraina4[[#This Row],[liczba kobiet większa w 2014]],kraina4[[#This Row],[liczba mężczyzn większa w 2014]]),1,0)</f>
        <v>1</v>
      </c>
    </row>
    <row r="26" spans="1:10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>RIGHT(kraina4[[#This Row],[nazwa]],1)</f>
        <v>B</v>
      </c>
      <c r="G26" t="str">
        <f>RIGHT(LEFT(kraina4[[#This Row],[nazwa]],3),2)</f>
        <v>25</v>
      </c>
      <c r="H26">
        <f>IF(kraina4[[#This Row],[k2014]]&gt;kraina4[[#This Row],[k2013]],1,0)</f>
        <v>1</v>
      </c>
      <c r="I26" s="1">
        <f>IF(kraina4[[#This Row],[m2014]]&gt;kraina4[[#This Row],[m2013]],1,0)</f>
        <v>1</v>
      </c>
      <c r="J26" s="1">
        <f>IF(AND(kraina4[[#This Row],[liczba kobiet większa w 2014]],kraina4[[#This Row],[liczba mężczyzn większa w 2014]]),1,0)</f>
        <v>1</v>
      </c>
    </row>
    <row r="27" spans="1:10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RIGHT(kraina4[[#This Row],[nazwa]],1)</f>
        <v>C</v>
      </c>
      <c r="G27" t="str">
        <f>RIGHT(LEFT(kraina4[[#This Row],[nazwa]],3),2)</f>
        <v>26</v>
      </c>
      <c r="H27">
        <f>IF(kraina4[[#This Row],[k2014]]&gt;kraina4[[#This Row],[k2013]],1,0)</f>
        <v>0</v>
      </c>
      <c r="I27" s="1">
        <f>IF(kraina4[[#This Row],[m2014]]&gt;kraina4[[#This Row],[m2013]],1,0)</f>
        <v>0</v>
      </c>
      <c r="J27" s="1">
        <f>IF(AND(kraina4[[#This Row],[liczba kobiet większa w 2014]],kraina4[[#This Row],[liczba mężczyzn większa w 2014]]),1,0)</f>
        <v>0</v>
      </c>
    </row>
    <row r="28" spans="1:10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>RIGHT(kraina4[[#This Row],[nazwa]],1)</f>
        <v>C</v>
      </c>
      <c r="G28" t="str">
        <f>RIGHT(LEFT(kraina4[[#This Row],[nazwa]],3),2)</f>
        <v>27</v>
      </c>
      <c r="H28">
        <f>IF(kraina4[[#This Row],[k2014]]&gt;kraina4[[#This Row],[k2013]],1,0)</f>
        <v>0</v>
      </c>
      <c r="I28" s="1">
        <f>IF(kraina4[[#This Row],[m2014]]&gt;kraina4[[#This Row],[m2013]],1,0)</f>
        <v>0</v>
      </c>
      <c r="J28" s="1">
        <f>IF(AND(kraina4[[#This Row],[liczba kobiet większa w 2014]],kraina4[[#This Row],[liczba mężczyzn większa w 2014]]),1,0)</f>
        <v>0</v>
      </c>
    </row>
    <row r="29" spans="1:10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>RIGHT(kraina4[[#This Row],[nazwa]],1)</f>
        <v>D</v>
      </c>
      <c r="G29" t="str">
        <f>RIGHT(LEFT(kraina4[[#This Row],[nazwa]],3),2)</f>
        <v>28</v>
      </c>
      <c r="H29">
        <f>IF(kraina4[[#This Row],[k2014]]&gt;kraina4[[#This Row],[k2013]],1,0)</f>
        <v>0</v>
      </c>
      <c r="I29" s="1">
        <f>IF(kraina4[[#This Row],[m2014]]&gt;kraina4[[#This Row],[m2013]],1,0)</f>
        <v>0</v>
      </c>
      <c r="J29" s="1">
        <f>IF(AND(kraina4[[#This Row],[liczba kobiet większa w 2014]],kraina4[[#This Row],[liczba mężczyzn większa w 2014]]),1,0)</f>
        <v>0</v>
      </c>
    </row>
    <row r="30" spans="1:10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>RIGHT(kraina4[[#This Row],[nazwa]],1)</f>
        <v>A</v>
      </c>
      <c r="G30" t="str">
        <f>RIGHT(LEFT(kraina4[[#This Row],[nazwa]],3),2)</f>
        <v>29</v>
      </c>
      <c r="H30">
        <f>IF(kraina4[[#This Row],[k2014]]&gt;kraina4[[#This Row],[k2013]],1,0)</f>
        <v>0</v>
      </c>
      <c r="I30" s="1">
        <f>IF(kraina4[[#This Row],[m2014]]&gt;kraina4[[#This Row],[m2013]],1,0)</f>
        <v>0</v>
      </c>
      <c r="J30" s="1">
        <f>IF(AND(kraina4[[#This Row],[liczba kobiet większa w 2014]],kraina4[[#This Row],[liczba mężczyzn większa w 2014]]),1,0)</f>
        <v>0</v>
      </c>
    </row>
    <row r="31" spans="1:10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>RIGHT(kraina4[[#This Row],[nazwa]],1)</f>
        <v>C</v>
      </c>
      <c r="G31" t="str">
        <f>RIGHT(LEFT(kraina4[[#This Row],[nazwa]],3),2)</f>
        <v>30</v>
      </c>
      <c r="H31">
        <f>IF(kraina4[[#This Row],[k2014]]&gt;kraina4[[#This Row],[k2013]],1,0)</f>
        <v>0</v>
      </c>
      <c r="I31" s="1">
        <f>IF(kraina4[[#This Row],[m2014]]&gt;kraina4[[#This Row],[m2013]],1,0)</f>
        <v>0</v>
      </c>
      <c r="J31" s="1">
        <f>IF(AND(kraina4[[#This Row],[liczba kobiet większa w 2014]],kraina4[[#This Row],[liczba mężczyzn większa w 2014]]),1,0)</f>
        <v>0</v>
      </c>
    </row>
    <row r="32" spans="1:10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>RIGHT(kraina4[[#This Row],[nazwa]],1)</f>
        <v>C</v>
      </c>
      <c r="G32" t="str">
        <f>RIGHT(LEFT(kraina4[[#This Row],[nazwa]],3),2)</f>
        <v>31</v>
      </c>
      <c r="H32">
        <f>IF(kraina4[[#This Row],[k2014]]&gt;kraina4[[#This Row],[k2013]],1,0)</f>
        <v>0</v>
      </c>
      <c r="I32" s="1">
        <f>IF(kraina4[[#This Row],[m2014]]&gt;kraina4[[#This Row],[m2013]],1,0)</f>
        <v>1</v>
      </c>
      <c r="J32" s="1">
        <f>IF(AND(kraina4[[#This Row],[liczba kobiet większa w 2014]],kraina4[[#This Row],[liczba mężczyzn większa w 2014]]),1,0)</f>
        <v>0</v>
      </c>
    </row>
    <row r="33" spans="1:10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>RIGHT(kraina4[[#This Row],[nazwa]],1)</f>
        <v>D</v>
      </c>
      <c r="G33" t="str">
        <f>RIGHT(LEFT(kraina4[[#This Row],[nazwa]],3),2)</f>
        <v>32</v>
      </c>
      <c r="H33">
        <f>IF(kraina4[[#This Row],[k2014]]&gt;kraina4[[#This Row],[k2013]],1,0)</f>
        <v>1</v>
      </c>
      <c r="I33" s="1">
        <f>IF(kraina4[[#This Row],[m2014]]&gt;kraina4[[#This Row],[m2013]],1,0)</f>
        <v>1</v>
      </c>
      <c r="J33" s="1">
        <f>IF(AND(kraina4[[#This Row],[liczba kobiet większa w 2014]],kraina4[[#This Row],[liczba mężczyzn większa w 2014]]),1,0)</f>
        <v>1</v>
      </c>
    </row>
    <row r="34" spans="1:10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>RIGHT(kraina4[[#This Row],[nazwa]],1)</f>
        <v>B</v>
      </c>
      <c r="G34" t="str">
        <f>RIGHT(LEFT(kraina4[[#This Row],[nazwa]],3),2)</f>
        <v>33</v>
      </c>
      <c r="H34">
        <f>IF(kraina4[[#This Row],[k2014]]&gt;kraina4[[#This Row],[k2013]],1,0)</f>
        <v>0</v>
      </c>
      <c r="I34" s="1">
        <f>IF(kraina4[[#This Row],[m2014]]&gt;kraina4[[#This Row],[m2013]],1,0)</f>
        <v>0</v>
      </c>
      <c r="J34" s="1">
        <f>IF(AND(kraina4[[#This Row],[liczba kobiet większa w 2014]],kraina4[[#This Row],[liczba mężczyzn większa w 2014]]),1,0)</f>
        <v>0</v>
      </c>
    </row>
    <row r="35" spans="1:10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>RIGHT(kraina4[[#This Row],[nazwa]],1)</f>
        <v>C</v>
      </c>
      <c r="G35" t="str">
        <f>RIGHT(LEFT(kraina4[[#This Row],[nazwa]],3),2)</f>
        <v>34</v>
      </c>
      <c r="H35">
        <f>IF(kraina4[[#This Row],[k2014]]&gt;kraina4[[#This Row],[k2013]],1,0)</f>
        <v>1</v>
      </c>
      <c r="I35" s="1">
        <f>IF(kraina4[[#This Row],[m2014]]&gt;kraina4[[#This Row],[m2013]],1,0)</f>
        <v>1</v>
      </c>
      <c r="J35" s="1">
        <f>IF(AND(kraina4[[#This Row],[liczba kobiet większa w 2014]],kraina4[[#This Row],[liczba mężczyzn większa w 2014]]),1,0)</f>
        <v>1</v>
      </c>
    </row>
    <row r="36" spans="1:10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>RIGHT(kraina4[[#This Row],[nazwa]],1)</f>
        <v>C</v>
      </c>
      <c r="G36" t="str">
        <f>RIGHT(LEFT(kraina4[[#This Row],[nazwa]],3),2)</f>
        <v>35</v>
      </c>
      <c r="H36">
        <f>IF(kraina4[[#This Row],[k2014]]&gt;kraina4[[#This Row],[k2013]],1,0)</f>
        <v>0</v>
      </c>
      <c r="I36" s="1">
        <f>IF(kraina4[[#This Row],[m2014]]&gt;kraina4[[#This Row],[m2013]],1,0)</f>
        <v>0</v>
      </c>
      <c r="J36" s="1">
        <f>IF(AND(kraina4[[#This Row],[liczba kobiet większa w 2014]],kraina4[[#This Row],[liczba mężczyzn większa w 2014]]),1,0)</f>
        <v>0</v>
      </c>
    </row>
    <row r="37" spans="1:10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>RIGHT(kraina4[[#This Row],[nazwa]],1)</f>
        <v>B</v>
      </c>
      <c r="G37" t="str">
        <f>RIGHT(LEFT(kraina4[[#This Row],[nazwa]],3),2)</f>
        <v>36</v>
      </c>
      <c r="H37">
        <f>IF(kraina4[[#This Row],[k2014]]&gt;kraina4[[#This Row],[k2013]],1,0)</f>
        <v>0</v>
      </c>
      <c r="I37" s="1">
        <f>IF(kraina4[[#This Row],[m2014]]&gt;kraina4[[#This Row],[m2013]],1,0)</f>
        <v>0</v>
      </c>
      <c r="J37" s="1">
        <f>IF(AND(kraina4[[#This Row],[liczba kobiet większa w 2014]],kraina4[[#This Row],[liczba mężczyzn większa w 2014]]),1,0)</f>
        <v>0</v>
      </c>
    </row>
    <row r="38" spans="1:10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>RIGHT(kraina4[[#This Row],[nazwa]],1)</f>
        <v>A</v>
      </c>
      <c r="G38" t="str">
        <f>RIGHT(LEFT(kraina4[[#This Row],[nazwa]],3),2)</f>
        <v>37</v>
      </c>
      <c r="H38">
        <f>IF(kraina4[[#This Row],[k2014]]&gt;kraina4[[#This Row],[k2013]],1,0)</f>
        <v>0</v>
      </c>
      <c r="I38" s="1">
        <f>IF(kraina4[[#This Row],[m2014]]&gt;kraina4[[#This Row],[m2013]],1,0)</f>
        <v>0</v>
      </c>
      <c r="J38" s="1">
        <f>IF(AND(kraina4[[#This Row],[liczba kobiet większa w 2014]],kraina4[[#This Row],[liczba mężczyzn większa w 2014]]),1,0)</f>
        <v>0</v>
      </c>
    </row>
    <row r="39" spans="1:10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>RIGHT(kraina4[[#This Row],[nazwa]],1)</f>
        <v>B</v>
      </c>
      <c r="G39" t="str">
        <f>RIGHT(LEFT(kraina4[[#This Row],[nazwa]],3),2)</f>
        <v>38</v>
      </c>
      <c r="H39">
        <f>IF(kraina4[[#This Row],[k2014]]&gt;kraina4[[#This Row],[k2013]],1,0)</f>
        <v>0</v>
      </c>
      <c r="I39" s="1">
        <f>IF(kraina4[[#This Row],[m2014]]&gt;kraina4[[#This Row],[m2013]],1,0)</f>
        <v>0</v>
      </c>
      <c r="J39" s="1">
        <f>IF(AND(kraina4[[#This Row],[liczba kobiet większa w 2014]],kraina4[[#This Row],[liczba mężczyzn większa w 2014]]),1,0)</f>
        <v>0</v>
      </c>
    </row>
    <row r="40" spans="1:10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>RIGHT(kraina4[[#This Row],[nazwa]],1)</f>
        <v>D</v>
      </c>
      <c r="G40" t="str">
        <f>RIGHT(LEFT(kraina4[[#This Row],[nazwa]],3),2)</f>
        <v>39</v>
      </c>
      <c r="H40">
        <f>IF(kraina4[[#This Row],[k2014]]&gt;kraina4[[#This Row],[k2013]],1,0)</f>
        <v>1</v>
      </c>
      <c r="I40" s="1">
        <f>IF(kraina4[[#This Row],[m2014]]&gt;kraina4[[#This Row],[m2013]],1,0)</f>
        <v>1</v>
      </c>
      <c r="J40" s="1">
        <f>IF(AND(kraina4[[#This Row],[liczba kobiet większa w 2014]],kraina4[[#This Row],[liczba mężczyzn większa w 2014]]),1,0)</f>
        <v>1</v>
      </c>
    </row>
    <row r="41" spans="1:10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>RIGHT(kraina4[[#This Row],[nazwa]],1)</f>
        <v>A</v>
      </c>
      <c r="G41" t="str">
        <f>RIGHT(LEFT(kraina4[[#This Row],[nazwa]],3),2)</f>
        <v>40</v>
      </c>
      <c r="H41">
        <f>IF(kraina4[[#This Row],[k2014]]&gt;kraina4[[#This Row],[k2013]],1,0)</f>
        <v>1</v>
      </c>
      <c r="I41" s="1">
        <f>IF(kraina4[[#This Row],[m2014]]&gt;kraina4[[#This Row],[m2013]],1,0)</f>
        <v>1</v>
      </c>
      <c r="J41" s="1">
        <f>IF(AND(kraina4[[#This Row],[liczba kobiet większa w 2014]],kraina4[[#This Row],[liczba mężczyzn większa w 2014]]),1,0)</f>
        <v>1</v>
      </c>
    </row>
    <row r="42" spans="1:10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>RIGHT(kraina4[[#This Row],[nazwa]],1)</f>
        <v>D</v>
      </c>
      <c r="G42" t="str">
        <f>RIGHT(LEFT(kraina4[[#This Row],[nazwa]],3),2)</f>
        <v>41</v>
      </c>
      <c r="H42">
        <f>IF(kraina4[[#This Row],[k2014]]&gt;kraina4[[#This Row],[k2013]],1,0)</f>
        <v>0</v>
      </c>
      <c r="I42" s="1">
        <f>IF(kraina4[[#This Row],[m2014]]&gt;kraina4[[#This Row],[m2013]],1,0)</f>
        <v>0</v>
      </c>
      <c r="J42" s="1">
        <f>IF(AND(kraina4[[#This Row],[liczba kobiet większa w 2014]],kraina4[[#This Row],[liczba mężczyzn większa w 2014]]),1,0)</f>
        <v>0</v>
      </c>
    </row>
    <row r="43" spans="1:10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>RIGHT(kraina4[[#This Row],[nazwa]],1)</f>
        <v>B</v>
      </c>
      <c r="G43" t="str">
        <f>RIGHT(LEFT(kraina4[[#This Row],[nazwa]],3),2)</f>
        <v>42</v>
      </c>
      <c r="H43">
        <f>IF(kraina4[[#This Row],[k2014]]&gt;kraina4[[#This Row],[k2013]],1,0)</f>
        <v>0</v>
      </c>
      <c r="I43" s="1">
        <f>IF(kraina4[[#This Row],[m2014]]&gt;kraina4[[#This Row],[m2013]],1,0)</f>
        <v>0</v>
      </c>
      <c r="J43" s="1">
        <f>IF(AND(kraina4[[#This Row],[liczba kobiet większa w 2014]],kraina4[[#This Row],[liczba mężczyzn większa w 2014]]),1,0)</f>
        <v>0</v>
      </c>
    </row>
    <row r="44" spans="1:10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>RIGHT(kraina4[[#This Row],[nazwa]],1)</f>
        <v>D</v>
      </c>
      <c r="G44" t="str">
        <f>RIGHT(LEFT(kraina4[[#This Row],[nazwa]],3),2)</f>
        <v>43</v>
      </c>
      <c r="H44">
        <f>IF(kraina4[[#This Row],[k2014]]&gt;kraina4[[#This Row],[k2013]],1,0)</f>
        <v>0</v>
      </c>
      <c r="I44" s="1">
        <f>IF(kraina4[[#This Row],[m2014]]&gt;kraina4[[#This Row],[m2013]],1,0)</f>
        <v>0</v>
      </c>
      <c r="J44" s="1">
        <f>IF(AND(kraina4[[#This Row],[liczba kobiet większa w 2014]],kraina4[[#This Row],[liczba mężczyzn większa w 2014]]),1,0)</f>
        <v>0</v>
      </c>
    </row>
    <row r="45" spans="1:10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>RIGHT(kraina4[[#This Row],[nazwa]],1)</f>
        <v>C</v>
      </c>
      <c r="G45" t="str">
        <f>RIGHT(LEFT(kraina4[[#This Row],[nazwa]],3),2)</f>
        <v>44</v>
      </c>
      <c r="H45">
        <f>IF(kraina4[[#This Row],[k2014]]&gt;kraina4[[#This Row],[k2013]],1,0)</f>
        <v>1</v>
      </c>
      <c r="I45" s="1">
        <f>IF(kraina4[[#This Row],[m2014]]&gt;kraina4[[#This Row],[m2013]],1,0)</f>
        <v>1</v>
      </c>
      <c r="J45" s="1">
        <f>IF(AND(kraina4[[#This Row],[liczba kobiet większa w 2014]],kraina4[[#This Row],[liczba mężczyzn większa w 2014]]),1,0)</f>
        <v>1</v>
      </c>
    </row>
    <row r="46" spans="1:10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>RIGHT(kraina4[[#This Row],[nazwa]],1)</f>
        <v>B</v>
      </c>
      <c r="G46" t="str">
        <f>RIGHT(LEFT(kraina4[[#This Row],[nazwa]],3),2)</f>
        <v>45</v>
      </c>
      <c r="H46">
        <f>IF(kraina4[[#This Row],[k2014]]&gt;kraina4[[#This Row],[k2013]],1,0)</f>
        <v>1</v>
      </c>
      <c r="I46" s="1">
        <f>IF(kraina4[[#This Row],[m2014]]&gt;kraina4[[#This Row],[m2013]],1,0)</f>
        <v>1</v>
      </c>
      <c r="J46" s="1">
        <f>IF(AND(kraina4[[#This Row],[liczba kobiet większa w 2014]],kraina4[[#This Row],[liczba mężczyzn większa w 2014]]),1,0)</f>
        <v>1</v>
      </c>
    </row>
    <row r="47" spans="1:10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>RIGHT(kraina4[[#This Row],[nazwa]],1)</f>
        <v>C</v>
      </c>
      <c r="G47" t="str">
        <f>RIGHT(LEFT(kraina4[[#This Row],[nazwa]],3),2)</f>
        <v>46</v>
      </c>
      <c r="H47">
        <f>IF(kraina4[[#This Row],[k2014]]&gt;kraina4[[#This Row],[k2013]],1,0)</f>
        <v>1</v>
      </c>
      <c r="I47" s="1">
        <f>IF(kraina4[[#This Row],[m2014]]&gt;kraina4[[#This Row],[m2013]],1,0)</f>
        <v>1</v>
      </c>
      <c r="J47" s="1">
        <f>IF(AND(kraina4[[#This Row],[liczba kobiet większa w 2014]],kraina4[[#This Row],[liczba mężczyzn większa w 2014]]),1,0)</f>
        <v>1</v>
      </c>
    </row>
    <row r="48" spans="1:10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>RIGHT(kraina4[[#This Row],[nazwa]],1)</f>
        <v>B</v>
      </c>
      <c r="G48" t="str">
        <f>RIGHT(LEFT(kraina4[[#This Row],[nazwa]],3),2)</f>
        <v>47</v>
      </c>
      <c r="H48">
        <f>IF(kraina4[[#This Row],[k2014]]&gt;kraina4[[#This Row],[k2013]],1,0)</f>
        <v>1</v>
      </c>
      <c r="I48" s="1">
        <f>IF(kraina4[[#This Row],[m2014]]&gt;kraina4[[#This Row],[m2013]],1,0)</f>
        <v>1</v>
      </c>
      <c r="J48" s="1">
        <f>IF(AND(kraina4[[#This Row],[liczba kobiet większa w 2014]],kraina4[[#This Row],[liczba mężczyzn większa w 2014]]),1,0)</f>
        <v>1</v>
      </c>
    </row>
    <row r="49" spans="1:10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>RIGHT(kraina4[[#This Row],[nazwa]],1)</f>
        <v>C</v>
      </c>
      <c r="G49" t="str">
        <f>RIGHT(LEFT(kraina4[[#This Row],[nazwa]],3),2)</f>
        <v>48</v>
      </c>
      <c r="H49">
        <f>IF(kraina4[[#This Row],[k2014]]&gt;kraina4[[#This Row],[k2013]],1,0)</f>
        <v>1</v>
      </c>
      <c r="I49" s="1">
        <f>IF(kraina4[[#This Row],[m2014]]&gt;kraina4[[#This Row],[m2013]],1,0)</f>
        <v>1</v>
      </c>
      <c r="J49" s="1">
        <f>IF(AND(kraina4[[#This Row],[liczba kobiet większa w 2014]],kraina4[[#This Row],[liczba mężczyzn większa w 2014]]),1,0)</f>
        <v>1</v>
      </c>
    </row>
    <row r="50" spans="1:10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>RIGHT(kraina4[[#This Row],[nazwa]],1)</f>
        <v>C</v>
      </c>
      <c r="G50" t="str">
        <f>RIGHT(LEFT(kraina4[[#This Row],[nazwa]],3),2)</f>
        <v>49</v>
      </c>
      <c r="H50">
        <f>IF(kraina4[[#This Row],[k2014]]&gt;kraina4[[#This Row],[k2013]],1,0)</f>
        <v>1</v>
      </c>
      <c r="I50" s="1">
        <f>IF(kraina4[[#This Row],[m2014]]&gt;kraina4[[#This Row],[m2013]],1,0)</f>
        <v>1</v>
      </c>
      <c r="J50" s="1">
        <f>IF(AND(kraina4[[#This Row],[liczba kobiet większa w 2014]],kraina4[[#This Row],[liczba mężczyzn większa w 2014]]),1,0)</f>
        <v>1</v>
      </c>
    </row>
    <row r="51" spans="1:10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>RIGHT(kraina4[[#This Row],[nazwa]],1)</f>
        <v>B</v>
      </c>
      <c r="G51" t="str">
        <f>RIGHT(LEFT(kraina4[[#This Row],[nazwa]],3),2)</f>
        <v>50</v>
      </c>
      <c r="H51">
        <f>IF(kraina4[[#This Row],[k2014]]&gt;kraina4[[#This Row],[k2013]],1,0)</f>
        <v>0</v>
      </c>
      <c r="I51" s="1">
        <f>IF(kraina4[[#This Row],[m2014]]&gt;kraina4[[#This Row],[m2013]],1,0)</f>
        <v>0</v>
      </c>
      <c r="J51" s="1">
        <f>IF(AND(kraina4[[#This Row],[liczba kobiet większa w 2014]],kraina4[[#This Row],[liczba mężczyzn większa w 2014]]),1,0)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CFB1-B532-4A8A-A698-7D1BFF03216A}">
  <dimension ref="A1:Y52"/>
  <sheetViews>
    <sheetView tabSelected="1" topLeftCell="I1" workbookViewId="0">
      <selection activeCell="X8" sqref="X8"/>
    </sheetView>
  </sheetViews>
  <sheetFormatPr defaultRowHeight="14.4" x14ac:dyDescent="0.3"/>
  <cols>
    <col min="1" max="5" width="10.77734375" bestFit="1" customWidth="1"/>
    <col min="6" max="6" width="9.109375" bestFit="1" customWidth="1"/>
    <col min="8" max="9" width="13.77734375" bestFit="1" customWidth="1"/>
    <col min="10" max="10" width="15.88671875" bestFit="1" customWidth="1"/>
    <col min="11" max="11" width="15.88671875" customWidth="1"/>
    <col min="12" max="12" width="10" bestFit="1" customWidth="1"/>
    <col min="13" max="13" width="11" bestFit="1" customWidth="1"/>
    <col min="14" max="21" width="12" bestFit="1" customWidth="1"/>
    <col min="22" max="22" width="37.88671875" customWidth="1"/>
    <col min="23" max="23" width="17.44140625" bestFit="1" customWidth="1"/>
    <col min="24" max="24" width="19.109375" bestFit="1" customWidth="1"/>
    <col min="25" max="25" width="13" customWidth="1"/>
  </cols>
  <sheetData>
    <row r="1" spans="1:25" ht="15.6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68</v>
      </c>
      <c r="I1" t="s">
        <v>69</v>
      </c>
      <c r="J1" t="s">
        <v>70</v>
      </c>
      <c r="K1" t="s">
        <v>82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84</v>
      </c>
      <c r="X1" s="3" t="s">
        <v>85</v>
      </c>
      <c r="Y1" t="s">
        <v>83</v>
      </c>
    </row>
    <row r="2" spans="1:25" ht="15.6" x14ac:dyDescent="0.3">
      <c r="A2" s="1" t="s">
        <v>0</v>
      </c>
      <c r="B2">
        <v>1415007</v>
      </c>
      <c r="C2">
        <v>1397195</v>
      </c>
      <c r="D2">
        <v>1499070</v>
      </c>
      <c r="E2" s="2">
        <v>1481105</v>
      </c>
      <c r="F2" t="str">
        <f>RIGHT(kraina5[[#This Row],[nazwa]],1)</f>
        <v>D</v>
      </c>
      <c r="G2" t="str">
        <f>RIGHT(LEFT(kraina5[[#This Row],[nazwa]],3),2)</f>
        <v>01</v>
      </c>
      <c r="H2">
        <f>kraina5[[#This Row],[k2013]]+kraina5[[#This Row],[m2013]]</f>
        <v>2812202</v>
      </c>
      <c r="I2">
        <f>kraina5[[#This Row],[k2014]]+kraina5[[#This Row],[m2014]]</f>
        <v>2980175</v>
      </c>
      <c r="J2" s="1">
        <f>ROUNDDOWN(kraina5[[#This Row],[ludność2014]]/kraina5[[#This Row],[ludność2013]],4)</f>
        <v>1.0597000000000001</v>
      </c>
      <c r="K2" s="1">
        <f>kraina5[[#This Row],[ludność2014]]</f>
        <v>2980175</v>
      </c>
      <c r="L2" s="1">
        <f t="shared" ref="L2:V2" si="0">IF(K2&lt;=2*$H2,INT($J2*K2),K2)</f>
        <v>3158091</v>
      </c>
      <c r="M2" s="1">
        <f t="shared" si="0"/>
        <v>3346629</v>
      </c>
      <c r="N2" s="1">
        <f t="shared" si="0"/>
        <v>3546422</v>
      </c>
      <c r="O2" s="1">
        <f t="shared" si="0"/>
        <v>3758143</v>
      </c>
      <c r="P2" s="1">
        <f t="shared" si="0"/>
        <v>3982504</v>
      </c>
      <c r="Q2" s="1">
        <f t="shared" si="0"/>
        <v>4220259</v>
      </c>
      <c r="R2" s="1">
        <f t="shared" si="0"/>
        <v>4472208</v>
      </c>
      <c r="S2" s="1">
        <f t="shared" si="0"/>
        <v>4739198</v>
      </c>
      <c r="T2" s="1">
        <f t="shared" si="0"/>
        <v>5022128</v>
      </c>
      <c r="U2" s="1">
        <f t="shared" si="0"/>
        <v>5321949</v>
      </c>
      <c r="V2" s="1">
        <f t="shared" si="0"/>
        <v>5639669</v>
      </c>
      <c r="W2" s="1">
        <f>IF(kraina5[[#This Row],[2025]]&gt;=2*kraina5[[#This Row],[ludność2013]],1,0)</f>
        <v>1</v>
      </c>
      <c r="X2" s="10">
        <f>SUM(kraina5[czy przeludnione])</f>
        <v>18</v>
      </c>
      <c r="Y2">
        <f>MAX(kraina5[2025])</f>
        <v>16699503</v>
      </c>
    </row>
    <row r="3" spans="1:25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>RIGHT(kraina5[[#This Row],[nazwa]],1)</f>
        <v>D</v>
      </c>
      <c r="G3" t="str">
        <f>RIGHT(LEFT(kraina5[[#This Row],[nazwa]],3),2)</f>
        <v>02</v>
      </c>
      <c r="H3">
        <f>kraina5[[#This Row],[k2013]]+kraina5[[#This Row],[m2013]]</f>
        <v>3353163</v>
      </c>
      <c r="I3">
        <f>kraina5[[#This Row],[k2014]]+kraina5[[#This Row],[m2014]]</f>
        <v>3140763</v>
      </c>
      <c r="J3" s="1">
        <f>ROUNDDOWN(kraina5[[#This Row],[ludność2014]]/kraina5[[#This Row],[ludność2013]],4)</f>
        <v>0.93659999999999999</v>
      </c>
      <c r="K3" s="1">
        <f>kraina5[[#This Row],[ludność2014]]</f>
        <v>3140763</v>
      </c>
      <c r="L3" s="1">
        <f t="shared" ref="L3:V3" si="1">IF(K3&lt;=2*$H3,INT($J3*K3),K3)</f>
        <v>2941638</v>
      </c>
      <c r="M3" s="1">
        <f t="shared" si="1"/>
        <v>2755138</v>
      </c>
      <c r="N3" s="1">
        <f t="shared" si="1"/>
        <v>2580462</v>
      </c>
      <c r="O3" s="1">
        <f t="shared" si="1"/>
        <v>2416860</v>
      </c>
      <c r="P3" s="1">
        <f t="shared" si="1"/>
        <v>2263631</v>
      </c>
      <c r="Q3" s="1">
        <f t="shared" si="1"/>
        <v>2120116</v>
      </c>
      <c r="R3" s="1">
        <f t="shared" si="1"/>
        <v>1985700</v>
      </c>
      <c r="S3" s="1">
        <f t="shared" si="1"/>
        <v>1859806</v>
      </c>
      <c r="T3" s="1">
        <f t="shared" si="1"/>
        <v>1741894</v>
      </c>
      <c r="U3" s="1">
        <f t="shared" si="1"/>
        <v>1631457</v>
      </c>
      <c r="V3" s="1">
        <f t="shared" si="1"/>
        <v>1528022</v>
      </c>
      <c r="W3" s="1">
        <f>IF(kraina5[[#This Row],[2025]]&gt;=2*kraina5[[#This Row],[ludność2013]],1,0)</f>
        <v>0</v>
      </c>
      <c r="X3" s="1"/>
    </row>
    <row r="4" spans="1:25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>RIGHT(kraina5[[#This Row],[nazwa]],1)</f>
        <v>C</v>
      </c>
      <c r="G4" t="str">
        <f>RIGHT(LEFT(kraina5[[#This Row],[nazwa]],3),2)</f>
        <v>03</v>
      </c>
      <c r="H4">
        <f>kraina5[[#This Row],[k2013]]+kraina5[[#This Row],[m2013]]</f>
        <v>2443837</v>
      </c>
      <c r="I4">
        <f>kraina5[[#This Row],[k2014]]+kraina5[[#This Row],[m2014]]</f>
        <v>2491574</v>
      </c>
      <c r="J4" s="1">
        <f>ROUNDDOWN(kraina5[[#This Row],[ludność2014]]/kraina5[[#This Row],[ludność2013]],4)</f>
        <v>1.0195000000000001</v>
      </c>
      <c r="K4" s="1">
        <f>kraina5[[#This Row],[ludność2014]]</f>
        <v>2491574</v>
      </c>
      <c r="L4" s="1">
        <f t="shared" ref="L4:V4" si="2">IF(K4&lt;=2*$H4,INT($J4*K4),K4)</f>
        <v>2540159</v>
      </c>
      <c r="M4" s="1">
        <f t="shared" si="2"/>
        <v>2589692</v>
      </c>
      <c r="N4" s="1">
        <f t="shared" si="2"/>
        <v>2640190</v>
      </c>
      <c r="O4" s="1">
        <f t="shared" si="2"/>
        <v>2691673</v>
      </c>
      <c r="P4" s="1">
        <f t="shared" si="2"/>
        <v>2744160</v>
      </c>
      <c r="Q4" s="1">
        <f t="shared" si="2"/>
        <v>2797671</v>
      </c>
      <c r="R4" s="1">
        <f t="shared" si="2"/>
        <v>2852225</v>
      </c>
      <c r="S4" s="1">
        <f t="shared" si="2"/>
        <v>2907843</v>
      </c>
      <c r="T4" s="1">
        <f t="shared" si="2"/>
        <v>2964545</v>
      </c>
      <c r="U4" s="1">
        <f t="shared" si="2"/>
        <v>3022353</v>
      </c>
      <c r="V4" s="1">
        <f t="shared" si="2"/>
        <v>3081288</v>
      </c>
      <c r="W4" s="1">
        <f>IF(kraina5[[#This Row],[2025]]&gt;=2*kraina5[[#This Row],[ludność2013]],1,0)</f>
        <v>0</v>
      </c>
      <c r="X4" s="1"/>
    </row>
    <row r="5" spans="1:25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>RIGHT(kraina5[[#This Row],[nazwa]],1)</f>
        <v>D</v>
      </c>
      <c r="G5" t="str">
        <f>RIGHT(LEFT(kraina5[[#This Row],[nazwa]],3),2)</f>
        <v>04</v>
      </c>
      <c r="H5">
        <f>kraina5[[#This Row],[k2013]]+kraina5[[#This Row],[m2013]]</f>
        <v>1975115</v>
      </c>
      <c r="I5">
        <f>kraina5[[#This Row],[k2014]]+kraina5[[#This Row],[m2014]]</f>
        <v>1411260</v>
      </c>
      <c r="J5" s="1">
        <f>ROUNDDOWN(kraina5[[#This Row],[ludność2014]]/kraina5[[#This Row],[ludność2013]],4)</f>
        <v>0.71450000000000002</v>
      </c>
      <c r="K5" s="1">
        <f>kraina5[[#This Row],[ludność2014]]</f>
        <v>1411260</v>
      </c>
      <c r="L5" s="1">
        <f t="shared" ref="L5:V5" si="3">IF(K5&lt;=2*$H5,INT($J5*K5),K5)</f>
        <v>1008345</v>
      </c>
      <c r="M5" s="1">
        <f t="shared" si="3"/>
        <v>720462</v>
      </c>
      <c r="N5" s="1">
        <f t="shared" si="3"/>
        <v>514770</v>
      </c>
      <c r="O5" s="1">
        <f t="shared" si="3"/>
        <v>367803</v>
      </c>
      <c r="P5" s="1">
        <f t="shared" si="3"/>
        <v>262795</v>
      </c>
      <c r="Q5" s="1">
        <f t="shared" si="3"/>
        <v>187767</v>
      </c>
      <c r="R5" s="1">
        <f t="shared" si="3"/>
        <v>134159</v>
      </c>
      <c r="S5" s="1">
        <f t="shared" si="3"/>
        <v>95856</v>
      </c>
      <c r="T5" s="1">
        <f t="shared" si="3"/>
        <v>68489</v>
      </c>
      <c r="U5" s="1">
        <f t="shared" si="3"/>
        <v>48935</v>
      </c>
      <c r="V5" s="1">
        <f t="shared" si="3"/>
        <v>34964</v>
      </c>
      <c r="W5" s="1">
        <f>IF(kraina5[[#This Row],[2025]]&gt;=2*kraina5[[#This Row],[ludność2013]],1,0)</f>
        <v>0</v>
      </c>
      <c r="X5" s="1"/>
    </row>
    <row r="6" spans="1:25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>RIGHT(kraina5[[#This Row],[nazwa]],1)</f>
        <v>A</v>
      </c>
      <c r="G6" t="str">
        <f>RIGHT(LEFT(kraina5[[#This Row],[nazwa]],3),2)</f>
        <v>05</v>
      </c>
      <c r="H6">
        <f>kraina5[[#This Row],[k2013]]+kraina5[[#This Row],[m2013]]</f>
        <v>4664729</v>
      </c>
      <c r="I6">
        <f>kraina5[[#This Row],[k2014]]+kraina5[[#This Row],[m2014]]</f>
        <v>3792224</v>
      </c>
      <c r="J6" s="1">
        <f>ROUNDDOWN(kraina5[[#This Row],[ludność2014]]/kraina5[[#This Row],[ludność2013]],4)</f>
        <v>0.81289999999999996</v>
      </c>
      <c r="K6" s="1">
        <f>kraina5[[#This Row],[ludność2014]]</f>
        <v>3792224</v>
      </c>
      <c r="L6" s="1">
        <f t="shared" ref="L6:V6" si="4">IF(K6&lt;=2*$H6,INT($J6*K6),K6)</f>
        <v>3082698</v>
      </c>
      <c r="M6" s="1">
        <f t="shared" si="4"/>
        <v>2505925</v>
      </c>
      <c r="N6" s="1">
        <f t="shared" si="4"/>
        <v>2037066</v>
      </c>
      <c r="O6" s="1">
        <f t="shared" si="4"/>
        <v>1655930</v>
      </c>
      <c r="P6" s="1">
        <f t="shared" si="4"/>
        <v>1346105</v>
      </c>
      <c r="Q6" s="1">
        <f t="shared" si="4"/>
        <v>1094248</v>
      </c>
      <c r="R6" s="1">
        <f t="shared" si="4"/>
        <v>889514</v>
      </c>
      <c r="S6" s="1">
        <f t="shared" si="4"/>
        <v>723085</v>
      </c>
      <c r="T6" s="1">
        <f t="shared" si="4"/>
        <v>587795</v>
      </c>
      <c r="U6" s="1">
        <f t="shared" si="4"/>
        <v>477818</v>
      </c>
      <c r="V6" s="1">
        <f t="shared" si="4"/>
        <v>388418</v>
      </c>
      <c r="W6" s="1">
        <f>IF(kraina5[[#This Row],[2025]]&gt;=2*kraina5[[#This Row],[ludność2013]],1,0)</f>
        <v>0</v>
      </c>
      <c r="X6" s="1"/>
    </row>
    <row r="7" spans="1:25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>RIGHT(kraina5[[#This Row],[nazwa]],1)</f>
        <v>D</v>
      </c>
      <c r="G7" t="str">
        <f>RIGHT(LEFT(kraina5[[#This Row],[nazwa]],3),2)</f>
        <v>06</v>
      </c>
      <c r="H7">
        <f>kraina5[[#This Row],[k2013]]+kraina5[[#This Row],[m2013]]</f>
        <v>3698361</v>
      </c>
      <c r="I7">
        <f>kraina5[[#This Row],[k2014]]+kraina5[[#This Row],[m2014]]</f>
        <v>4153748</v>
      </c>
      <c r="J7" s="1">
        <f>ROUNDDOWN(kraina5[[#This Row],[ludność2014]]/kraina5[[#This Row],[ludność2013]],4)</f>
        <v>1.1231</v>
      </c>
      <c r="K7" s="1">
        <f>kraina5[[#This Row],[ludność2014]]</f>
        <v>4153748</v>
      </c>
      <c r="L7" s="1">
        <f t="shared" ref="L7:V7" si="5">IF(K7&lt;=2*$H7,INT($J7*K7),K7)</f>
        <v>4665074</v>
      </c>
      <c r="M7" s="1">
        <f t="shared" si="5"/>
        <v>5239344</v>
      </c>
      <c r="N7" s="1">
        <f t="shared" si="5"/>
        <v>5884307</v>
      </c>
      <c r="O7" s="1">
        <f t="shared" si="5"/>
        <v>6608665</v>
      </c>
      <c r="P7" s="1">
        <f t="shared" si="5"/>
        <v>7422191</v>
      </c>
      <c r="Q7" s="1">
        <f t="shared" si="5"/>
        <v>7422191</v>
      </c>
      <c r="R7" s="1">
        <f t="shared" si="5"/>
        <v>7422191</v>
      </c>
      <c r="S7" s="1">
        <f t="shared" si="5"/>
        <v>7422191</v>
      </c>
      <c r="T7" s="1">
        <f t="shared" si="5"/>
        <v>7422191</v>
      </c>
      <c r="U7" s="1">
        <f t="shared" si="5"/>
        <v>7422191</v>
      </c>
      <c r="V7" s="1">
        <f t="shared" si="5"/>
        <v>7422191</v>
      </c>
      <c r="W7" s="1">
        <f>IF(kraina5[[#This Row],[2025]]&gt;=2*kraina5[[#This Row],[ludność2013]],1,0)</f>
        <v>1</v>
      </c>
      <c r="X7" s="1"/>
    </row>
    <row r="8" spans="1:25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>RIGHT(kraina5[[#This Row],[nazwa]],1)</f>
        <v>B</v>
      </c>
      <c r="G8" t="str">
        <f>RIGHT(LEFT(kraina5[[#This Row],[nazwa]],3),2)</f>
        <v>07</v>
      </c>
      <c r="H8">
        <f>kraina5[[#This Row],[k2013]]+kraina5[[#This Row],[m2013]]</f>
        <v>7689971</v>
      </c>
      <c r="I8">
        <f>kraina5[[#This Row],[k2014]]+kraina5[[#This Row],[m2014]]</f>
        <v>6719014</v>
      </c>
      <c r="J8" s="1">
        <f>ROUNDDOWN(kraina5[[#This Row],[ludność2014]]/kraina5[[#This Row],[ludność2013]],4)</f>
        <v>0.87370000000000003</v>
      </c>
      <c r="K8" s="1">
        <f>kraina5[[#This Row],[ludność2014]]</f>
        <v>6719014</v>
      </c>
      <c r="L8" s="1">
        <f t="shared" ref="L8:V8" si="6">IF(K8&lt;=2*$H8,INT($J8*K8),K8)</f>
        <v>5870402</v>
      </c>
      <c r="M8" s="1">
        <f t="shared" si="6"/>
        <v>5128970</v>
      </c>
      <c r="N8" s="1">
        <f t="shared" si="6"/>
        <v>4481181</v>
      </c>
      <c r="O8" s="1">
        <f t="shared" si="6"/>
        <v>3915207</v>
      </c>
      <c r="P8" s="1">
        <f t="shared" si="6"/>
        <v>3420716</v>
      </c>
      <c r="Q8" s="1">
        <f t="shared" si="6"/>
        <v>2988679</v>
      </c>
      <c r="R8" s="1">
        <f t="shared" si="6"/>
        <v>2611208</v>
      </c>
      <c r="S8" s="1">
        <f t="shared" si="6"/>
        <v>2281412</v>
      </c>
      <c r="T8" s="1">
        <f t="shared" si="6"/>
        <v>1993269</v>
      </c>
      <c r="U8" s="1">
        <f t="shared" si="6"/>
        <v>1741519</v>
      </c>
      <c r="V8" s="1">
        <f t="shared" si="6"/>
        <v>1521565</v>
      </c>
      <c r="W8" s="1">
        <f>IF(kraina5[[#This Row],[2025]]&gt;=2*kraina5[[#This Row],[ludność2013]],1,0)</f>
        <v>0</v>
      </c>
      <c r="X8" s="1"/>
    </row>
    <row r="9" spans="1:25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>RIGHT(kraina5[[#This Row],[nazwa]],1)</f>
        <v>A</v>
      </c>
      <c r="G9" t="str">
        <f>RIGHT(LEFT(kraina5[[#This Row],[nazwa]],3),2)</f>
        <v>08</v>
      </c>
      <c r="H9">
        <f>kraina5[[#This Row],[k2013]]+kraina5[[#This Row],[m2013]]</f>
        <v>1335057</v>
      </c>
      <c r="I9">
        <f>kraina5[[#This Row],[k2014]]+kraina5[[#This Row],[m2014]]</f>
        <v>2079034</v>
      </c>
      <c r="J9" s="1">
        <f>ROUNDDOWN(kraina5[[#This Row],[ludność2014]]/kraina5[[#This Row],[ludność2013]],4)</f>
        <v>1.5571999999999999</v>
      </c>
      <c r="K9" s="1">
        <f>kraina5[[#This Row],[ludność2014]]</f>
        <v>2079034</v>
      </c>
      <c r="L9" s="1">
        <f t="shared" ref="L9:V9" si="7">IF(K9&lt;=2*$H9,INT($J9*K9),K9)</f>
        <v>3237471</v>
      </c>
      <c r="M9" s="1">
        <f t="shared" si="7"/>
        <v>3237471</v>
      </c>
      <c r="N9" s="1">
        <f t="shared" si="7"/>
        <v>3237471</v>
      </c>
      <c r="O9" s="1">
        <f t="shared" si="7"/>
        <v>3237471</v>
      </c>
      <c r="P9" s="1">
        <f t="shared" si="7"/>
        <v>3237471</v>
      </c>
      <c r="Q9" s="1">
        <f t="shared" si="7"/>
        <v>3237471</v>
      </c>
      <c r="R9" s="1">
        <f t="shared" si="7"/>
        <v>3237471</v>
      </c>
      <c r="S9" s="1">
        <f t="shared" si="7"/>
        <v>3237471</v>
      </c>
      <c r="T9" s="1">
        <f t="shared" si="7"/>
        <v>3237471</v>
      </c>
      <c r="U9" s="1">
        <f t="shared" si="7"/>
        <v>3237471</v>
      </c>
      <c r="V9" s="1">
        <f t="shared" si="7"/>
        <v>3237471</v>
      </c>
      <c r="W9" s="1">
        <f>IF(kraina5[[#This Row],[2025]]&gt;=2*kraina5[[#This Row],[ludność2013]],1,0)</f>
        <v>1</v>
      </c>
      <c r="X9" s="1"/>
    </row>
    <row r="10" spans="1:25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>RIGHT(kraina5[[#This Row],[nazwa]],1)</f>
        <v>C</v>
      </c>
      <c r="G10" t="str">
        <f>RIGHT(LEFT(kraina5[[#This Row],[nazwa]],3),2)</f>
        <v>09</v>
      </c>
      <c r="H10">
        <f>kraina5[[#This Row],[k2013]]+kraina5[[#This Row],[m2013]]</f>
        <v>3291343</v>
      </c>
      <c r="I10">
        <f>kraina5[[#This Row],[k2014]]+kraina5[[#This Row],[m2014]]</f>
        <v>2210357</v>
      </c>
      <c r="J10" s="1">
        <f>ROUNDDOWN(kraina5[[#This Row],[ludność2014]]/kraina5[[#This Row],[ludność2013]],4)</f>
        <v>0.67149999999999999</v>
      </c>
      <c r="K10" s="1">
        <f>kraina5[[#This Row],[ludność2014]]</f>
        <v>2210357</v>
      </c>
      <c r="L10" s="1">
        <f t="shared" ref="L10:V10" si="8">IF(K10&lt;=2*$H10,INT($J10*K10),K10)</f>
        <v>1484254</v>
      </c>
      <c r="M10" s="1">
        <f t="shared" si="8"/>
        <v>996676</v>
      </c>
      <c r="N10" s="1">
        <f t="shared" si="8"/>
        <v>669267</v>
      </c>
      <c r="O10" s="1">
        <f t="shared" si="8"/>
        <v>449412</v>
      </c>
      <c r="P10" s="1">
        <f t="shared" si="8"/>
        <v>301780</v>
      </c>
      <c r="Q10" s="1">
        <f t="shared" si="8"/>
        <v>202645</v>
      </c>
      <c r="R10" s="1">
        <f t="shared" si="8"/>
        <v>136076</v>
      </c>
      <c r="S10" s="1">
        <f t="shared" si="8"/>
        <v>91375</v>
      </c>
      <c r="T10" s="1">
        <f t="shared" si="8"/>
        <v>61358</v>
      </c>
      <c r="U10" s="1">
        <f t="shared" si="8"/>
        <v>41201</v>
      </c>
      <c r="V10" s="1">
        <f t="shared" si="8"/>
        <v>27666</v>
      </c>
      <c r="W10" s="1">
        <f>IF(kraina5[[#This Row],[2025]]&gt;=2*kraina5[[#This Row],[ludność2013]],1,0)</f>
        <v>0</v>
      </c>
      <c r="X10" s="1"/>
    </row>
    <row r="11" spans="1:25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>RIGHT(kraina5[[#This Row],[nazwa]],1)</f>
        <v>C</v>
      </c>
      <c r="G11" t="str">
        <f>RIGHT(LEFT(kraina5[[#This Row],[nazwa]],3),2)</f>
        <v>10</v>
      </c>
      <c r="H11">
        <f>kraina5[[#This Row],[k2013]]+kraina5[[#This Row],[m2013]]</f>
        <v>2339967</v>
      </c>
      <c r="I11">
        <f>kraina5[[#This Row],[k2014]]+kraina5[[#This Row],[m2014]]</f>
        <v>1664564</v>
      </c>
      <c r="J11" s="1">
        <f>ROUNDDOWN(kraina5[[#This Row],[ludność2014]]/kraina5[[#This Row],[ludność2013]],4)</f>
        <v>0.71130000000000004</v>
      </c>
      <c r="K11" s="1">
        <f>kraina5[[#This Row],[ludność2014]]</f>
        <v>1664564</v>
      </c>
      <c r="L11" s="1">
        <f t="shared" ref="L11:V11" si="9">IF(K11&lt;=2*$H11,INT($J11*K11),K11)</f>
        <v>1184004</v>
      </c>
      <c r="M11" s="1">
        <f t="shared" si="9"/>
        <v>842182</v>
      </c>
      <c r="N11" s="1">
        <f t="shared" si="9"/>
        <v>599044</v>
      </c>
      <c r="O11" s="1">
        <f t="shared" si="9"/>
        <v>426099</v>
      </c>
      <c r="P11" s="1">
        <f t="shared" si="9"/>
        <v>303084</v>
      </c>
      <c r="Q11" s="1">
        <f t="shared" si="9"/>
        <v>215583</v>
      </c>
      <c r="R11" s="1">
        <f t="shared" si="9"/>
        <v>153344</v>
      </c>
      <c r="S11" s="1">
        <f t="shared" si="9"/>
        <v>109073</v>
      </c>
      <c r="T11" s="1">
        <f t="shared" si="9"/>
        <v>77583</v>
      </c>
      <c r="U11" s="1">
        <f t="shared" si="9"/>
        <v>55184</v>
      </c>
      <c r="V11" s="1">
        <f t="shared" si="9"/>
        <v>39252</v>
      </c>
      <c r="W11" s="1">
        <f>IF(kraina5[[#This Row],[2025]]&gt;=2*kraina5[[#This Row],[ludność2013]],1,0)</f>
        <v>0</v>
      </c>
      <c r="X11" s="1"/>
    </row>
    <row r="12" spans="1:25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>RIGHT(kraina5[[#This Row],[nazwa]],1)</f>
        <v>D</v>
      </c>
      <c r="G12" t="str">
        <f>RIGHT(LEFT(kraina5[[#This Row],[nazwa]],3),2)</f>
        <v>11</v>
      </c>
      <c r="H12">
        <f>kraina5[[#This Row],[k2013]]+kraina5[[#This Row],[m2013]]</f>
        <v>3983255</v>
      </c>
      <c r="I12">
        <f>kraina5[[#This Row],[k2014]]+kraina5[[#This Row],[m2014]]</f>
        <v>3751139</v>
      </c>
      <c r="J12" s="1">
        <f>ROUNDDOWN(kraina5[[#This Row],[ludność2014]]/kraina5[[#This Row],[ludność2013]],4)</f>
        <v>0.94169999999999998</v>
      </c>
      <c r="K12" s="1">
        <f>kraina5[[#This Row],[ludność2014]]</f>
        <v>3751139</v>
      </c>
      <c r="L12" s="1">
        <f t="shared" ref="L12:V12" si="10">IF(K12&lt;=2*$H12,INT($J12*K12),K12)</f>
        <v>3532447</v>
      </c>
      <c r="M12" s="1">
        <f t="shared" si="10"/>
        <v>3326505</v>
      </c>
      <c r="N12" s="1">
        <f t="shared" si="10"/>
        <v>3132569</v>
      </c>
      <c r="O12" s="1">
        <f t="shared" si="10"/>
        <v>2949940</v>
      </c>
      <c r="P12" s="1">
        <f t="shared" si="10"/>
        <v>2777958</v>
      </c>
      <c r="Q12" s="1">
        <f t="shared" si="10"/>
        <v>2616003</v>
      </c>
      <c r="R12" s="1">
        <f t="shared" si="10"/>
        <v>2463490</v>
      </c>
      <c r="S12" s="1">
        <f t="shared" si="10"/>
        <v>2319868</v>
      </c>
      <c r="T12" s="1">
        <f t="shared" si="10"/>
        <v>2184619</v>
      </c>
      <c r="U12" s="1">
        <f t="shared" si="10"/>
        <v>2057255</v>
      </c>
      <c r="V12" s="1">
        <f t="shared" si="10"/>
        <v>1937317</v>
      </c>
      <c r="W12" s="1">
        <f>IF(kraina5[[#This Row],[2025]]&gt;=2*kraina5[[#This Row],[ludność2013]],1,0)</f>
        <v>0</v>
      </c>
      <c r="X12" s="1"/>
    </row>
    <row r="13" spans="1:25" x14ac:dyDescent="0.3">
      <c r="A13" s="8" t="s">
        <v>11</v>
      </c>
      <c r="B13" s="9">
        <v>3997724</v>
      </c>
      <c r="C13" s="9">
        <v>3690756</v>
      </c>
      <c r="D13" s="9">
        <v>4339393</v>
      </c>
      <c r="E13" s="9">
        <v>4639643</v>
      </c>
      <c r="F13" s="9" t="str">
        <f>RIGHT(kraina5[[#This Row],[nazwa]],1)</f>
        <v>C</v>
      </c>
      <c r="G13" s="9" t="str">
        <f>RIGHT(LEFT(kraina5[[#This Row],[nazwa]],3),2)</f>
        <v>12</v>
      </c>
      <c r="H13" s="9">
        <f>kraina5[[#This Row],[k2013]]+kraina5[[#This Row],[m2013]]</f>
        <v>7688480</v>
      </c>
      <c r="I13" s="9">
        <f>kraina5[[#This Row],[k2014]]+kraina5[[#This Row],[m2014]]</f>
        <v>8979036</v>
      </c>
      <c r="J13" s="8">
        <f>ROUNDDOWN(kraina5[[#This Row],[ludność2014]]/kraina5[[#This Row],[ludność2013]],4)</f>
        <v>1.1677999999999999</v>
      </c>
      <c r="K13" s="8">
        <f>kraina5[[#This Row],[ludność2014]]</f>
        <v>8979036</v>
      </c>
      <c r="L13" s="8">
        <f t="shared" ref="L13:V13" si="11">IF(K13&lt;=2*$H13,INT($J13*K13),K13)</f>
        <v>10485718</v>
      </c>
      <c r="M13" s="8">
        <f t="shared" si="11"/>
        <v>12245221</v>
      </c>
      <c r="N13" s="8">
        <f t="shared" si="11"/>
        <v>14299969</v>
      </c>
      <c r="O13" s="8">
        <f t="shared" si="11"/>
        <v>16699503</v>
      </c>
      <c r="P13" s="8">
        <f t="shared" si="11"/>
        <v>16699503</v>
      </c>
      <c r="Q13" s="8">
        <f t="shared" si="11"/>
        <v>16699503</v>
      </c>
      <c r="R13" s="8">
        <f t="shared" si="11"/>
        <v>16699503</v>
      </c>
      <c r="S13" s="8">
        <f t="shared" si="11"/>
        <v>16699503</v>
      </c>
      <c r="T13" s="8">
        <f t="shared" si="11"/>
        <v>16699503</v>
      </c>
      <c r="U13" s="8">
        <f t="shared" si="11"/>
        <v>16699503</v>
      </c>
      <c r="V13" s="8">
        <f t="shared" si="11"/>
        <v>16699503</v>
      </c>
      <c r="W13" s="1">
        <f>IF(kraina5[[#This Row],[2025]]&gt;=2*kraina5[[#This Row],[ludność2013]],1,0)</f>
        <v>1</v>
      </c>
      <c r="X13" s="1"/>
    </row>
    <row r="14" spans="1:25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>RIGHT(kraina5[[#This Row],[nazwa]],1)</f>
        <v>A</v>
      </c>
      <c r="G14" t="str">
        <f>RIGHT(LEFT(kraina5[[#This Row],[nazwa]],3),2)</f>
        <v>13</v>
      </c>
      <c r="H14">
        <f>kraina5[[#This Row],[k2013]]+kraina5[[#This Row],[m2013]]</f>
        <v>1960392</v>
      </c>
      <c r="I14">
        <f>kraina5[[#This Row],[k2014]]+kraina5[[#This Row],[m2014]]</f>
        <v>2141427</v>
      </c>
      <c r="J14" s="1">
        <f>ROUNDDOWN(kraina5[[#This Row],[ludność2014]]/kraina5[[#This Row],[ludność2013]],4)</f>
        <v>1.0923</v>
      </c>
      <c r="K14" s="1">
        <f>kraina5[[#This Row],[ludność2014]]</f>
        <v>2141427</v>
      </c>
      <c r="L14" s="1">
        <f t="shared" ref="L14:V14" si="12">IF(K14&lt;=2*$H14,INT($J14*K14),K14)</f>
        <v>2339080</v>
      </c>
      <c r="M14" s="1">
        <f t="shared" si="12"/>
        <v>2554977</v>
      </c>
      <c r="N14" s="1">
        <f t="shared" si="12"/>
        <v>2790801</v>
      </c>
      <c r="O14" s="1">
        <f t="shared" si="12"/>
        <v>3048391</v>
      </c>
      <c r="P14" s="1">
        <f t="shared" si="12"/>
        <v>3329757</v>
      </c>
      <c r="Q14" s="1">
        <f t="shared" si="12"/>
        <v>3637093</v>
      </c>
      <c r="R14" s="1">
        <f t="shared" si="12"/>
        <v>3972796</v>
      </c>
      <c r="S14" s="1">
        <f t="shared" si="12"/>
        <v>3972796</v>
      </c>
      <c r="T14" s="1">
        <f t="shared" si="12"/>
        <v>3972796</v>
      </c>
      <c r="U14" s="1">
        <f t="shared" si="12"/>
        <v>3972796</v>
      </c>
      <c r="V14" s="1">
        <f t="shared" si="12"/>
        <v>3972796</v>
      </c>
      <c r="W14" s="1">
        <f>IF(kraina5[[#This Row],[2025]]&gt;=2*kraina5[[#This Row],[ludność2013]],1,0)</f>
        <v>1</v>
      </c>
      <c r="X14" s="1"/>
    </row>
    <row r="15" spans="1:25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>RIGHT(kraina5[[#This Row],[nazwa]],1)</f>
        <v>A</v>
      </c>
      <c r="G15" t="str">
        <f>RIGHT(LEFT(kraina5[[#This Row],[nazwa]],3),2)</f>
        <v>14</v>
      </c>
      <c r="H15">
        <f>kraina5[[#This Row],[k2013]]+kraina5[[#This Row],[m2013]]</f>
        <v>2177470</v>
      </c>
      <c r="I15">
        <f>kraina5[[#This Row],[k2014]]+kraina5[[#This Row],[m2014]]</f>
        <v>1765883</v>
      </c>
      <c r="J15" s="1">
        <f>ROUNDDOWN(kraina5[[#This Row],[ludność2014]]/kraina5[[#This Row],[ludność2013]],4)</f>
        <v>0.81089999999999995</v>
      </c>
      <c r="K15" s="1">
        <f>kraina5[[#This Row],[ludność2014]]</f>
        <v>1765883</v>
      </c>
      <c r="L15" s="1">
        <f t="shared" ref="L15:V15" si="13">IF(K15&lt;=2*$H15,INT($J15*K15),K15)</f>
        <v>1431954</v>
      </c>
      <c r="M15" s="1">
        <f t="shared" si="13"/>
        <v>1161171</v>
      </c>
      <c r="N15" s="1">
        <f t="shared" si="13"/>
        <v>941593</v>
      </c>
      <c r="O15" s="1">
        <f t="shared" si="13"/>
        <v>763537</v>
      </c>
      <c r="P15" s="1">
        <f t="shared" si="13"/>
        <v>619152</v>
      </c>
      <c r="Q15" s="1">
        <f t="shared" si="13"/>
        <v>502070</v>
      </c>
      <c r="R15" s="1">
        <f t="shared" si="13"/>
        <v>407128</v>
      </c>
      <c r="S15" s="1">
        <f t="shared" si="13"/>
        <v>330140</v>
      </c>
      <c r="T15" s="1">
        <f t="shared" si="13"/>
        <v>267710</v>
      </c>
      <c r="U15" s="1">
        <f t="shared" si="13"/>
        <v>217086</v>
      </c>
      <c r="V15" s="1">
        <f t="shared" si="13"/>
        <v>176035</v>
      </c>
      <c r="W15" s="1">
        <f>IF(kraina5[[#This Row],[2025]]&gt;=2*kraina5[[#This Row],[ludność2013]],1,0)</f>
        <v>0</v>
      </c>
      <c r="X15" s="1"/>
    </row>
    <row r="16" spans="1:25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>RIGHT(kraina5[[#This Row],[nazwa]],1)</f>
        <v>A</v>
      </c>
      <c r="G16" t="str">
        <f>RIGHT(LEFT(kraina5[[#This Row],[nazwa]],3),2)</f>
        <v>15</v>
      </c>
      <c r="H16">
        <f>kraina5[[#This Row],[k2013]]+kraina5[[#This Row],[m2013]]</f>
        <v>5134027</v>
      </c>
      <c r="I16">
        <f>kraina5[[#This Row],[k2014]]+kraina5[[#This Row],[m2014]]</f>
        <v>4099997</v>
      </c>
      <c r="J16" s="1">
        <f>ROUNDDOWN(kraina5[[#This Row],[ludność2014]]/kraina5[[#This Row],[ludność2013]],4)</f>
        <v>0.79849999999999999</v>
      </c>
      <c r="K16" s="1">
        <f>kraina5[[#This Row],[ludność2014]]</f>
        <v>4099997</v>
      </c>
      <c r="L16" s="1">
        <f t="shared" ref="L16:V16" si="14">IF(K16&lt;=2*$H16,INT($J16*K16),K16)</f>
        <v>3273847</v>
      </c>
      <c r="M16" s="1">
        <f t="shared" si="14"/>
        <v>2614166</v>
      </c>
      <c r="N16" s="1">
        <f t="shared" si="14"/>
        <v>2087411</v>
      </c>
      <c r="O16" s="1">
        <f t="shared" si="14"/>
        <v>1666797</v>
      </c>
      <c r="P16" s="1">
        <f t="shared" si="14"/>
        <v>1330937</v>
      </c>
      <c r="Q16" s="1">
        <f t="shared" si="14"/>
        <v>1062753</v>
      </c>
      <c r="R16" s="1">
        <f t="shared" si="14"/>
        <v>848608</v>
      </c>
      <c r="S16" s="1">
        <f t="shared" si="14"/>
        <v>677613</v>
      </c>
      <c r="T16" s="1">
        <f t="shared" si="14"/>
        <v>541073</v>
      </c>
      <c r="U16" s="1">
        <f t="shared" si="14"/>
        <v>432046</v>
      </c>
      <c r="V16" s="1">
        <f t="shared" si="14"/>
        <v>344988</v>
      </c>
      <c r="W16" s="1">
        <f>IF(kraina5[[#This Row],[2025]]&gt;=2*kraina5[[#This Row],[ludność2013]],1,0)</f>
        <v>0</v>
      </c>
      <c r="X16" s="1"/>
    </row>
    <row r="17" spans="1:24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>RIGHT(kraina5[[#This Row],[nazwa]],1)</f>
        <v>C</v>
      </c>
      <c r="G17" t="str">
        <f>RIGHT(LEFT(kraina5[[#This Row],[nazwa]],3),2)</f>
        <v>16</v>
      </c>
      <c r="H17">
        <f>kraina5[[#This Row],[k2013]]+kraina5[[#This Row],[m2013]]</f>
        <v>2728601</v>
      </c>
      <c r="I17">
        <f>kraina5[[#This Row],[k2014]]+kraina5[[#This Row],[m2014]]</f>
        <v>3408578</v>
      </c>
      <c r="J17" s="1">
        <f>ROUNDDOWN(kraina5[[#This Row],[ludność2014]]/kraina5[[#This Row],[ludność2013]],4)</f>
        <v>1.2492000000000001</v>
      </c>
      <c r="K17" s="1">
        <f>kraina5[[#This Row],[ludność2014]]</f>
        <v>3408578</v>
      </c>
      <c r="L17" s="1">
        <f t="shared" ref="L17:V17" si="15">IF(K17&lt;=2*$H17,INT($J17*K17),K17)</f>
        <v>4257995</v>
      </c>
      <c r="M17" s="1">
        <f t="shared" si="15"/>
        <v>5319087</v>
      </c>
      <c r="N17" s="1">
        <f t="shared" si="15"/>
        <v>6644603</v>
      </c>
      <c r="O17" s="1">
        <f t="shared" si="15"/>
        <v>6644603</v>
      </c>
      <c r="P17" s="1">
        <f t="shared" si="15"/>
        <v>6644603</v>
      </c>
      <c r="Q17" s="1">
        <f t="shared" si="15"/>
        <v>6644603</v>
      </c>
      <c r="R17" s="1">
        <f t="shared" si="15"/>
        <v>6644603</v>
      </c>
      <c r="S17" s="1">
        <f t="shared" si="15"/>
        <v>6644603</v>
      </c>
      <c r="T17" s="1">
        <f t="shared" si="15"/>
        <v>6644603</v>
      </c>
      <c r="U17" s="1">
        <f t="shared" si="15"/>
        <v>6644603</v>
      </c>
      <c r="V17" s="1">
        <f t="shared" si="15"/>
        <v>6644603</v>
      </c>
      <c r="W17" s="1">
        <f>IF(kraina5[[#This Row],[2025]]&gt;=2*kraina5[[#This Row],[ludność2013]],1,0)</f>
        <v>1</v>
      </c>
      <c r="X17" s="1"/>
    </row>
    <row r="18" spans="1:24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>RIGHT(kraina5[[#This Row],[nazwa]],1)</f>
        <v>A</v>
      </c>
      <c r="G18" t="str">
        <f>RIGHT(LEFT(kraina5[[#This Row],[nazwa]],3),2)</f>
        <v>17</v>
      </c>
      <c r="H18">
        <f>kraina5[[#This Row],[k2013]]+kraina5[[#This Row],[m2013]]</f>
        <v>5009321</v>
      </c>
      <c r="I18">
        <f>kraina5[[#This Row],[k2014]]+kraina5[[#This Row],[m2014]]</f>
        <v>3020942</v>
      </c>
      <c r="J18" s="1">
        <f>ROUNDDOWN(kraina5[[#This Row],[ludność2014]]/kraina5[[#This Row],[ludność2013]],4)</f>
        <v>0.60299999999999998</v>
      </c>
      <c r="K18" s="1">
        <f>kraina5[[#This Row],[ludność2014]]</f>
        <v>3020942</v>
      </c>
      <c r="L18" s="1">
        <f t="shared" ref="L18:V18" si="16">IF(K18&lt;=2*$H18,INT($J18*K18),K18)</f>
        <v>1821628</v>
      </c>
      <c r="M18" s="1">
        <f t="shared" si="16"/>
        <v>1098441</v>
      </c>
      <c r="N18" s="1">
        <f t="shared" si="16"/>
        <v>662359</v>
      </c>
      <c r="O18" s="1">
        <f t="shared" si="16"/>
        <v>399402</v>
      </c>
      <c r="P18" s="1">
        <f t="shared" si="16"/>
        <v>240839</v>
      </c>
      <c r="Q18" s="1">
        <f t="shared" si="16"/>
        <v>145225</v>
      </c>
      <c r="R18" s="1">
        <f t="shared" si="16"/>
        <v>87570</v>
      </c>
      <c r="S18" s="1">
        <f t="shared" si="16"/>
        <v>52804</v>
      </c>
      <c r="T18" s="1">
        <f t="shared" si="16"/>
        <v>31840</v>
      </c>
      <c r="U18" s="1">
        <f t="shared" si="16"/>
        <v>19199</v>
      </c>
      <c r="V18" s="1">
        <f t="shared" si="16"/>
        <v>11576</v>
      </c>
      <c r="W18" s="1">
        <f>IF(kraina5[[#This Row],[2025]]&gt;=2*kraina5[[#This Row],[ludność2013]],1,0)</f>
        <v>0</v>
      </c>
      <c r="X18" s="1"/>
    </row>
    <row r="19" spans="1:24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>RIGHT(kraina5[[#This Row],[nazwa]],1)</f>
        <v>D</v>
      </c>
      <c r="G19" t="str">
        <f>RIGHT(LEFT(kraina5[[#This Row],[nazwa]],3),2)</f>
        <v>18</v>
      </c>
      <c r="H19">
        <f>kraina5[[#This Row],[k2013]]+kraina5[[#This Row],[m2013]]</f>
        <v>2729291</v>
      </c>
      <c r="I19">
        <f>kraina5[[#This Row],[k2014]]+kraina5[[#This Row],[m2014]]</f>
        <v>1256318</v>
      </c>
      <c r="J19" s="1">
        <f>ROUNDDOWN(kraina5[[#This Row],[ludność2014]]/kraina5[[#This Row],[ludność2013]],4)</f>
        <v>0.46029999999999999</v>
      </c>
      <c r="K19" s="1">
        <f>kraina5[[#This Row],[ludność2014]]</f>
        <v>1256318</v>
      </c>
      <c r="L19" s="1">
        <f t="shared" ref="L19:V19" si="17">IF(K19&lt;=2*$H19,INT($J19*K19),K19)</f>
        <v>578283</v>
      </c>
      <c r="M19" s="1">
        <f t="shared" si="17"/>
        <v>266183</v>
      </c>
      <c r="N19" s="1">
        <f t="shared" si="17"/>
        <v>122524</v>
      </c>
      <c r="O19" s="1">
        <f t="shared" si="17"/>
        <v>56397</v>
      </c>
      <c r="P19" s="1">
        <f t="shared" si="17"/>
        <v>25959</v>
      </c>
      <c r="Q19" s="1">
        <f t="shared" si="17"/>
        <v>11948</v>
      </c>
      <c r="R19" s="1">
        <f t="shared" si="17"/>
        <v>5499</v>
      </c>
      <c r="S19" s="1">
        <f t="shared" si="17"/>
        <v>2531</v>
      </c>
      <c r="T19" s="1">
        <f t="shared" si="17"/>
        <v>1165</v>
      </c>
      <c r="U19" s="1">
        <f t="shared" si="17"/>
        <v>536</v>
      </c>
      <c r="V19" s="1">
        <f t="shared" si="17"/>
        <v>246</v>
      </c>
      <c r="W19" s="1">
        <f>IF(kraina5[[#This Row],[2025]]&gt;=2*kraina5[[#This Row],[ludność2013]],1,0)</f>
        <v>0</v>
      </c>
      <c r="X19" s="1"/>
    </row>
    <row r="20" spans="1:24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>RIGHT(kraina5[[#This Row],[nazwa]],1)</f>
        <v>C</v>
      </c>
      <c r="G20" t="str">
        <f>RIGHT(LEFT(kraina5[[#This Row],[nazwa]],3),2)</f>
        <v>19</v>
      </c>
      <c r="H20">
        <f>kraina5[[#This Row],[k2013]]+kraina5[[#This Row],[m2013]]</f>
        <v>6175874</v>
      </c>
      <c r="I20">
        <f>kraina5[[#This Row],[k2014]]+kraina5[[#This Row],[m2014]]</f>
        <v>3425717</v>
      </c>
      <c r="J20" s="1">
        <f>ROUNDDOWN(kraina5[[#This Row],[ludność2014]]/kraina5[[#This Row],[ludność2013]],4)</f>
        <v>0.55459999999999998</v>
      </c>
      <c r="K20" s="1">
        <f>kraina5[[#This Row],[ludność2014]]</f>
        <v>3425717</v>
      </c>
      <c r="L20" s="1">
        <f t="shared" ref="L20:V20" si="18">IF(K20&lt;=2*$H20,INT($J20*K20),K20)</f>
        <v>1899902</v>
      </c>
      <c r="M20" s="1">
        <f t="shared" si="18"/>
        <v>1053685</v>
      </c>
      <c r="N20" s="1">
        <f t="shared" si="18"/>
        <v>584373</v>
      </c>
      <c r="O20" s="1">
        <f t="shared" si="18"/>
        <v>324093</v>
      </c>
      <c r="P20" s="1">
        <f t="shared" si="18"/>
        <v>179741</v>
      </c>
      <c r="Q20" s="1">
        <f t="shared" si="18"/>
        <v>99684</v>
      </c>
      <c r="R20" s="1">
        <f t="shared" si="18"/>
        <v>55284</v>
      </c>
      <c r="S20" s="1">
        <f t="shared" si="18"/>
        <v>30660</v>
      </c>
      <c r="T20" s="1">
        <f t="shared" si="18"/>
        <v>17004</v>
      </c>
      <c r="U20" s="1">
        <f t="shared" si="18"/>
        <v>9430</v>
      </c>
      <c r="V20" s="1">
        <f t="shared" si="18"/>
        <v>5229</v>
      </c>
      <c r="W20" s="1">
        <f>IF(kraina5[[#This Row],[2025]]&gt;=2*kraina5[[#This Row],[ludność2013]],1,0)</f>
        <v>0</v>
      </c>
      <c r="X20" s="1"/>
    </row>
    <row r="21" spans="1:24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>RIGHT(kraina5[[#This Row],[nazwa]],1)</f>
        <v>C</v>
      </c>
      <c r="G21" t="str">
        <f>RIGHT(LEFT(kraina5[[#This Row],[nazwa]],3),2)</f>
        <v>20</v>
      </c>
      <c r="H21">
        <f>kraina5[[#This Row],[k2013]]+kraina5[[#This Row],[m2013]]</f>
        <v>3008890</v>
      </c>
      <c r="I21">
        <f>kraina5[[#This Row],[k2014]]+kraina5[[#This Row],[m2014]]</f>
        <v>2778690</v>
      </c>
      <c r="J21" s="1">
        <f>ROUNDDOWN(kraina5[[#This Row],[ludność2014]]/kraina5[[#This Row],[ludność2013]],4)</f>
        <v>0.9234</v>
      </c>
      <c r="K21" s="1">
        <f>kraina5[[#This Row],[ludność2014]]</f>
        <v>2778690</v>
      </c>
      <c r="L21" s="1">
        <f t="shared" ref="L21:V21" si="19">IF(K21&lt;=2*$H21,INT($J21*K21),K21)</f>
        <v>2565842</v>
      </c>
      <c r="M21" s="1">
        <f t="shared" si="19"/>
        <v>2369298</v>
      </c>
      <c r="N21" s="1">
        <f t="shared" si="19"/>
        <v>2187809</v>
      </c>
      <c r="O21" s="1">
        <f t="shared" si="19"/>
        <v>2020222</v>
      </c>
      <c r="P21" s="1">
        <f t="shared" si="19"/>
        <v>1865472</v>
      </c>
      <c r="Q21" s="1">
        <f t="shared" si="19"/>
        <v>1722576</v>
      </c>
      <c r="R21" s="1">
        <f t="shared" si="19"/>
        <v>1590626</v>
      </c>
      <c r="S21" s="1">
        <f t="shared" si="19"/>
        <v>1468784</v>
      </c>
      <c r="T21" s="1">
        <f t="shared" si="19"/>
        <v>1356275</v>
      </c>
      <c r="U21" s="1">
        <f t="shared" si="19"/>
        <v>1252384</v>
      </c>
      <c r="V21" s="1">
        <f t="shared" si="19"/>
        <v>1156451</v>
      </c>
      <c r="W21" s="1">
        <f>IF(kraina5[[#This Row],[2025]]&gt;=2*kraina5[[#This Row],[ludność2013]],1,0)</f>
        <v>0</v>
      </c>
      <c r="X21" s="1"/>
    </row>
    <row r="22" spans="1:24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>RIGHT(kraina5[[#This Row],[nazwa]],1)</f>
        <v>A</v>
      </c>
      <c r="G22" t="str">
        <f>RIGHT(LEFT(kraina5[[#This Row],[nazwa]],3),2)</f>
        <v>21</v>
      </c>
      <c r="H22">
        <f>kraina5[[#This Row],[k2013]]+kraina5[[#This Row],[m2013]]</f>
        <v>4752576</v>
      </c>
      <c r="I22">
        <f>kraina5[[#This Row],[k2014]]+kraina5[[#This Row],[m2014]]</f>
        <v>572183</v>
      </c>
      <c r="J22" s="1">
        <f>ROUNDDOWN(kraina5[[#This Row],[ludność2014]]/kraina5[[#This Row],[ludność2013]],4)</f>
        <v>0.1203</v>
      </c>
      <c r="K22" s="1">
        <f>kraina5[[#This Row],[ludność2014]]</f>
        <v>572183</v>
      </c>
      <c r="L22" s="1">
        <f t="shared" ref="L22:V22" si="20">IF(K22&lt;=2*$H22,INT($J22*K22),K22)</f>
        <v>68833</v>
      </c>
      <c r="M22" s="1">
        <f t="shared" si="20"/>
        <v>8280</v>
      </c>
      <c r="N22" s="1">
        <f t="shared" si="20"/>
        <v>996</v>
      </c>
      <c r="O22" s="1">
        <f t="shared" si="20"/>
        <v>119</v>
      </c>
      <c r="P22" s="1">
        <f t="shared" si="20"/>
        <v>14</v>
      </c>
      <c r="Q22" s="1">
        <f t="shared" si="20"/>
        <v>1</v>
      </c>
      <c r="R22" s="1">
        <f t="shared" si="20"/>
        <v>0</v>
      </c>
      <c r="S22" s="1">
        <f t="shared" si="20"/>
        <v>0</v>
      </c>
      <c r="T22" s="1">
        <f t="shared" si="20"/>
        <v>0</v>
      </c>
      <c r="U22" s="1">
        <f t="shared" si="20"/>
        <v>0</v>
      </c>
      <c r="V22" s="1">
        <f t="shared" si="20"/>
        <v>0</v>
      </c>
      <c r="W22" s="1">
        <f>IF(kraina5[[#This Row],[2025]]&gt;=2*kraina5[[#This Row],[ludność2013]],1,0)</f>
        <v>0</v>
      </c>
      <c r="X22" s="1"/>
    </row>
    <row r="23" spans="1:24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>RIGHT(kraina5[[#This Row],[nazwa]],1)</f>
        <v>B</v>
      </c>
      <c r="G23" t="str">
        <f>RIGHT(LEFT(kraina5[[#This Row],[nazwa]],3),2)</f>
        <v>22</v>
      </c>
      <c r="H23">
        <f>kraina5[[#This Row],[k2013]]+kraina5[[#This Row],[m2013]]</f>
        <v>1434562</v>
      </c>
      <c r="I23">
        <f>kraina5[[#This Row],[k2014]]+kraina5[[#This Row],[m2014]]</f>
        <v>5519227</v>
      </c>
      <c r="J23" s="1">
        <f>ROUNDDOWN(kraina5[[#This Row],[ludność2014]]/kraina5[[#This Row],[ludność2013]],4)</f>
        <v>3.8473000000000002</v>
      </c>
      <c r="K23" s="1">
        <f>kraina5[[#This Row],[ludność2014]]</f>
        <v>5519227</v>
      </c>
      <c r="L23" s="1">
        <f t="shared" ref="L23:V23" si="21">IF(K23&lt;=2*$H23,INT($J23*K23),K23)</f>
        <v>5519227</v>
      </c>
      <c r="M23" s="1">
        <f t="shared" si="21"/>
        <v>5519227</v>
      </c>
      <c r="N23" s="1">
        <f t="shared" si="21"/>
        <v>5519227</v>
      </c>
      <c r="O23" s="1">
        <f t="shared" si="21"/>
        <v>5519227</v>
      </c>
      <c r="P23" s="1">
        <f t="shared" si="21"/>
        <v>5519227</v>
      </c>
      <c r="Q23" s="1">
        <f t="shared" si="21"/>
        <v>5519227</v>
      </c>
      <c r="R23" s="1">
        <f t="shared" si="21"/>
        <v>5519227</v>
      </c>
      <c r="S23" s="1">
        <f t="shared" si="21"/>
        <v>5519227</v>
      </c>
      <c r="T23" s="1">
        <f t="shared" si="21"/>
        <v>5519227</v>
      </c>
      <c r="U23" s="1">
        <f t="shared" si="21"/>
        <v>5519227</v>
      </c>
      <c r="V23" s="1">
        <f t="shared" si="21"/>
        <v>5519227</v>
      </c>
      <c r="W23" s="1">
        <f>IF(kraina5[[#This Row],[2025]]&gt;=2*kraina5[[#This Row],[ludność2013]],1,0)</f>
        <v>1</v>
      </c>
      <c r="X23" s="1"/>
    </row>
    <row r="24" spans="1:24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>RIGHT(kraina5[[#This Row],[nazwa]],1)</f>
        <v>B</v>
      </c>
      <c r="G24" t="str">
        <f>RIGHT(LEFT(kraina5[[#This Row],[nazwa]],3),2)</f>
        <v>23</v>
      </c>
      <c r="H24">
        <f>kraina5[[#This Row],[k2013]]+kraina5[[#This Row],[m2013]]</f>
        <v>4505451</v>
      </c>
      <c r="I24">
        <f>kraina5[[#This Row],[k2014]]+kraina5[[#This Row],[m2014]]</f>
        <v>3273876</v>
      </c>
      <c r="J24" s="1">
        <f>ROUNDDOWN(kraina5[[#This Row],[ludność2014]]/kraina5[[#This Row],[ludność2013]],4)</f>
        <v>0.72660000000000002</v>
      </c>
      <c r="K24" s="1">
        <f>kraina5[[#This Row],[ludność2014]]</f>
        <v>3273876</v>
      </c>
      <c r="L24" s="1">
        <f t="shared" ref="L24:V24" si="22">IF(K24&lt;=2*$H24,INT($J24*K24),K24)</f>
        <v>2378798</v>
      </c>
      <c r="M24" s="1">
        <f t="shared" si="22"/>
        <v>1728434</v>
      </c>
      <c r="N24" s="1">
        <f t="shared" si="22"/>
        <v>1255880</v>
      </c>
      <c r="O24" s="1">
        <f t="shared" si="22"/>
        <v>912522</v>
      </c>
      <c r="P24" s="1">
        <f t="shared" si="22"/>
        <v>663038</v>
      </c>
      <c r="Q24" s="1">
        <f t="shared" si="22"/>
        <v>481763</v>
      </c>
      <c r="R24" s="1">
        <f t="shared" si="22"/>
        <v>350048</v>
      </c>
      <c r="S24" s="1">
        <f t="shared" si="22"/>
        <v>254344</v>
      </c>
      <c r="T24" s="1">
        <f t="shared" si="22"/>
        <v>184806</v>
      </c>
      <c r="U24" s="1">
        <f t="shared" si="22"/>
        <v>134280</v>
      </c>
      <c r="V24" s="1">
        <f t="shared" si="22"/>
        <v>97567</v>
      </c>
      <c r="W24" s="1">
        <f>IF(kraina5[[#This Row],[2025]]&gt;=2*kraina5[[#This Row],[ludność2013]],1,0)</f>
        <v>0</v>
      </c>
      <c r="X24" s="1"/>
    </row>
    <row r="25" spans="1:24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>RIGHT(kraina5[[#This Row],[nazwa]],1)</f>
        <v>C</v>
      </c>
      <c r="G25" t="str">
        <f>RIGHT(LEFT(kraina5[[#This Row],[nazwa]],3),2)</f>
        <v>24</v>
      </c>
      <c r="H25">
        <f>kraina5[[#This Row],[k2013]]+kraina5[[#This Row],[m2013]]</f>
        <v>1327364</v>
      </c>
      <c r="I25">
        <f>kraina5[[#This Row],[k2014]]+kraina5[[#This Row],[m2014]]</f>
        <v>1664117</v>
      </c>
      <c r="J25" s="1">
        <f>ROUNDDOWN(kraina5[[#This Row],[ludność2014]]/kraina5[[#This Row],[ludność2013]],4)</f>
        <v>1.2537</v>
      </c>
      <c r="K25" s="1">
        <f>kraina5[[#This Row],[ludność2014]]</f>
        <v>1664117</v>
      </c>
      <c r="L25" s="1">
        <f t="shared" ref="L25:V25" si="23">IF(K25&lt;=2*$H25,INT($J25*K25),K25)</f>
        <v>2086303</v>
      </c>
      <c r="M25" s="1">
        <f t="shared" si="23"/>
        <v>2615598</v>
      </c>
      <c r="N25" s="1">
        <f t="shared" si="23"/>
        <v>3279175</v>
      </c>
      <c r="O25" s="1">
        <f t="shared" si="23"/>
        <v>3279175</v>
      </c>
      <c r="P25" s="1">
        <f t="shared" si="23"/>
        <v>3279175</v>
      </c>
      <c r="Q25" s="1">
        <f t="shared" si="23"/>
        <v>3279175</v>
      </c>
      <c r="R25" s="1">
        <f t="shared" si="23"/>
        <v>3279175</v>
      </c>
      <c r="S25" s="1">
        <f t="shared" si="23"/>
        <v>3279175</v>
      </c>
      <c r="T25" s="1">
        <f t="shared" si="23"/>
        <v>3279175</v>
      </c>
      <c r="U25" s="1">
        <f t="shared" si="23"/>
        <v>3279175</v>
      </c>
      <c r="V25" s="1">
        <f t="shared" si="23"/>
        <v>3279175</v>
      </c>
      <c r="W25" s="1">
        <f>IF(kraina5[[#This Row],[2025]]&gt;=2*kraina5[[#This Row],[ludność2013]],1,0)</f>
        <v>1</v>
      </c>
      <c r="X25" s="1"/>
    </row>
    <row r="26" spans="1:24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>RIGHT(kraina5[[#This Row],[nazwa]],1)</f>
        <v>B</v>
      </c>
      <c r="G26" t="str">
        <f>RIGHT(LEFT(kraina5[[#This Row],[nazwa]],3),2)</f>
        <v>25</v>
      </c>
      <c r="H26">
        <f>kraina5[[#This Row],[k2013]]+kraina5[[#This Row],[m2013]]</f>
        <v>884947</v>
      </c>
      <c r="I26">
        <f>kraina5[[#This Row],[k2014]]+kraina5[[#This Row],[m2014]]</f>
        <v>3347446</v>
      </c>
      <c r="J26" s="1">
        <f>ROUNDDOWN(kraina5[[#This Row],[ludność2014]]/kraina5[[#This Row],[ludność2013]],4)</f>
        <v>3.7826</v>
      </c>
      <c r="K26" s="1">
        <f>kraina5[[#This Row],[ludność2014]]</f>
        <v>3347446</v>
      </c>
      <c r="L26" s="1">
        <f t="shared" ref="L26:V26" si="24">IF(K26&lt;=2*$H26,INT($J26*K26),K26)</f>
        <v>3347446</v>
      </c>
      <c r="M26" s="1">
        <f t="shared" si="24"/>
        <v>3347446</v>
      </c>
      <c r="N26" s="1">
        <f t="shared" si="24"/>
        <v>3347446</v>
      </c>
      <c r="O26" s="1">
        <f t="shared" si="24"/>
        <v>3347446</v>
      </c>
      <c r="P26" s="1">
        <f t="shared" si="24"/>
        <v>3347446</v>
      </c>
      <c r="Q26" s="1">
        <f t="shared" si="24"/>
        <v>3347446</v>
      </c>
      <c r="R26" s="1">
        <f t="shared" si="24"/>
        <v>3347446</v>
      </c>
      <c r="S26" s="1">
        <f t="shared" si="24"/>
        <v>3347446</v>
      </c>
      <c r="T26" s="1">
        <f t="shared" si="24"/>
        <v>3347446</v>
      </c>
      <c r="U26" s="1">
        <f t="shared" si="24"/>
        <v>3347446</v>
      </c>
      <c r="V26" s="1">
        <f t="shared" si="24"/>
        <v>3347446</v>
      </c>
      <c r="W26" s="1">
        <f>IF(kraina5[[#This Row],[2025]]&gt;=2*kraina5[[#This Row],[ludność2013]],1,0)</f>
        <v>1</v>
      </c>
      <c r="X26" s="1"/>
    </row>
    <row r="27" spans="1:24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RIGHT(kraina5[[#This Row],[nazwa]],1)</f>
        <v>C</v>
      </c>
      <c r="G27" t="str">
        <f>RIGHT(LEFT(kraina5[[#This Row],[nazwa]],3),2)</f>
        <v>26</v>
      </c>
      <c r="H27">
        <f>kraina5[[#This Row],[k2013]]+kraina5[[#This Row],[m2013]]</f>
        <v>2151563</v>
      </c>
      <c r="I27">
        <f>kraina5[[#This Row],[k2014]]+kraina5[[#This Row],[m2014]]</f>
        <v>1868301</v>
      </c>
      <c r="J27" s="1">
        <f>ROUNDDOWN(kraina5[[#This Row],[ludność2014]]/kraina5[[#This Row],[ludność2013]],4)</f>
        <v>0.86829999999999996</v>
      </c>
      <c r="K27" s="1">
        <f>kraina5[[#This Row],[ludność2014]]</f>
        <v>1868301</v>
      </c>
      <c r="L27" s="1">
        <f t="shared" ref="L27:V27" si="25">IF(K27&lt;=2*$H27,INT($J27*K27),K27)</f>
        <v>1622245</v>
      </c>
      <c r="M27" s="1">
        <f t="shared" si="25"/>
        <v>1408595</v>
      </c>
      <c r="N27" s="1">
        <f t="shared" si="25"/>
        <v>1223083</v>
      </c>
      <c r="O27" s="1">
        <f t="shared" si="25"/>
        <v>1062002</v>
      </c>
      <c r="P27" s="1">
        <f t="shared" si="25"/>
        <v>922136</v>
      </c>
      <c r="Q27" s="1">
        <f t="shared" si="25"/>
        <v>800690</v>
      </c>
      <c r="R27" s="1">
        <f t="shared" si="25"/>
        <v>695239</v>
      </c>
      <c r="S27" s="1">
        <f t="shared" si="25"/>
        <v>603676</v>
      </c>
      <c r="T27" s="1">
        <f t="shared" si="25"/>
        <v>524171</v>
      </c>
      <c r="U27" s="1">
        <f t="shared" si="25"/>
        <v>455137</v>
      </c>
      <c r="V27" s="1">
        <f t="shared" si="25"/>
        <v>395195</v>
      </c>
      <c r="W27" s="1">
        <f>IF(kraina5[[#This Row],[2025]]&gt;=2*kraina5[[#This Row],[ludność2013]],1,0)</f>
        <v>0</v>
      </c>
      <c r="X27" s="1"/>
    </row>
    <row r="28" spans="1:24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>RIGHT(kraina5[[#This Row],[nazwa]],1)</f>
        <v>C</v>
      </c>
      <c r="G28" t="str">
        <f>RIGHT(LEFT(kraina5[[#This Row],[nazwa]],3),2)</f>
        <v>27</v>
      </c>
      <c r="H28">
        <f>kraina5[[#This Row],[k2013]]+kraina5[[#This Row],[m2013]]</f>
        <v>4709695</v>
      </c>
      <c r="I28">
        <f>kraina5[[#This Row],[k2014]]+kraina5[[#This Row],[m2014]]</f>
        <v>2219872</v>
      </c>
      <c r="J28" s="1">
        <f>ROUNDDOWN(kraina5[[#This Row],[ludność2014]]/kraina5[[#This Row],[ludność2013]],4)</f>
        <v>0.4713</v>
      </c>
      <c r="K28" s="1">
        <f>kraina5[[#This Row],[ludność2014]]</f>
        <v>2219872</v>
      </c>
      <c r="L28" s="1">
        <f t="shared" ref="L28:V28" si="26">IF(K28&lt;=2*$H28,INT($J28*K28),K28)</f>
        <v>1046225</v>
      </c>
      <c r="M28" s="1">
        <f t="shared" si="26"/>
        <v>493085</v>
      </c>
      <c r="N28" s="1">
        <f t="shared" si="26"/>
        <v>232390</v>
      </c>
      <c r="O28" s="1">
        <f t="shared" si="26"/>
        <v>109525</v>
      </c>
      <c r="P28" s="1">
        <f t="shared" si="26"/>
        <v>51619</v>
      </c>
      <c r="Q28" s="1">
        <f t="shared" si="26"/>
        <v>24328</v>
      </c>
      <c r="R28" s="1">
        <f t="shared" si="26"/>
        <v>11465</v>
      </c>
      <c r="S28" s="1">
        <f t="shared" si="26"/>
        <v>5403</v>
      </c>
      <c r="T28" s="1">
        <f t="shared" si="26"/>
        <v>2546</v>
      </c>
      <c r="U28" s="1">
        <f t="shared" si="26"/>
        <v>1199</v>
      </c>
      <c r="V28" s="1">
        <f t="shared" si="26"/>
        <v>565</v>
      </c>
      <c r="W28" s="1">
        <f>IF(kraina5[[#This Row],[2025]]&gt;=2*kraina5[[#This Row],[ludność2013]],1,0)</f>
        <v>0</v>
      </c>
      <c r="X28" s="1"/>
    </row>
    <row r="29" spans="1:24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>RIGHT(kraina5[[#This Row],[nazwa]],1)</f>
        <v>D</v>
      </c>
      <c r="G29" t="str">
        <f>RIGHT(LEFT(kraina5[[#This Row],[nazwa]],3),2)</f>
        <v>28</v>
      </c>
      <c r="H29">
        <f>kraina5[[#This Row],[k2013]]+kraina5[[#This Row],[m2013]]</f>
        <v>5450595</v>
      </c>
      <c r="I29">
        <f>kraina5[[#This Row],[k2014]]+kraina5[[#This Row],[m2014]]</f>
        <v>865257</v>
      </c>
      <c r="J29" s="1">
        <f>ROUNDDOWN(kraina5[[#This Row],[ludność2014]]/kraina5[[#This Row],[ludność2013]],4)</f>
        <v>0.15870000000000001</v>
      </c>
      <c r="K29" s="1">
        <f>kraina5[[#This Row],[ludność2014]]</f>
        <v>865257</v>
      </c>
      <c r="L29" s="1">
        <f t="shared" ref="L29:V29" si="27">IF(K29&lt;=2*$H29,INT($J29*K29),K29)</f>
        <v>137316</v>
      </c>
      <c r="M29" s="1">
        <f t="shared" si="27"/>
        <v>21792</v>
      </c>
      <c r="N29" s="1">
        <f t="shared" si="27"/>
        <v>3458</v>
      </c>
      <c r="O29" s="1">
        <f t="shared" si="27"/>
        <v>548</v>
      </c>
      <c r="P29" s="1">
        <f t="shared" si="27"/>
        <v>86</v>
      </c>
      <c r="Q29" s="1">
        <f t="shared" si="27"/>
        <v>13</v>
      </c>
      <c r="R29" s="1">
        <f t="shared" si="27"/>
        <v>2</v>
      </c>
      <c r="S29" s="1">
        <f t="shared" si="27"/>
        <v>0</v>
      </c>
      <c r="T29" s="1">
        <f t="shared" si="27"/>
        <v>0</v>
      </c>
      <c r="U29" s="1">
        <f t="shared" si="27"/>
        <v>0</v>
      </c>
      <c r="V29" s="1">
        <f t="shared" si="27"/>
        <v>0</v>
      </c>
      <c r="W29" s="1">
        <f>IF(kraina5[[#This Row],[2025]]&gt;=2*kraina5[[#This Row],[ludność2013]],1,0)</f>
        <v>0</v>
      </c>
      <c r="X29" s="1"/>
    </row>
    <row r="30" spans="1:24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>RIGHT(kraina5[[#This Row],[nazwa]],1)</f>
        <v>A</v>
      </c>
      <c r="G30" t="str">
        <f>RIGHT(LEFT(kraina5[[#This Row],[nazwa]],3),2)</f>
        <v>29</v>
      </c>
      <c r="H30">
        <f>kraina5[[#This Row],[k2013]]+kraina5[[#This Row],[m2013]]</f>
        <v>3703941</v>
      </c>
      <c r="I30">
        <f>kraina5[[#This Row],[k2014]]+kraina5[[#This Row],[m2014]]</f>
        <v>3045392</v>
      </c>
      <c r="J30" s="1">
        <f>ROUNDDOWN(kraina5[[#This Row],[ludność2014]]/kraina5[[#This Row],[ludność2013]],4)</f>
        <v>0.82220000000000004</v>
      </c>
      <c r="K30" s="1">
        <f>kraina5[[#This Row],[ludność2014]]</f>
        <v>3045392</v>
      </c>
      <c r="L30" s="1">
        <f t="shared" ref="L30:V30" si="28">IF(K30&lt;=2*$H30,INT($J30*K30),K30)</f>
        <v>2503921</v>
      </c>
      <c r="M30" s="1">
        <f t="shared" si="28"/>
        <v>2058723</v>
      </c>
      <c r="N30" s="1">
        <f t="shared" si="28"/>
        <v>1692682</v>
      </c>
      <c r="O30" s="1">
        <f t="shared" si="28"/>
        <v>1391723</v>
      </c>
      <c r="P30" s="1">
        <f t="shared" si="28"/>
        <v>1144274</v>
      </c>
      <c r="Q30" s="1">
        <f t="shared" si="28"/>
        <v>940822</v>
      </c>
      <c r="R30" s="1">
        <f t="shared" si="28"/>
        <v>773543</v>
      </c>
      <c r="S30" s="1">
        <f t="shared" si="28"/>
        <v>636007</v>
      </c>
      <c r="T30" s="1">
        <f t="shared" si="28"/>
        <v>522924</v>
      </c>
      <c r="U30" s="1">
        <f t="shared" si="28"/>
        <v>429948</v>
      </c>
      <c r="V30" s="1">
        <f t="shared" si="28"/>
        <v>353503</v>
      </c>
      <c r="W30" s="1">
        <f>IF(kraina5[[#This Row],[2025]]&gt;=2*kraina5[[#This Row],[ludność2013]],1,0)</f>
        <v>0</v>
      </c>
      <c r="X30" s="1"/>
    </row>
    <row r="31" spans="1:24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>RIGHT(kraina5[[#This Row],[nazwa]],1)</f>
        <v>C</v>
      </c>
      <c r="G31" t="str">
        <f>RIGHT(LEFT(kraina5[[#This Row],[nazwa]],3),2)</f>
        <v>30</v>
      </c>
      <c r="H31">
        <f>kraina5[[#This Row],[k2013]]+kraina5[[#This Row],[m2013]]</f>
        <v>5040530</v>
      </c>
      <c r="I31">
        <f>kraina5[[#This Row],[k2014]]+kraina5[[#This Row],[m2014]]</f>
        <v>59431</v>
      </c>
      <c r="J31" s="1">
        <f>ROUNDDOWN(kraina5[[#This Row],[ludność2014]]/kraina5[[#This Row],[ludność2013]],4)</f>
        <v>1.17E-2</v>
      </c>
      <c r="K31" s="1">
        <f>kraina5[[#This Row],[ludność2014]]</f>
        <v>59431</v>
      </c>
      <c r="L31" s="1">
        <f t="shared" ref="L31:V31" si="29">IF(K31&lt;=2*$H31,INT($J31*K31),K31)</f>
        <v>695</v>
      </c>
      <c r="M31" s="1">
        <f t="shared" si="29"/>
        <v>8</v>
      </c>
      <c r="N31" s="1">
        <f t="shared" si="29"/>
        <v>0</v>
      </c>
      <c r="O31" s="1">
        <f t="shared" si="29"/>
        <v>0</v>
      </c>
      <c r="P31" s="1">
        <f t="shared" si="29"/>
        <v>0</v>
      </c>
      <c r="Q31" s="1">
        <f t="shared" si="29"/>
        <v>0</v>
      </c>
      <c r="R31" s="1">
        <f t="shared" si="29"/>
        <v>0</v>
      </c>
      <c r="S31" s="1">
        <f t="shared" si="29"/>
        <v>0</v>
      </c>
      <c r="T31" s="1">
        <f t="shared" si="29"/>
        <v>0</v>
      </c>
      <c r="U31" s="1">
        <f t="shared" si="29"/>
        <v>0</v>
      </c>
      <c r="V31" s="1">
        <f t="shared" si="29"/>
        <v>0</v>
      </c>
      <c r="W31" s="1">
        <f>IF(kraina5[[#This Row],[2025]]&gt;=2*kraina5[[#This Row],[ludność2013]],1,0)</f>
        <v>0</v>
      </c>
      <c r="X31" s="1"/>
    </row>
    <row r="32" spans="1:24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>RIGHT(kraina5[[#This Row],[nazwa]],1)</f>
        <v>C</v>
      </c>
      <c r="G32" t="str">
        <f>RIGHT(LEFT(kraina5[[#This Row],[nazwa]],3),2)</f>
        <v>31</v>
      </c>
      <c r="H32">
        <f>kraina5[[#This Row],[k2013]]+kraina5[[#This Row],[m2013]]</f>
        <v>3754769</v>
      </c>
      <c r="I32">
        <f>kraina5[[#This Row],[k2014]]+kraina5[[#This Row],[m2014]]</f>
        <v>3477577</v>
      </c>
      <c r="J32" s="1">
        <f>ROUNDDOWN(kraina5[[#This Row],[ludność2014]]/kraina5[[#This Row],[ludność2013]],4)</f>
        <v>0.92610000000000003</v>
      </c>
      <c r="K32" s="1">
        <f>kraina5[[#This Row],[ludność2014]]</f>
        <v>3477577</v>
      </c>
      <c r="L32" s="1">
        <f t="shared" ref="L32:V32" si="30">IF(K32&lt;=2*$H32,INT($J32*K32),K32)</f>
        <v>3220584</v>
      </c>
      <c r="M32" s="1">
        <f t="shared" si="30"/>
        <v>2982582</v>
      </c>
      <c r="N32" s="1">
        <f t="shared" si="30"/>
        <v>2762169</v>
      </c>
      <c r="O32" s="1">
        <f t="shared" si="30"/>
        <v>2558044</v>
      </c>
      <c r="P32" s="1">
        <f t="shared" si="30"/>
        <v>2369004</v>
      </c>
      <c r="Q32" s="1">
        <f t="shared" si="30"/>
        <v>2193934</v>
      </c>
      <c r="R32" s="1">
        <f t="shared" si="30"/>
        <v>2031802</v>
      </c>
      <c r="S32" s="1">
        <f t="shared" si="30"/>
        <v>1881651</v>
      </c>
      <c r="T32" s="1">
        <f t="shared" si="30"/>
        <v>1742596</v>
      </c>
      <c r="U32" s="1">
        <f t="shared" si="30"/>
        <v>1613818</v>
      </c>
      <c r="V32" s="1">
        <f t="shared" si="30"/>
        <v>1494556</v>
      </c>
      <c r="W32" s="1">
        <f>IF(kraina5[[#This Row],[2025]]&gt;=2*kraina5[[#This Row],[ludność2013]],1,0)</f>
        <v>0</v>
      </c>
      <c r="X32" s="1"/>
    </row>
    <row r="33" spans="1:24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>RIGHT(kraina5[[#This Row],[nazwa]],1)</f>
        <v>D</v>
      </c>
      <c r="G33" t="str">
        <f>RIGHT(LEFT(kraina5[[#This Row],[nazwa]],3),2)</f>
        <v>32</v>
      </c>
      <c r="H33">
        <f>kraina5[[#This Row],[k2013]]+kraina5[[#This Row],[m2013]]</f>
        <v>2021024</v>
      </c>
      <c r="I33">
        <f>kraina5[[#This Row],[k2014]]+kraina5[[#This Row],[m2014]]</f>
        <v>3855970</v>
      </c>
      <c r="J33" s="1">
        <f>ROUNDDOWN(kraina5[[#This Row],[ludność2014]]/kraina5[[#This Row],[ludność2013]],4)</f>
        <v>1.9078999999999999</v>
      </c>
      <c r="K33" s="1">
        <f>kraina5[[#This Row],[ludność2014]]</f>
        <v>3855970</v>
      </c>
      <c r="L33" s="1">
        <f t="shared" ref="L33:V33" si="31">IF(K33&lt;=2*$H33,INT($J33*K33),K33)</f>
        <v>7356805</v>
      </c>
      <c r="M33" s="1">
        <f t="shared" si="31"/>
        <v>7356805</v>
      </c>
      <c r="N33" s="1">
        <f t="shared" si="31"/>
        <v>7356805</v>
      </c>
      <c r="O33" s="1">
        <f t="shared" si="31"/>
        <v>7356805</v>
      </c>
      <c r="P33" s="1">
        <f t="shared" si="31"/>
        <v>7356805</v>
      </c>
      <c r="Q33" s="1">
        <f t="shared" si="31"/>
        <v>7356805</v>
      </c>
      <c r="R33" s="1">
        <f t="shared" si="31"/>
        <v>7356805</v>
      </c>
      <c r="S33" s="1">
        <f t="shared" si="31"/>
        <v>7356805</v>
      </c>
      <c r="T33" s="1">
        <f t="shared" si="31"/>
        <v>7356805</v>
      </c>
      <c r="U33" s="1">
        <f t="shared" si="31"/>
        <v>7356805</v>
      </c>
      <c r="V33" s="1">
        <f t="shared" si="31"/>
        <v>7356805</v>
      </c>
      <c r="W33" s="1">
        <f>IF(kraina5[[#This Row],[2025]]&gt;=2*kraina5[[#This Row],[ludność2013]],1,0)</f>
        <v>1</v>
      </c>
      <c r="X33" s="1"/>
    </row>
    <row r="34" spans="1:24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>RIGHT(kraina5[[#This Row],[nazwa]],1)</f>
        <v>B</v>
      </c>
      <c r="G34" t="str">
        <f>RIGHT(LEFT(kraina5[[#This Row],[nazwa]],3),2)</f>
        <v>33</v>
      </c>
      <c r="H34">
        <f>kraina5[[#This Row],[k2013]]+kraina5[[#This Row],[m2013]]</f>
        <v>5856254</v>
      </c>
      <c r="I34">
        <f>kraina5[[#This Row],[k2014]]+kraina5[[#This Row],[m2014]]</f>
        <v>948807</v>
      </c>
      <c r="J34" s="1">
        <f>ROUNDDOWN(kraina5[[#This Row],[ludność2014]]/kraina5[[#This Row],[ludność2013]],4)</f>
        <v>0.16200000000000001</v>
      </c>
      <c r="K34" s="1">
        <f>kraina5[[#This Row],[ludność2014]]</f>
        <v>948807</v>
      </c>
      <c r="L34" s="1">
        <f t="shared" ref="L34:V34" si="32">IF(K34&lt;=2*$H34,INT($J34*K34),K34)</f>
        <v>153706</v>
      </c>
      <c r="M34" s="1">
        <f t="shared" si="32"/>
        <v>24900</v>
      </c>
      <c r="N34" s="1">
        <f t="shared" si="32"/>
        <v>4033</v>
      </c>
      <c r="O34" s="1">
        <f t="shared" si="32"/>
        <v>653</v>
      </c>
      <c r="P34" s="1">
        <f t="shared" si="32"/>
        <v>105</v>
      </c>
      <c r="Q34" s="1">
        <f t="shared" si="32"/>
        <v>17</v>
      </c>
      <c r="R34" s="1">
        <f t="shared" si="32"/>
        <v>2</v>
      </c>
      <c r="S34" s="1">
        <f t="shared" si="32"/>
        <v>0</v>
      </c>
      <c r="T34" s="1">
        <f t="shared" si="32"/>
        <v>0</v>
      </c>
      <c r="U34" s="1">
        <f t="shared" si="32"/>
        <v>0</v>
      </c>
      <c r="V34" s="1">
        <f t="shared" si="32"/>
        <v>0</v>
      </c>
      <c r="W34" s="1">
        <f>IF(kraina5[[#This Row],[2025]]&gt;=2*kraina5[[#This Row],[ludność2013]],1,0)</f>
        <v>0</v>
      </c>
      <c r="X34" s="1"/>
    </row>
    <row r="35" spans="1:24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>RIGHT(kraina5[[#This Row],[nazwa]],1)</f>
        <v>C</v>
      </c>
      <c r="G35" t="str">
        <f>RIGHT(LEFT(kraina5[[#This Row],[nazwa]],3),2)</f>
        <v>34</v>
      </c>
      <c r="H35">
        <f>kraina5[[#This Row],[k2013]]+kraina5[[#This Row],[m2013]]</f>
        <v>158033</v>
      </c>
      <c r="I35">
        <f>kraina5[[#This Row],[k2014]]+kraina5[[#This Row],[m2014]]</f>
        <v>2754275</v>
      </c>
      <c r="J35" s="1">
        <f>ROUNDDOWN(kraina5[[#This Row],[ludność2014]]/kraina5[[#This Row],[ludność2013]],4)</f>
        <v>17.4284</v>
      </c>
      <c r="K35" s="1">
        <f>kraina5[[#This Row],[ludność2014]]</f>
        <v>2754275</v>
      </c>
      <c r="L35" s="1">
        <f t="shared" ref="L35:V35" si="33">IF(K35&lt;=2*$H35,INT($J35*K35),K35)</f>
        <v>2754275</v>
      </c>
      <c r="M35" s="1">
        <f t="shared" si="33"/>
        <v>2754275</v>
      </c>
      <c r="N35" s="1">
        <f t="shared" si="33"/>
        <v>2754275</v>
      </c>
      <c r="O35" s="1">
        <f t="shared" si="33"/>
        <v>2754275</v>
      </c>
      <c r="P35" s="1">
        <f t="shared" si="33"/>
        <v>2754275</v>
      </c>
      <c r="Q35" s="1">
        <f t="shared" si="33"/>
        <v>2754275</v>
      </c>
      <c r="R35" s="1">
        <f t="shared" si="33"/>
        <v>2754275</v>
      </c>
      <c r="S35" s="1">
        <f t="shared" si="33"/>
        <v>2754275</v>
      </c>
      <c r="T35" s="1">
        <f t="shared" si="33"/>
        <v>2754275</v>
      </c>
      <c r="U35" s="1">
        <f t="shared" si="33"/>
        <v>2754275</v>
      </c>
      <c r="V35" s="1">
        <f t="shared" si="33"/>
        <v>2754275</v>
      </c>
      <c r="W35" s="1">
        <f>IF(kraina5[[#This Row],[2025]]&gt;=2*kraina5[[#This Row],[ludność2013]],1,0)</f>
        <v>1</v>
      </c>
      <c r="X35" s="1"/>
    </row>
    <row r="36" spans="1:24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>RIGHT(kraina5[[#This Row],[nazwa]],1)</f>
        <v>C</v>
      </c>
      <c r="G36" t="str">
        <f>RIGHT(LEFT(kraina5[[#This Row],[nazwa]],3),2)</f>
        <v>35</v>
      </c>
      <c r="H36">
        <f>kraina5[[#This Row],[k2013]]+kraina5[[#This Row],[m2013]]</f>
        <v>4984142</v>
      </c>
      <c r="I36">
        <f>kraina5[[#This Row],[k2014]]+kraina5[[#This Row],[m2014]]</f>
        <v>1986529</v>
      </c>
      <c r="J36" s="1">
        <f>ROUNDDOWN(kraina5[[#This Row],[ludność2014]]/kraina5[[#This Row],[ludność2013]],4)</f>
        <v>0.39850000000000002</v>
      </c>
      <c r="K36" s="1">
        <f>kraina5[[#This Row],[ludność2014]]</f>
        <v>1986529</v>
      </c>
      <c r="L36" s="1">
        <f t="shared" ref="L36:V36" si="34">IF(K36&lt;=2*$H36,INT($J36*K36),K36)</f>
        <v>791631</v>
      </c>
      <c r="M36" s="1">
        <f t="shared" si="34"/>
        <v>315464</v>
      </c>
      <c r="N36" s="1">
        <f t="shared" si="34"/>
        <v>125712</v>
      </c>
      <c r="O36" s="1">
        <f t="shared" si="34"/>
        <v>50096</v>
      </c>
      <c r="P36" s="1">
        <f t="shared" si="34"/>
        <v>19963</v>
      </c>
      <c r="Q36" s="1">
        <f t="shared" si="34"/>
        <v>7955</v>
      </c>
      <c r="R36" s="1">
        <f t="shared" si="34"/>
        <v>3170</v>
      </c>
      <c r="S36" s="1">
        <f t="shared" si="34"/>
        <v>1263</v>
      </c>
      <c r="T36" s="1">
        <f t="shared" si="34"/>
        <v>503</v>
      </c>
      <c r="U36" s="1">
        <f t="shared" si="34"/>
        <v>200</v>
      </c>
      <c r="V36" s="1">
        <f t="shared" si="34"/>
        <v>79</v>
      </c>
      <c r="W36" s="1">
        <f>IF(kraina5[[#This Row],[2025]]&gt;=2*kraina5[[#This Row],[ludność2013]],1,0)</f>
        <v>0</v>
      </c>
      <c r="X36" s="1"/>
    </row>
    <row r="37" spans="1:24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>RIGHT(kraina5[[#This Row],[nazwa]],1)</f>
        <v>B</v>
      </c>
      <c r="G37" t="str">
        <f>RIGHT(LEFT(kraina5[[#This Row],[nazwa]],3),2)</f>
        <v>36</v>
      </c>
      <c r="H37">
        <f>kraina5[[#This Row],[k2013]]+kraina5[[#This Row],[m2013]]</f>
        <v>3653434</v>
      </c>
      <c r="I37">
        <f>kraina5[[#This Row],[k2014]]+kraina5[[#This Row],[m2014]]</f>
        <v>229037</v>
      </c>
      <c r="J37" s="1">
        <f>ROUNDDOWN(kraina5[[#This Row],[ludność2014]]/kraina5[[#This Row],[ludność2013]],4)</f>
        <v>6.2600000000000003E-2</v>
      </c>
      <c r="K37" s="1">
        <f>kraina5[[#This Row],[ludność2014]]</f>
        <v>229037</v>
      </c>
      <c r="L37" s="1">
        <f t="shared" ref="L37:V37" si="35">IF(K37&lt;=2*$H37,INT($J37*K37),K37)</f>
        <v>14337</v>
      </c>
      <c r="M37" s="1">
        <f t="shared" si="35"/>
        <v>897</v>
      </c>
      <c r="N37" s="1">
        <f t="shared" si="35"/>
        <v>56</v>
      </c>
      <c r="O37" s="1">
        <f t="shared" si="35"/>
        <v>3</v>
      </c>
      <c r="P37" s="1">
        <f t="shared" si="35"/>
        <v>0</v>
      </c>
      <c r="Q37" s="1">
        <f t="shared" si="35"/>
        <v>0</v>
      </c>
      <c r="R37" s="1">
        <f t="shared" si="35"/>
        <v>0</v>
      </c>
      <c r="S37" s="1">
        <f t="shared" si="35"/>
        <v>0</v>
      </c>
      <c r="T37" s="1">
        <f t="shared" si="35"/>
        <v>0</v>
      </c>
      <c r="U37" s="1">
        <f t="shared" si="35"/>
        <v>0</v>
      </c>
      <c r="V37" s="1">
        <f t="shared" si="35"/>
        <v>0</v>
      </c>
      <c r="W37" s="1">
        <f>IF(kraina5[[#This Row],[2025]]&gt;=2*kraina5[[#This Row],[ludność2013]],1,0)</f>
        <v>0</v>
      </c>
      <c r="X37" s="1"/>
    </row>
    <row r="38" spans="1:24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>RIGHT(kraina5[[#This Row],[nazwa]],1)</f>
        <v>A</v>
      </c>
      <c r="G38" t="str">
        <f>RIGHT(LEFT(kraina5[[#This Row],[nazwa]],3),2)</f>
        <v>37</v>
      </c>
      <c r="H38">
        <f>kraina5[[#This Row],[k2013]]+kraina5[[#This Row],[m2013]]</f>
        <v>2921428</v>
      </c>
      <c r="I38">
        <f>kraina5[[#This Row],[k2014]]+kraina5[[#This Row],[m2014]]</f>
        <v>2383387</v>
      </c>
      <c r="J38" s="1">
        <f>ROUNDDOWN(kraina5[[#This Row],[ludność2014]]/kraina5[[#This Row],[ludność2013]],4)</f>
        <v>0.81579999999999997</v>
      </c>
      <c r="K38" s="1">
        <f>kraina5[[#This Row],[ludność2014]]</f>
        <v>2383387</v>
      </c>
      <c r="L38" s="1">
        <f t="shared" ref="L38:V38" si="36">IF(K38&lt;=2*$H38,INT($J38*K38),K38)</f>
        <v>1944367</v>
      </c>
      <c r="M38" s="1">
        <f t="shared" si="36"/>
        <v>1586214</v>
      </c>
      <c r="N38" s="1">
        <f t="shared" si="36"/>
        <v>1294033</v>
      </c>
      <c r="O38" s="1">
        <f t="shared" si="36"/>
        <v>1055672</v>
      </c>
      <c r="P38" s="1">
        <f t="shared" si="36"/>
        <v>861217</v>
      </c>
      <c r="Q38" s="1">
        <f t="shared" si="36"/>
        <v>702580</v>
      </c>
      <c r="R38" s="1">
        <f t="shared" si="36"/>
        <v>573164</v>
      </c>
      <c r="S38" s="1">
        <f t="shared" si="36"/>
        <v>467587</v>
      </c>
      <c r="T38" s="1">
        <f t="shared" si="36"/>
        <v>381457</v>
      </c>
      <c r="U38" s="1">
        <f t="shared" si="36"/>
        <v>311192</v>
      </c>
      <c r="V38" s="1">
        <f t="shared" si="36"/>
        <v>253870</v>
      </c>
      <c r="W38" s="1">
        <f>IF(kraina5[[#This Row],[2025]]&gt;=2*kraina5[[#This Row],[ludność2013]],1,0)</f>
        <v>0</v>
      </c>
      <c r="X38" s="1"/>
    </row>
    <row r="39" spans="1:24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>RIGHT(kraina5[[#This Row],[nazwa]],1)</f>
        <v>B</v>
      </c>
      <c r="G39" t="str">
        <f>RIGHT(LEFT(kraina5[[#This Row],[nazwa]],3),2)</f>
        <v>38</v>
      </c>
      <c r="H39">
        <f>kraina5[[#This Row],[k2013]]+kraina5[[#This Row],[m2013]]</f>
        <v>3286803</v>
      </c>
      <c r="I39">
        <f>kraina5[[#This Row],[k2014]]+kraina5[[#This Row],[m2014]]</f>
        <v>877403</v>
      </c>
      <c r="J39" s="1">
        <f>ROUNDDOWN(kraina5[[#This Row],[ludność2014]]/kraina5[[#This Row],[ludność2013]],4)</f>
        <v>0.26690000000000003</v>
      </c>
      <c r="K39" s="1">
        <f>kraina5[[#This Row],[ludność2014]]</f>
        <v>877403</v>
      </c>
      <c r="L39" s="1">
        <f t="shared" ref="L39:V39" si="37">IF(K39&lt;=2*$H39,INT($J39*K39),K39)</f>
        <v>234178</v>
      </c>
      <c r="M39" s="1">
        <f t="shared" si="37"/>
        <v>62502</v>
      </c>
      <c r="N39" s="1">
        <f t="shared" si="37"/>
        <v>16681</v>
      </c>
      <c r="O39" s="1">
        <f t="shared" si="37"/>
        <v>4452</v>
      </c>
      <c r="P39" s="1">
        <f t="shared" si="37"/>
        <v>1188</v>
      </c>
      <c r="Q39" s="1">
        <f t="shared" si="37"/>
        <v>317</v>
      </c>
      <c r="R39" s="1">
        <f t="shared" si="37"/>
        <v>84</v>
      </c>
      <c r="S39" s="1">
        <f t="shared" si="37"/>
        <v>22</v>
      </c>
      <c r="T39" s="1">
        <f t="shared" si="37"/>
        <v>5</v>
      </c>
      <c r="U39" s="1">
        <f t="shared" si="37"/>
        <v>1</v>
      </c>
      <c r="V39" s="1">
        <f t="shared" si="37"/>
        <v>0</v>
      </c>
      <c r="W39" s="1">
        <f>IF(kraina5[[#This Row],[2025]]&gt;=2*kraina5[[#This Row],[ludność2013]],1,0)</f>
        <v>0</v>
      </c>
      <c r="X39" s="1"/>
    </row>
    <row r="40" spans="1:24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>RIGHT(kraina5[[#This Row],[nazwa]],1)</f>
        <v>D</v>
      </c>
      <c r="G40" t="str">
        <f>RIGHT(LEFT(kraina5[[#This Row],[nazwa]],3),2)</f>
        <v>39</v>
      </c>
      <c r="H40">
        <f>kraina5[[#This Row],[k2013]]+kraina5[[#This Row],[m2013]]</f>
        <v>1063625</v>
      </c>
      <c r="I40">
        <f>kraina5[[#This Row],[k2014]]+kraina5[[#This Row],[m2014]]</f>
        <v>5958241</v>
      </c>
      <c r="J40" s="1">
        <f>ROUNDDOWN(kraina5[[#This Row],[ludność2014]]/kraina5[[#This Row],[ludność2013]],4)</f>
        <v>5.6017999999999999</v>
      </c>
      <c r="K40" s="1">
        <f>kraina5[[#This Row],[ludność2014]]</f>
        <v>5958241</v>
      </c>
      <c r="L40" s="1">
        <f t="shared" ref="L40:V40" si="38">IF(K40&lt;=2*$H40,INT($J40*K40),K40)</f>
        <v>5958241</v>
      </c>
      <c r="M40" s="1">
        <f t="shared" si="38"/>
        <v>5958241</v>
      </c>
      <c r="N40" s="1">
        <f t="shared" si="38"/>
        <v>5958241</v>
      </c>
      <c r="O40" s="1">
        <f t="shared" si="38"/>
        <v>5958241</v>
      </c>
      <c r="P40" s="1">
        <f t="shared" si="38"/>
        <v>5958241</v>
      </c>
      <c r="Q40" s="1">
        <f t="shared" si="38"/>
        <v>5958241</v>
      </c>
      <c r="R40" s="1">
        <f t="shared" si="38"/>
        <v>5958241</v>
      </c>
      <c r="S40" s="1">
        <f t="shared" si="38"/>
        <v>5958241</v>
      </c>
      <c r="T40" s="1">
        <f t="shared" si="38"/>
        <v>5958241</v>
      </c>
      <c r="U40" s="1">
        <f t="shared" si="38"/>
        <v>5958241</v>
      </c>
      <c r="V40" s="1">
        <f t="shared" si="38"/>
        <v>5958241</v>
      </c>
      <c r="W40" s="1">
        <f>IF(kraina5[[#This Row],[2025]]&gt;=2*kraina5[[#This Row],[ludność2013]],1,0)</f>
        <v>1</v>
      </c>
      <c r="X40" s="1"/>
    </row>
    <row r="41" spans="1:24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>RIGHT(kraina5[[#This Row],[nazwa]],1)</f>
        <v>A</v>
      </c>
      <c r="G41" t="str">
        <f>RIGHT(LEFT(kraina5[[#This Row],[nazwa]],3),2)</f>
        <v>40</v>
      </c>
      <c r="H41">
        <f>kraina5[[#This Row],[k2013]]+kraina5[[#This Row],[m2013]]</f>
        <v>2270638</v>
      </c>
      <c r="I41">
        <f>kraina5[[#This Row],[k2014]]+kraina5[[#This Row],[m2014]]</f>
        <v>5149121</v>
      </c>
      <c r="J41" s="1">
        <f>ROUNDDOWN(kraina5[[#This Row],[ludność2014]]/kraina5[[#This Row],[ludność2013]],4)</f>
        <v>2.2675999999999998</v>
      </c>
      <c r="K41" s="1">
        <f>kraina5[[#This Row],[ludność2014]]</f>
        <v>5149121</v>
      </c>
      <c r="L41" s="1">
        <f t="shared" ref="L41:V41" si="39">IF(K41&lt;=2*$H41,INT($J41*K41),K41)</f>
        <v>5149121</v>
      </c>
      <c r="M41" s="1">
        <f t="shared" si="39"/>
        <v>5149121</v>
      </c>
      <c r="N41" s="1">
        <f t="shared" si="39"/>
        <v>5149121</v>
      </c>
      <c r="O41" s="1">
        <f t="shared" si="39"/>
        <v>5149121</v>
      </c>
      <c r="P41" s="1">
        <f t="shared" si="39"/>
        <v>5149121</v>
      </c>
      <c r="Q41" s="1">
        <f t="shared" si="39"/>
        <v>5149121</v>
      </c>
      <c r="R41" s="1">
        <f t="shared" si="39"/>
        <v>5149121</v>
      </c>
      <c r="S41" s="1">
        <f t="shared" si="39"/>
        <v>5149121</v>
      </c>
      <c r="T41" s="1">
        <f t="shared" si="39"/>
        <v>5149121</v>
      </c>
      <c r="U41" s="1">
        <f t="shared" si="39"/>
        <v>5149121</v>
      </c>
      <c r="V41" s="1">
        <f t="shared" si="39"/>
        <v>5149121</v>
      </c>
      <c r="W41" s="1">
        <f>IF(kraina5[[#This Row],[2025]]&gt;=2*kraina5[[#This Row],[ludność2013]],1,0)</f>
        <v>1</v>
      </c>
      <c r="X41" s="1"/>
    </row>
    <row r="42" spans="1:24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>RIGHT(kraina5[[#This Row],[nazwa]],1)</f>
        <v>D</v>
      </c>
      <c r="G42" t="str">
        <f>RIGHT(LEFT(kraina5[[#This Row],[nazwa]],3),2)</f>
        <v>41</v>
      </c>
      <c r="H42">
        <f>kraina5[[#This Row],[k2013]]+kraina5[[#This Row],[m2013]]</f>
        <v>4318105</v>
      </c>
      <c r="I42">
        <f>kraina5[[#This Row],[k2014]]+kraina5[[#This Row],[m2014]]</f>
        <v>29991</v>
      </c>
      <c r="J42" s="1">
        <f>ROUNDDOWN(kraina5[[#This Row],[ludność2014]]/kraina5[[#This Row],[ludność2013]],4)</f>
        <v>6.8999999999999999E-3</v>
      </c>
      <c r="K42" s="1">
        <f>kraina5[[#This Row],[ludność2014]]</f>
        <v>29991</v>
      </c>
      <c r="L42" s="1">
        <f t="shared" ref="L42:V42" si="40">IF(K42&lt;=2*$H42,INT($J42*K42),K42)</f>
        <v>206</v>
      </c>
      <c r="M42" s="1">
        <f t="shared" si="40"/>
        <v>1</v>
      </c>
      <c r="N42" s="1">
        <f t="shared" si="40"/>
        <v>0</v>
      </c>
      <c r="O42" s="1">
        <f t="shared" si="40"/>
        <v>0</v>
      </c>
      <c r="P42" s="1">
        <f t="shared" si="40"/>
        <v>0</v>
      </c>
      <c r="Q42" s="1">
        <f t="shared" si="40"/>
        <v>0</v>
      </c>
      <c r="R42" s="1">
        <f t="shared" si="40"/>
        <v>0</v>
      </c>
      <c r="S42" s="1">
        <f t="shared" si="40"/>
        <v>0</v>
      </c>
      <c r="T42" s="1">
        <f t="shared" si="40"/>
        <v>0</v>
      </c>
      <c r="U42" s="1">
        <f t="shared" si="40"/>
        <v>0</v>
      </c>
      <c r="V42" s="1">
        <f t="shared" si="40"/>
        <v>0</v>
      </c>
      <c r="W42" s="1">
        <f>IF(kraina5[[#This Row],[2025]]&gt;=2*kraina5[[#This Row],[ludność2013]],1,0)</f>
        <v>0</v>
      </c>
      <c r="X42" s="1"/>
    </row>
    <row r="43" spans="1:24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>RIGHT(kraina5[[#This Row],[nazwa]],1)</f>
        <v>B</v>
      </c>
      <c r="G43" t="str">
        <f>RIGHT(LEFT(kraina5[[#This Row],[nazwa]],3),2)</f>
        <v>42</v>
      </c>
      <c r="H43">
        <f>kraina5[[#This Row],[k2013]]+kraina5[[#This Row],[m2013]]</f>
        <v>4544199</v>
      </c>
      <c r="I43">
        <f>kraina5[[#This Row],[k2014]]+kraina5[[#This Row],[m2014]]</f>
        <v>726835</v>
      </c>
      <c r="J43" s="1">
        <f>ROUNDDOWN(kraina5[[#This Row],[ludność2014]]/kraina5[[#This Row],[ludność2013]],4)</f>
        <v>0.15989999999999999</v>
      </c>
      <c r="K43" s="1">
        <f>kraina5[[#This Row],[ludność2014]]</f>
        <v>726835</v>
      </c>
      <c r="L43" s="1">
        <f t="shared" ref="L43:V43" si="41">IF(K43&lt;=2*$H43,INT($J43*K43),K43)</f>
        <v>116220</v>
      </c>
      <c r="M43" s="1">
        <f t="shared" si="41"/>
        <v>18583</v>
      </c>
      <c r="N43" s="1">
        <f t="shared" si="41"/>
        <v>2971</v>
      </c>
      <c r="O43" s="1">
        <f t="shared" si="41"/>
        <v>475</v>
      </c>
      <c r="P43" s="1">
        <f t="shared" si="41"/>
        <v>75</v>
      </c>
      <c r="Q43" s="1">
        <f t="shared" si="41"/>
        <v>11</v>
      </c>
      <c r="R43" s="1">
        <f t="shared" si="41"/>
        <v>1</v>
      </c>
      <c r="S43" s="1">
        <f t="shared" si="41"/>
        <v>0</v>
      </c>
      <c r="T43" s="1">
        <f t="shared" si="41"/>
        <v>0</v>
      </c>
      <c r="U43" s="1">
        <f t="shared" si="41"/>
        <v>0</v>
      </c>
      <c r="V43" s="1">
        <f t="shared" si="41"/>
        <v>0</v>
      </c>
      <c r="W43" s="1">
        <f>IF(kraina5[[#This Row],[2025]]&gt;=2*kraina5[[#This Row],[ludność2013]],1,0)</f>
        <v>0</v>
      </c>
      <c r="X43" s="1"/>
    </row>
    <row r="44" spans="1:24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>RIGHT(kraina5[[#This Row],[nazwa]],1)</f>
        <v>D</v>
      </c>
      <c r="G44" t="str">
        <f>RIGHT(LEFT(kraina5[[#This Row],[nazwa]],3),2)</f>
        <v>43</v>
      </c>
      <c r="H44">
        <f>kraina5[[#This Row],[k2013]]+kraina5[[#This Row],[m2013]]</f>
        <v>5125651</v>
      </c>
      <c r="I44">
        <f>kraina5[[#This Row],[k2014]]+kraina5[[#This Row],[m2014]]</f>
        <v>75752</v>
      </c>
      <c r="J44" s="1">
        <f>ROUNDDOWN(kraina5[[#This Row],[ludność2014]]/kraina5[[#This Row],[ludność2013]],4)</f>
        <v>1.47E-2</v>
      </c>
      <c r="K44" s="1">
        <f>kraina5[[#This Row],[ludność2014]]</f>
        <v>75752</v>
      </c>
      <c r="L44" s="1">
        <f t="shared" ref="L44:V44" si="42">IF(K44&lt;=2*$H44,INT($J44*K44),K44)</f>
        <v>1113</v>
      </c>
      <c r="M44" s="1">
        <f t="shared" si="42"/>
        <v>16</v>
      </c>
      <c r="N44" s="1">
        <f t="shared" si="42"/>
        <v>0</v>
      </c>
      <c r="O44" s="1">
        <f t="shared" si="42"/>
        <v>0</v>
      </c>
      <c r="P44" s="1">
        <f t="shared" si="42"/>
        <v>0</v>
      </c>
      <c r="Q44" s="1">
        <f t="shared" si="42"/>
        <v>0</v>
      </c>
      <c r="R44" s="1">
        <f t="shared" si="42"/>
        <v>0</v>
      </c>
      <c r="S44" s="1">
        <f t="shared" si="42"/>
        <v>0</v>
      </c>
      <c r="T44" s="1">
        <f t="shared" si="42"/>
        <v>0</v>
      </c>
      <c r="U44" s="1">
        <f t="shared" si="42"/>
        <v>0</v>
      </c>
      <c r="V44" s="1">
        <f t="shared" si="42"/>
        <v>0</v>
      </c>
      <c r="W44" s="1">
        <f>IF(kraina5[[#This Row],[2025]]&gt;=2*kraina5[[#This Row],[ludność2013]],1,0)</f>
        <v>0</v>
      </c>
      <c r="X44" s="1"/>
    </row>
    <row r="45" spans="1:24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>RIGHT(kraina5[[#This Row],[nazwa]],1)</f>
        <v>C</v>
      </c>
      <c r="G45" t="str">
        <f>RIGHT(LEFT(kraina5[[#This Row],[nazwa]],3),2)</f>
        <v>44</v>
      </c>
      <c r="H45">
        <f>kraina5[[#This Row],[k2013]]+kraina5[[#This Row],[m2013]]</f>
        <v>1673241</v>
      </c>
      <c r="I45">
        <f>kraina5[[#This Row],[k2014]]+kraina5[[#This Row],[m2014]]</f>
        <v>2023958</v>
      </c>
      <c r="J45" s="1">
        <f>ROUNDDOWN(kraina5[[#This Row],[ludność2014]]/kraina5[[#This Row],[ludność2013]],4)</f>
        <v>1.2096</v>
      </c>
      <c r="K45" s="1">
        <f>kraina5[[#This Row],[ludność2014]]</f>
        <v>2023958</v>
      </c>
      <c r="L45" s="1">
        <f t="shared" ref="L45:V45" si="43">IF(K45&lt;=2*$H45,INT($J45*K45),K45)</f>
        <v>2448179</v>
      </c>
      <c r="M45" s="1">
        <f t="shared" si="43"/>
        <v>2961317</v>
      </c>
      <c r="N45" s="1">
        <f t="shared" si="43"/>
        <v>3582009</v>
      </c>
      <c r="O45" s="1">
        <f t="shared" si="43"/>
        <v>3582009</v>
      </c>
      <c r="P45" s="1">
        <f t="shared" si="43"/>
        <v>3582009</v>
      </c>
      <c r="Q45" s="1">
        <f t="shared" si="43"/>
        <v>3582009</v>
      </c>
      <c r="R45" s="1">
        <f t="shared" si="43"/>
        <v>3582009</v>
      </c>
      <c r="S45" s="1">
        <f t="shared" si="43"/>
        <v>3582009</v>
      </c>
      <c r="T45" s="1">
        <f t="shared" si="43"/>
        <v>3582009</v>
      </c>
      <c r="U45" s="1">
        <f t="shared" si="43"/>
        <v>3582009</v>
      </c>
      <c r="V45" s="1">
        <f t="shared" si="43"/>
        <v>3582009</v>
      </c>
      <c r="W45" s="1">
        <f>IF(kraina5[[#This Row],[2025]]&gt;=2*kraina5[[#This Row],[ludność2013]],1,0)</f>
        <v>1</v>
      </c>
      <c r="X45" s="1"/>
    </row>
    <row r="46" spans="1:24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>RIGHT(kraina5[[#This Row],[nazwa]],1)</f>
        <v>B</v>
      </c>
      <c r="G46" t="str">
        <f>RIGHT(LEFT(kraina5[[#This Row],[nazwa]],3),2)</f>
        <v>45</v>
      </c>
      <c r="H46">
        <f>kraina5[[#This Row],[k2013]]+kraina5[[#This Row],[m2013]]</f>
        <v>2257874</v>
      </c>
      <c r="I46">
        <f>kraina5[[#This Row],[k2014]]+kraina5[[#This Row],[m2014]]</f>
        <v>3261598</v>
      </c>
      <c r="J46" s="1">
        <f>ROUNDDOWN(kraina5[[#This Row],[ludność2014]]/kraina5[[#This Row],[ludność2013]],4)</f>
        <v>1.4444999999999999</v>
      </c>
      <c r="K46" s="1">
        <f>kraina5[[#This Row],[ludność2014]]</f>
        <v>3261598</v>
      </c>
      <c r="L46" s="1">
        <f t="shared" ref="L46:V46" si="44">IF(K46&lt;=2*$H46,INT($J46*K46),K46)</f>
        <v>4711378</v>
      </c>
      <c r="M46" s="1">
        <f t="shared" si="44"/>
        <v>4711378</v>
      </c>
      <c r="N46" s="1">
        <f t="shared" si="44"/>
        <v>4711378</v>
      </c>
      <c r="O46" s="1">
        <f t="shared" si="44"/>
        <v>4711378</v>
      </c>
      <c r="P46" s="1">
        <f t="shared" si="44"/>
        <v>4711378</v>
      </c>
      <c r="Q46" s="1">
        <f t="shared" si="44"/>
        <v>4711378</v>
      </c>
      <c r="R46" s="1">
        <f t="shared" si="44"/>
        <v>4711378</v>
      </c>
      <c r="S46" s="1">
        <f t="shared" si="44"/>
        <v>4711378</v>
      </c>
      <c r="T46" s="1">
        <f t="shared" si="44"/>
        <v>4711378</v>
      </c>
      <c r="U46" s="1">
        <f t="shared" si="44"/>
        <v>4711378</v>
      </c>
      <c r="V46" s="1">
        <f t="shared" si="44"/>
        <v>4711378</v>
      </c>
      <c r="W46" s="1">
        <f>IF(kraina5[[#This Row],[2025]]&gt;=2*kraina5[[#This Row],[ludność2013]],1,0)</f>
        <v>1</v>
      </c>
      <c r="X46" s="1"/>
    </row>
    <row r="47" spans="1:24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>RIGHT(kraina5[[#This Row],[nazwa]],1)</f>
        <v>C</v>
      </c>
      <c r="G47" t="str">
        <f>RIGHT(LEFT(kraina5[[#This Row],[nazwa]],3),2)</f>
        <v>46</v>
      </c>
      <c r="H47">
        <f>kraina5[[#This Row],[k2013]]+kraina5[[#This Row],[m2013]]</f>
        <v>286380</v>
      </c>
      <c r="I47">
        <f>kraina5[[#This Row],[k2014]]+kraina5[[#This Row],[m2014]]</f>
        <v>5502111</v>
      </c>
      <c r="J47" s="1">
        <f>ROUNDDOWN(kraina5[[#This Row],[ludność2014]]/kraina5[[#This Row],[ludność2013]],4)</f>
        <v>19.212599999999998</v>
      </c>
      <c r="K47" s="1">
        <f>kraina5[[#This Row],[ludność2014]]</f>
        <v>5502111</v>
      </c>
      <c r="L47" s="1">
        <f t="shared" ref="L47:V47" si="45">IF(K47&lt;=2*$H47,INT($J47*K47),K47)</f>
        <v>5502111</v>
      </c>
      <c r="M47" s="1">
        <f t="shared" si="45"/>
        <v>5502111</v>
      </c>
      <c r="N47" s="1">
        <f t="shared" si="45"/>
        <v>5502111</v>
      </c>
      <c r="O47" s="1">
        <f t="shared" si="45"/>
        <v>5502111</v>
      </c>
      <c r="P47" s="1">
        <f t="shared" si="45"/>
        <v>5502111</v>
      </c>
      <c r="Q47" s="1">
        <f t="shared" si="45"/>
        <v>5502111</v>
      </c>
      <c r="R47" s="1">
        <f t="shared" si="45"/>
        <v>5502111</v>
      </c>
      <c r="S47" s="1">
        <f t="shared" si="45"/>
        <v>5502111</v>
      </c>
      <c r="T47" s="1">
        <f t="shared" si="45"/>
        <v>5502111</v>
      </c>
      <c r="U47" s="1">
        <f t="shared" si="45"/>
        <v>5502111</v>
      </c>
      <c r="V47" s="1">
        <f t="shared" si="45"/>
        <v>5502111</v>
      </c>
      <c r="W47" s="1">
        <f>IF(kraina5[[#This Row],[2025]]&gt;=2*kraina5[[#This Row],[ludność2013]],1,0)</f>
        <v>1</v>
      </c>
      <c r="X47" s="1"/>
    </row>
    <row r="48" spans="1:24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>RIGHT(kraina5[[#This Row],[nazwa]],1)</f>
        <v>B</v>
      </c>
      <c r="G48" t="str">
        <f>RIGHT(LEFT(kraina5[[#This Row],[nazwa]],3),2)</f>
        <v>47</v>
      </c>
      <c r="H48">
        <f>kraina5[[#This Row],[k2013]]+kraina5[[#This Row],[m2013]]</f>
        <v>2503710</v>
      </c>
      <c r="I48">
        <f>kraina5[[#This Row],[k2014]]+kraina5[[#This Row],[m2014]]</f>
        <v>5389136</v>
      </c>
      <c r="J48" s="1">
        <f>ROUNDDOWN(kraina5[[#This Row],[ludność2014]]/kraina5[[#This Row],[ludność2013]],4)</f>
        <v>2.1524000000000001</v>
      </c>
      <c r="K48" s="1">
        <f>kraina5[[#This Row],[ludność2014]]</f>
        <v>5389136</v>
      </c>
      <c r="L48" s="1">
        <f t="shared" ref="L48:V48" si="46">IF(K48&lt;=2*$H48,INT($J48*K48),K48)</f>
        <v>5389136</v>
      </c>
      <c r="M48" s="1">
        <f t="shared" si="46"/>
        <v>5389136</v>
      </c>
      <c r="N48" s="1">
        <f t="shared" si="46"/>
        <v>5389136</v>
      </c>
      <c r="O48" s="1">
        <f t="shared" si="46"/>
        <v>5389136</v>
      </c>
      <c r="P48" s="1">
        <f t="shared" si="46"/>
        <v>5389136</v>
      </c>
      <c r="Q48" s="1">
        <f t="shared" si="46"/>
        <v>5389136</v>
      </c>
      <c r="R48" s="1">
        <f t="shared" si="46"/>
        <v>5389136</v>
      </c>
      <c r="S48" s="1">
        <f t="shared" si="46"/>
        <v>5389136</v>
      </c>
      <c r="T48" s="1">
        <f t="shared" si="46"/>
        <v>5389136</v>
      </c>
      <c r="U48" s="1">
        <f t="shared" si="46"/>
        <v>5389136</v>
      </c>
      <c r="V48" s="1">
        <f t="shared" si="46"/>
        <v>5389136</v>
      </c>
      <c r="W48" s="1">
        <f>IF(kraina5[[#This Row],[2025]]&gt;=2*kraina5[[#This Row],[ludność2013]],1,0)</f>
        <v>1</v>
      </c>
      <c r="X48" s="1"/>
    </row>
    <row r="49" spans="1:24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>RIGHT(kraina5[[#This Row],[nazwa]],1)</f>
        <v>C</v>
      </c>
      <c r="G49" t="str">
        <f>RIGHT(LEFT(kraina5[[#This Row],[nazwa]],3),2)</f>
        <v>48</v>
      </c>
      <c r="H49">
        <f>kraina5[[#This Row],[k2013]]+kraina5[[#This Row],[m2013]]</f>
        <v>5369399</v>
      </c>
      <c r="I49">
        <f>kraina5[[#This Row],[k2014]]+kraina5[[#This Row],[m2014]]</f>
        <v>5688389</v>
      </c>
      <c r="J49" s="1">
        <f>ROUNDDOWN(kraina5[[#This Row],[ludność2014]]/kraina5[[#This Row],[ludność2013]],4)</f>
        <v>1.0593999999999999</v>
      </c>
      <c r="K49" s="1">
        <f>kraina5[[#This Row],[ludność2014]]</f>
        <v>5688389</v>
      </c>
      <c r="L49" s="1">
        <f t="shared" ref="L49:V49" si="47">IF(K49&lt;=2*$H49,INT($J49*K49),K49)</f>
        <v>6026279</v>
      </c>
      <c r="M49" s="1">
        <f t="shared" si="47"/>
        <v>6384239</v>
      </c>
      <c r="N49" s="1">
        <f t="shared" si="47"/>
        <v>6763462</v>
      </c>
      <c r="O49" s="1">
        <f t="shared" si="47"/>
        <v>7165211</v>
      </c>
      <c r="P49" s="1">
        <f t="shared" si="47"/>
        <v>7590824</v>
      </c>
      <c r="Q49" s="1">
        <f t="shared" si="47"/>
        <v>8041718</v>
      </c>
      <c r="R49" s="1">
        <f t="shared" si="47"/>
        <v>8519396</v>
      </c>
      <c r="S49" s="1">
        <f t="shared" si="47"/>
        <v>9025448</v>
      </c>
      <c r="T49" s="1">
        <f t="shared" si="47"/>
        <v>9561559</v>
      </c>
      <c r="U49" s="1">
        <f t="shared" si="47"/>
        <v>10129515</v>
      </c>
      <c r="V49" s="1">
        <f t="shared" si="47"/>
        <v>10731208</v>
      </c>
      <c r="W49" s="1">
        <f>IF(kraina5[[#This Row],[2025]]&gt;=2*kraina5[[#This Row],[ludność2013]],1,0)</f>
        <v>0</v>
      </c>
      <c r="X49" s="1"/>
    </row>
    <row r="50" spans="1:24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>RIGHT(kraina5[[#This Row],[nazwa]],1)</f>
        <v>C</v>
      </c>
      <c r="G50" t="str">
        <f>RIGHT(LEFT(kraina5[[#This Row],[nazwa]],3),2)</f>
        <v>49</v>
      </c>
      <c r="H50">
        <f>kraina5[[#This Row],[k2013]]+kraina5[[#This Row],[m2013]]</f>
        <v>516909</v>
      </c>
      <c r="I50">
        <f>kraina5[[#This Row],[k2014]]+kraina5[[#This Row],[m2014]]</f>
        <v>6097264</v>
      </c>
      <c r="J50" s="1">
        <f>ROUNDDOWN(kraina5[[#This Row],[ludność2014]]/kraina5[[#This Row],[ludność2013]],4)</f>
        <v>11.7956</v>
      </c>
      <c r="K50" s="1">
        <f>kraina5[[#This Row],[ludność2014]]</f>
        <v>6097264</v>
      </c>
      <c r="L50" s="1">
        <f t="shared" ref="L50:V50" si="48">IF(K50&lt;=2*$H50,INT($J50*K50),K50)</f>
        <v>6097264</v>
      </c>
      <c r="M50" s="1">
        <f t="shared" si="48"/>
        <v>6097264</v>
      </c>
      <c r="N50" s="1">
        <f t="shared" si="48"/>
        <v>6097264</v>
      </c>
      <c r="O50" s="1">
        <f t="shared" si="48"/>
        <v>6097264</v>
      </c>
      <c r="P50" s="1">
        <f t="shared" si="48"/>
        <v>6097264</v>
      </c>
      <c r="Q50" s="1">
        <f t="shared" si="48"/>
        <v>6097264</v>
      </c>
      <c r="R50" s="1">
        <f t="shared" si="48"/>
        <v>6097264</v>
      </c>
      <c r="S50" s="1">
        <f t="shared" si="48"/>
        <v>6097264</v>
      </c>
      <c r="T50" s="1">
        <f t="shared" si="48"/>
        <v>6097264</v>
      </c>
      <c r="U50" s="1">
        <f t="shared" si="48"/>
        <v>6097264</v>
      </c>
      <c r="V50" s="1">
        <f t="shared" si="48"/>
        <v>6097264</v>
      </c>
      <c r="W50" s="1">
        <f>IF(kraina5[[#This Row],[2025]]&gt;=2*kraina5[[#This Row],[ludność2013]],1,0)</f>
        <v>1</v>
      </c>
      <c r="X50" s="1"/>
    </row>
    <row r="51" spans="1:24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>RIGHT(kraina5[[#This Row],[nazwa]],1)</f>
        <v>B</v>
      </c>
      <c r="G51" t="str">
        <f>RIGHT(LEFT(kraina5[[#This Row],[nazwa]],3),2)</f>
        <v>50</v>
      </c>
      <c r="H51">
        <f>kraina5[[#This Row],[k2013]]+kraina5[[#This Row],[m2013]]</f>
        <v>5119414</v>
      </c>
      <c r="I51">
        <f>kraina5[[#This Row],[k2014]]+kraina5[[#This Row],[m2014]]</f>
        <v>3649895</v>
      </c>
      <c r="J51" s="1">
        <f>ROUNDDOWN(kraina5[[#This Row],[ludność2014]]/kraina5[[#This Row],[ludność2013]],4)</f>
        <v>0.71289999999999998</v>
      </c>
      <c r="K51" s="1">
        <f>kraina5[[#This Row],[ludność2014]]</f>
        <v>3649895</v>
      </c>
      <c r="L51" s="1">
        <f t="shared" ref="L51:V51" si="49">IF(K51&lt;=2*$H51,INT($J51*K51),K51)</f>
        <v>2602010</v>
      </c>
      <c r="M51" s="1">
        <f t="shared" si="49"/>
        <v>1854972</v>
      </c>
      <c r="N51" s="1">
        <f t="shared" si="49"/>
        <v>1322409</v>
      </c>
      <c r="O51" s="1">
        <f t="shared" si="49"/>
        <v>942745</v>
      </c>
      <c r="P51" s="1">
        <f t="shared" si="49"/>
        <v>672082</v>
      </c>
      <c r="Q51" s="1">
        <f t="shared" si="49"/>
        <v>479127</v>
      </c>
      <c r="R51" s="1">
        <f t="shared" si="49"/>
        <v>341569</v>
      </c>
      <c r="S51" s="1">
        <f t="shared" si="49"/>
        <v>243504</v>
      </c>
      <c r="T51" s="1">
        <f t="shared" si="49"/>
        <v>173594</v>
      </c>
      <c r="U51" s="1">
        <f t="shared" si="49"/>
        <v>123755</v>
      </c>
      <c r="V51" s="1">
        <f t="shared" si="49"/>
        <v>88224</v>
      </c>
      <c r="W51" s="1">
        <f>IF(kraina5[[#This Row],[2025]]&gt;=2*kraina5[[#This Row],[ludność2013]],1,0)</f>
        <v>0</v>
      </c>
      <c r="X51" s="1"/>
    </row>
    <row r="52" spans="1:24" ht="15.6" x14ac:dyDescent="0.3">
      <c r="U52" s="6" t="s">
        <v>66</v>
      </c>
      <c r="V52" s="7">
        <f>SUBTOTAL(109,kraina5[2025])</f>
        <v>125930205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e r R S U x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e r R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0 U l O D P r L 8 Y A E A A K 4 H A A A T A B w A R m 9 y b X V s Y X M v U 2 V j d G l v b j E u b S C i G A A o o B Q A A A A A A A A A A A A A A A A A A A A A A A A A A A D t k c 9 O w k A Q x u 9 N e I d h e 4 G k N r R S D 5 K e A I 0 x G g 1 4 k X J Y Y c C V d p f s D k h D u P h K n j w b 3 s s l 9 Q 8 m 8 g L C X n b n + 3 Y m M / M z O C C h J H S K O 2 i U n J J j H r n G I U w 0 F 5 J D D C l S y Q F 7 1 m / 6 / X W 4 f l F W b J q 5 3 1 K D W Y a S K m c i R b + p J N n A V F j z N L k z q E 0 i x k o / J e d K j V O E l h Z z T M p l u N F q r H m m n r k U m L i u C 1 e c Z p p 7 0 L x s g 0 E C q y V h L Y i g R 6 i 0 s M 5 U 8 w n l E 9 5 P I j g C X A w w 9 W C I 2 a b S S P C k a N a n B b G q 1 2 t h K j J B q G P W Y L a s S m e Z N H H k Q V s O 1 F D I c R y E U c 2 D 2 5 k i 7 F C e Y v z z 9 K + V x H 7 V K 4 Z 2 2 X 0 m U N r t K K B 8 y u z s X f 5 g f 3 U 1 l 2 a k d F a U 7 + Z T N J X v F X n L J S u M w H Z g E x E I F 7 T y 4 E s P r X 4 h 6 a T u b 1 K 3 j O N d R n 2 X E f 0 2 V t W S I + T f 7 W 8 T d t k n 4 0 p Y Z Q f Q + w D 6 + A B 6 P 0 D X D 6 D / H e g P U E s B A i 0 A F A A C A A g A e r R S U x N x A 8 q n A A A A + Q A A A B I A A A A A A A A A A A A A A A A A A A A A A E N v b m Z p Z y 9 Q Y W N r Y W d l L n h t b F B L A Q I t A B Q A A g A I A H q 0 U l M P y u m r p A A A A O k A A A A T A A A A A A A A A A A A A A A A A P M A A A B b Q 2 9 u d G V u d F 9 U e X B l c 1 0 u e G 1 s U E s B A i 0 A F A A C A A g A e r R S U 4 M + s v x g A Q A A r g c A A B M A A A A A A A A A A A A A A A A A 5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M A A A A A A A D 0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y Y W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y M D o y M z o w N y 4 w M z A 0 M D I 5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a b W l l b m l v b m 8 g d H l w L n t D b 2 x 1 b W 4 x L D B 9 J n F 1 b 3 Q 7 L C Z x d W 9 0 O 1 N l Y 3 R p b 2 4 x L 2 t y Y W l u Y S 9 a b W l l b m l v b m 8 g d H l w L n t D b 2 x 1 b W 4 y L D F 9 J n F 1 b 3 Q 7 L C Z x d W 9 0 O 1 N l Y 3 R p b 2 4 x L 2 t y Y W l u Y S 9 a b W l l b m l v b m 8 g d H l w L n t D b 2 x 1 b W 4 z L D J 9 J n F 1 b 3 Q 7 L C Z x d W 9 0 O 1 N l Y 3 R p b 2 4 x L 2 t y Y W l u Y S 9 a b W l l b m l v b m 8 g d H l w L n t D b 2 x 1 b W 4 0 L D N 9 J n F 1 b 3 Q 7 L C Z x d W 9 0 O 1 N l Y 3 R p b 2 4 x L 2 t y Y W l u Y S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a b W l l b m l v b m 8 g d H l w L n t D b 2 x 1 b W 4 x L D B 9 J n F 1 b 3 Q 7 L C Z x d W 9 0 O 1 N l Y 3 R p b 2 4 x L 2 t y Y W l u Y S 9 a b W l l b m l v b m 8 g d H l w L n t D b 2 x 1 b W 4 y L D F 9 J n F 1 b 3 Q 7 L C Z x d W 9 0 O 1 N l Y 3 R p b 2 4 x L 2 t y Y W l u Y S 9 a b W l l b m l v b m 8 g d H l w L n t D b 2 x 1 b W 4 z L D J 9 J n F 1 b 3 Q 7 L C Z x d W 9 0 O 1 N l Y 3 R p b 2 4 x L 2 t y Y W l u Y S 9 a b W l l b m l v b m 8 g d H l w L n t D b 2 x 1 b W 4 0 L D N 9 J n F 1 b 3 Q 7 L C Z x d W 9 0 O 1 N l Y 3 R p b 2 4 x L 2 t y Y W l u Y S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F p b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y Y W l u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I w O j I z O j A 3 L j A z M D Q w M j l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W m 1 p Z W 5 p b 2 5 v I H R 5 c C 5 7 Q 2 9 s d W 1 u M S w w f S Z x d W 9 0 O y w m c X V v d D t T Z W N 0 a W 9 u M S 9 r c m F p b m E v W m 1 p Z W 5 p b 2 5 v I H R 5 c C 5 7 Q 2 9 s d W 1 u M i w x f S Z x d W 9 0 O y w m c X V v d D t T Z W N 0 a W 9 u M S 9 r c m F p b m E v W m 1 p Z W 5 p b 2 5 v I H R 5 c C 5 7 Q 2 9 s d W 1 u M y w y f S Z x d W 9 0 O y w m c X V v d D t T Z W N 0 a W 9 u M S 9 r c m F p b m E v W m 1 p Z W 5 p b 2 5 v I H R 5 c C 5 7 Q 2 9 s d W 1 u N C w z f S Z x d W 9 0 O y w m c X V v d D t T Z W N 0 a W 9 u M S 9 r c m F p b m E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W m 1 p Z W 5 p b 2 5 v I H R 5 c C 5 7 Q 2 9 s d W 1 u M S w w f S Z x d W 9 0 O y w m c X V v d D t T Z W N 0 a W 9 u M S 9 r c m F p b m E v W m 1 p Z W 5 p b 2 5 v I H R 5 c C 5 7 Q 2 9 s d W 1 u M i w x f S Z x d W 9 0 O y w m c X V v d D t T Z W N 0 a W 9 u M S 9 r c m F p b m E v W m 1 p Z W 5 p b 2 5 v I H R 5 c C 5 7 Q 2 9 s d W 1 u M y w y f S Z x d W 9 0 O y w m c X V v d D t T Z W N 0 a W 9 u M S 9 r c m F p b m E v W m 1 p Z W 5 p b 2 5 v I H R 5 c C 5 7 Q 2 9 s d W 1 u N C w z f S Z x d W 9 0 O y w m c X V v d D t T Z W N 0 a W 9 u M S 9 r c m F p b m E v W m 1 p Z W 5 p b 2 5 v I H R 5 c C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y Y W l u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J h a W 5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j A 6 M j M 6 M D c u M D M w N D A y O V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a b W l l b m l v b m 8 g d H l w L n t D b 2 x 1 b W 4 x L D B 9 J n F 1 b 3 Q 7 L C Z x d W 9 0 O 1 N l Y 3 R p b 2 4 x L 2 t y Y W l u Y S 9 a b W l l b m l v b m 8 g d H l w L n t D b 2 x 1 b W 4 y L D F 9 J n F 1 b 3 Q 7 L C Z x d W 9 0 O 1 N l Y 3 R p b 2 4 x L 2 t y Y W l u Y S 9 a b W l l b m l v b m 8 g d H l w L n t D b 2 x 1 b W 4 z L D J 9 J n F 1 b 3 Q 7 L C Z x d W 9 0 O 1 N l Y 3 R p b 2 4 x L 2 t y Y W l u Y S 9 a b W l l b m l v b m 8 g d H l w L n t D b 2 x 1 b W 4 0 L D N 9 J n F 1 b 3 Q 7 L C Z x d W 9 0 O 1 N l Y 3 R p b 2 4 x L 2 t y Y W l u Y S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a b W l l b m l v b m 8 g d H l w L n t D b 2 x 1 b W 4 x L D B 9 J n F 1 b 3 Q 7 L C Z x d W 9 0 O 1 N l Y 3 R p b 2 4 x L 2 t y Y W l u Y S 9 a b W l l b m l v b m 8 g d H l w L n t D b 2 x 1 b W 4 y L D F 9 J n F 1 b 3 Q 7 L C Z x d W 9 0 O 1 N l Y 3 R p b 2 4 x L 2 t y Y W l u Y S 9 a b W l l b m l v b m 8 g d H l w L n t D b 2 x 1 b W 4 z L D J 9 J n F 1 b 3 Q 7 L C Z x d W 9 0 O 1 N l Y 3 R p b 2 4 x L 2 t y Y W l u Y S 9 a b W l l b m l v b m 8 g d H l w L n t D b 2 x 1 b W 4 0 L D N 9 J n F 1 b 3 Q 7 L C Z x d W 9 0 O 1 N l Y 3 R p b 2 4 x L 2 t y Y W l u Y S 9 a b W l l b m l v b m 8 g d H l w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J h a W 5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c m F p b m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y M D o y M z o w N y 4 w M z A 0 M D I 5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1 p t a W V u a W 9 u b y B 0 e X A u e 0 N v b H V t b j E s M H 0 m c X V v d D s s J n F 1 b 3 Q 7 U 2 V j d G l v b j E v a 3 J h a W 5 h L 1 p t a W V u a W 9 u b y B 0 e X A u e 0 N v b H V t b j I s M X 0 m c X V v d D s s J n F 1 b 3 Q 7 U 2 V j d G l v b j E v a 3 J h a W 5 h L 1 p t a W V u a W 9 u b y B 0 e X A u e 0 N v b H V t b j M s M n 0 m c X V v d D s s J n F 1 b 3 Q 7 U 2 V j d G l v b j E v a 3 J h a W 5 h L 1 p t a W V u a W 9 u b y B 0 e X A u e 0 N v b H V t b j Q s M 3 0 m c X V v d D s s J n F 1 b 3 Q 7 U 2 V j d G l v b j E v a 3 J h a W 5 h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1 p t a W V u a W 9 u b y B 0 e X A u e 0 N v b H V t b j E s M H 0 m c X V v d D s s J n F 1 b 3 Q 7 U 2 V j d G l v b j E v a 3 J h a W 5 h L 1 p t a W V u a W 9 u b y B 0 e X A u e 0 N v b H V t b j I s M X 0 m c X V v d D s s J n F 1 b 3 Q 7 U 2 V j d G l v b j E v a 3 J h a W 5 h L 1 p t a W V u a W 9 u b y B 0 e X A u e 0 N v b H V t b j M s M n 0 m c X V v d D s s J n F 1 b 3 Q 7 U 2 V j d G l v b j E v a 3 J h a W 5 h L 1 p t a W V u a W 9 u b y B 0 e X A u e 0 N v b H V t b j Q s M 3 0 m c X V v d D s s J n F 1 b 3 Q 7 U 2 V j d G l v b j E v a 3 J h a W 5 h L 1 p t a W V u a W 9 u b y B 0 e X A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i T f b w b g H S b R w l J x d f I i G A A A A A A I A A A A A A B B m A A A A A Q A A I A A A A B k 0 6 Q 8 X i 2 I S 0 z D 8 T 8 / R F Q Q C G n d G i M z H a b P K + i j Q l C V W A A A A A A 6 A A A A A A g A A I A A A A L A t P Y k e T i D m h E r h B V l G H Z + 6 t H 7 Z + N c L n v M A K v g E I t 2 X U A A A A L e H b i b w j v z / 3 i C 8 s 6 U / 9 M E S c i e r p y G b z y n Z V M V e T i O V U i L Y 3 0 z s D b t m H s c Z j s v X K h 4 r 3 L m 9 L 1 Y 2 v I t N N H 6 5 u W g s Y r j 8 2 u I I t 8 K Q t t 5 x B p G U Q A A A A N f y 7 w s V u W t S D D c O B j R m L 7 M W F R C 2 o U t Q v V 0 Y U U H t r 6 b v Q v o w a z J I P Z M 8 9 a 8 O 5 9 Q j l p D t L l 6 V 6 p I U w K s 1 d K q P t 8 M = < / D a t a M a s h u p > 
</file>

<file path=customXml/itemProps1.xml><?xml version="1.0" encoding="utf-8"?>
<ds:datastoreItem xmlns:ds="http://schemas.openxmlformats.org/officeDocument/2006/customXml" ds:itemID="{B1A278AE-250E-436A-9EA7-82B36B7474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2021-10-18T21:01:32Z</dcterms:modified>
</cp:coreProperties>
</file>