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8B3A8056-9B4D-4E55-8966-DB1D0A31DB2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tu" sheetId="2" r:id="rId1"/>
    <sheet name="wyp" sheetId="3" r:id="rId2"/>
    <sheet name="wyp 2" sheetId="5" r:id="rId3"/>
    <sheet name="mel" sheetId="4" r:id="rId4"/>
  </sheets>
  <definedNames>
    <definedName name="DaneZewnętrzne_1" localSheetId="3" hidden="1">mel!$A$1:$B$326</definedName>
    <definedName name="DaneZewnętrzne_1" localSheetId="0" hidden="1">stu!$A$1:$C$331</definedName>
    <definedName name="DaneZewnętrzne_2" localSheetId="1" hidden="1">wyp!$A$1:$C$331</definedName>
    <definedName name="DaneZewnętrzne_2" localSheetId="2" hidden="1">'wyp 2'!$A$1:$C$331</definedName>
  </definedNames>
  <calcPr calcId="191029"/>
  <pivotCaches>
    <pivotCache cacheId="12" r:id="rId5"/>
    <pivotCache cacheId="7" r:id="rId6"/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I1" i="3"/>
  <c r="G2" i="2"/>
  <c r="K406" i="5"/>
  <c r="I40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5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N7" i="2"/>
  <c r="N19" i="2"/>
  <c r="N31" i="2"/>
  <c r="N43" i="2"/>
  <c r="N55" i="2"/>
  <c r="N67" i="2"/>
  <c r="N79" i="2"/>
  <c r="N91" i="2"/>
  <c r="N103" i="2"/>
  <c r="N115" i="2"/>
  <c r="N127" i="2"/>
  <c r="N139" i="2"/>
  <c r="N151" i="2"/>
  <c r="N163" i="2"/>
  <c r="N165" i="2"/>
  <c r="N181" i="2"/>
  <c r="N210" i="2"/>
  <c r="N264" i="2"/>
  <c r="N318" i="2"/>
  <c r="M13" i="2"/>
  <c r="M15" i="2"/>
  <c r="M31" i="2"/>
  <c r="M33" i="2"/>
  <c r="M49" i="2"/>
  <c r="M51" i="2"/>
  <c r="M67" i="2"/>
  <c r="M69" i="2"/>
  <c r="M85" i="2"/>
  <c r="M87" i="2"/>
  <c r="M103" i="2"/>
  <c r="M105" i="2"/>
  <c r="M121" i="2"/>
  <c r="M123" i="2"/>
  <c r="M138" i="2"/>
  <c r="M145" i="2"/>
  <c r="M151" i="2"/>
  <c r="M174" i="2"/>
  <c r="M181" i="2"/>
  <c r="M187" i="2"/>
  <c r="M193" i="2"/>
  <c r="M198" i="2"/>
  <c r="M199" i="2"/>
  <c r="M205" i="2"/>
  <c r="M211" i="2"/>
  <c r="M216" i="2"/>
  <c r="M217" i="2"/>
  <c r="M223" i="2"/>
  <c r="M229" i="2"/>
  <c r="M234" i="2"/>
  <c r="M235" i="2"/>
  <c r="M241" i="2"/>
  <c r="M247" i="2"/>
  <c r="M252" i="2"/>
  <c r="M253" i="2"/>
  <c r="M259" i="2"/>
  <c r="M265" i="2"/>
  <c r="M270" i="2"/>
  <c r="M271" i="2"/>
  <c r="M288" i="2"/>
  <c r="M289" i="2"/>
  <c r="M306" i="2"/>
  <c r="M307" i="2"/>
  <c r="M324" i="2"/>
  <c r="M325" i="2"/>
  <c r="L3" i="2"/>
  <c r="N3" i="2" s="1"/>
  <c r="L4" i="2"/>
  <c r="L5" i="2"/>
  <c r="L6" i="2"/>
  <c r="N6" i="2" s="1"/>
  <c r="L7" i="2"/>
  <c r="M7" i="2" s="1"/>
  <c r="L8" i="2"/>
  <c r="L9" i="2"/>
  <c r="N9" i="2" s="1"/>
  <c r="L10" i="2"/>
  <c r="L11" i="2"/>
  <c r="M11" i="2" s="1"/>
  <c r="L12" i="2"/>
  <c r="L13" i="2"/>
  <c r="N13" i="2" s="1"/>
  <c r="L14" i="2"/>
  <c r="L15" i="2"/>
  <c r="N15" i="2" s="1"/>
  <c r="L16" i="2"/>
  <c r="L17" i="2"/>
  <c r="L18" i="2"/>
  <c r="L19" i="2"/>
  <c r="M19" i="2" s="1"/>
  <c r="L20" i="2"/>
  <c r="L21" i="2"/>
  <c r="N21" i="2" s="1"/>
  <c r="L22" i="2"/>
  <c r="L23" i="2"/>
  <c r="M23" i="2" s="1"/>
  <c r="L24" i="2"/>
  <c r="N24" i="2" s="1"/>
  <c r="L25" i="2"/>
  <c r="N25" i="2" s="1"/>
  <c r="L26" i="2"/>
  <c r="L27" i="2"/>
  <c r="N27" i="2" s="1"/>
  <c r="L28" i="2"/>
  <c r="L29" i="2"/>
  <c r="L30" i="2"/>
  <c r="L31" i="2"/>
  <c r="L32" i="2"/>
  <c r="L33" i="2"/>
  <c r="N33" i="2" s="1"/>
  <c r="L34" i="2"/>
  <c r="L35" i="2"/>
  <c r="M35" i="2" s="1"/>
  <c r="L36" i="2"/>
  <c r="L37" i="2"/>
  <c r="N37" i="2" s="1"/>
  <c r="L38" i="2"/>
  <c r="L39" i="2"/>
  <c r="N39" i="2" s="1"/>
  <c r="L40" i="2"/>
  <c r="L41" i="2"/>
  <c r="L42" i="2"/>
  <c r="N42" i="2" s="1"/>
  <c r="L43" i="2"/>
  <c r="M43" i="2" s="1"/>
  <c r="L44" i="2"/>
  <c r="L45" i="2"/>
  <c r="N45" i="2" s="1"/>
  <c r="L46" i="2"/>
  <c r="L47" i="2"/>
  <c r="M47" i="2" s="1"/>
  <c r="L48" i="2"/>
  <c r="L49" i="2"/>
  <c r="N49" i="2" s="1"/>
  <c r="L50" i="2"/>
  <c r="L51" i="2"/>
  <c r="N51" i="2" s="1"/>
  <c r="L52" i="2"/>
  <c r="L53" i="2"/>
  <c r="L54" i="2"/>
  <c r="L55" i="2"/>
  <c r="M55" i="2" s="1"/>
  <c r="L56" i="2"/>
  <c r="L57" i="2"/>
  <c r="N57" i="2" s="1"/>
  <c r="L58" i="2"/>
  <c r="L59" i="2"/>
  <c r="M59" i="2" s="1"/>
  <c r="L60" i="2"/>
  <c r="N60" i="2" s="1"/>
  <c r="L61" i="2"/>
  <c r="N61" i="2" s="1"/>
  <c r="L62" i="2"/>
  <c r="L63" i="2"/>
  <c r="N63" i="2" s="1"/>
  <c r="L64" i="2"/>
  <c r="L65" i="2"/>
  <c r="L66" i="2"/>
  <c r="L67" i="2"/>
  <c r="L68" i="2"/>
  <c r="L69" i="2"/>
  <c r="N69" i="2" s="1"/>
  <c r="L70" i="2"/>
  <c r="L71" i="2"/>
  <c r="M71" i="2" s="1"/>
  <c r="L72" i="2"/>
  <c r="L73" i="2"/>
  <c r="N73" i="2" s="1"/>
  <c r="L74" i="2"/>
  <c r="L75" i="2"/>
  <c r="N75" i="2" s="1"/>
  <c r="L76" i="2"/>
  <c r="L77" i="2"/>
  <c r="L78" i="2"/>
  <c r="N78" i="2" s="1"/>
  <c r="L79" i="2"/>
  <c r="M79" i="2" s="1"/>
  <c r="L80" i="2"/>
  <c r="L81" i="2"/>
  <c r="N81" i="2" s="1"/>
  <c r="L82" i="2"/>
  <c r="L83" i="2"/>
  <c r="M83" i="2" s="1"/>
  <c r="L84" i="2"/>
  <c r="L85" i="2"/>
  <c r="N85" i="2" s="1"/>
  <c r="L86" i="2"/>
  <c r="L87" i="2"/>
  <c r="N87" i="2" s="1"/>
  <c r="L88" i="2"/>
  <c r="L89" i="2"/>
  <c r="L90" i="2"/>
  <c r="L91" i="2"/>
  <c r="M91" i="2" s="1"/>
  <c r="L92" i="2"/>
  <c r="L93" i="2"/>
  <c r="N93" i="2" s="1"/>
  <c r="L94" i="2"/>
  <c r="L95" i="2"/>
  <c r="M95" i="2" s="1"/>
  <c r="L96" i="2"/>
  <c r="N96" i="2" s="1"/>
  <c r="L97" i="2"/>
  <c r="N97" i="2" s="1"/>
  <c r="L98" i="2"/>
  <c r="L99" i="2"/>
  <c r="N99" i="2" s="1"/>
  <c r="L100" i="2"/>
  <c r="L101" i="2"/>
  <c r="L102" i="2"/>
  <c r="L103" i="2"/>
  <c r="L104" i="2"/>
  <c r="L105" i="2"/>
  <c r="N105" i="2" s="1"/>
  <c r="L106" i="2"/>
  <c r="L107" i="2"/>
  <c r="M107" i="2" s="1"/>
  <c r="L108" i="2"/>
  <c r="L109" i="2"/>
  <c r="N109" i="2" s="1"/>
  <c r="L110" i="2"/>
  <c r="L111" i="2"/>
  <c r="N111" i="2" s="1"/>
  <c r="L112" i="2"/>
  <c r="L113" i="2"/>
  <c r="L114" i="2"/>
  <c r="N114" i="2" s="1"/>
  <c r="L115" i="2"/>
  <c r="M115" i="2" s="1"/>
  <c r="L116" i="2"/>
  <c r="L117" i="2"/>
  <c r="N117" i="2" s="1"/>
  <c r="L118" i="2"/>
  <c r="L119" i="2"/>
  <c r="M119" i="2" s="1"/>
  <c r="L120" i="2"/>
  <c r="L121" i="2"/>
  <c r="N121" i="2" s="1"/>
  <c r="L122" i="2"/>
  <c r="L123" i="2"/>
  <c r="N123" i="2" s="1"/>
  <c r="L124" i="2"/>
  <c r="L125" i="2"/>
  <c r="L126" i="2"/>
  <c r="L127" i="2"/>
  <c r="M127" i="2" s="1"/>
  <c r="L128" i="2"/>
  <c r="L129" i="2"/>
  <c r="N129" i="2" s="1"/>
  <c r="L130" i="2"/>
  <c r="L131" i="2"/>
  <c r="N131" i="2" s="1"/>
  <c r="L132" i="2"/>
  <c r="L133" i="2"/>
  <c r="N133" i="2" s="1"/>
  <c r="L134" i="2"/>
  <c r="L135" i="2"/>
  <c r="N135" i="2" s="1"/>
  <c r="L136" i="2"/>
  <c r="L137" i="2"/>
  <c r="L138" i="2"/>
  <c r="N138" i="2" s="1"/>
  <c r="L139" i="2"/>
  <c r="M139" i="2" s="1"/>
  <c r="L140" i="2"/>
  <c r="L141" i="2"/>
  <c r="N141" i="2" s="1"/>
  <c r="L142" i="2"/>
  <c r="L143" i="2"/>
  <c r="M143" i="2" s="1"/>
  <c r="L144" i="2"/>
  <c r="L145" i="2"/>
  <c r="N145" i="2" s="1"/>
  <c r="L146" i="2"/>
  <c r="L147" i="2"/>
  <c r="L148" i="2"/>
  <c r="L149" i="2"/>
  <c r="L150" i="2"/>
  <c r="L151" i="2"/>
  <c r="L152" i="2"/>
  <c r="N152" i="2" s="1"/>
  <c r="L153" i="2"/>
  <c r="L154" i="2"/>
  <c r="L155" i="2"/>
  <c r="M155" i="2" s="1"/>
  <c r="L156" i="2"/>
  <c r="L157" i="2"/>
  <c r="N157" i="2" s="1"/>
  <c r="L158" i="2"/>
  <c r="L159" i="2"/>
  <c r="N159" i="2" s="1"/>
  <c r="L160" i="2"/>
  <c r="L161" i="2"/>
  <c r="L162" i="2"/>
  <c r="L163" i="2"/>
  <c r="M163" i="2" s="1"/>
  <c r="L164" i="2"/>
  <c r="L165" i="2"/>
  <c r="M165" i="2" s="1"/>
  <c r="L166" i="2"/>
  <c r="L167" i="2"/>
  <c r="N167" i="2" s="1"/>
  <c r="L168" i="2"/>
  <c r="L169" i="2"/>
  <c r="M169" i="2" s="1"/>
  <c r="L170" i="2"/>
  <c r="L171" i="2"/>
  <c r="L172" i="2"/>
  <c r="L173" i="2"/>
  <c r="L174" i="2"/>
  <c r="N174" i="2" s="1"/>
  <c r="L175" i="2"/>
  <c r="N175" i="2" s="1"/>
  <c r="L176" i="2"/>
  <c r="L177" i="2"/>
  <c r="L178" i="2"/>
  <c r="L179" i="2"/>
  <c r="L180" i="2"/>
  <c r="L181" i="2"/>
  <c r="L182" i="2"/>
  <c r="L183" i="2"/>
  <c r="M183" i="2" s="1"/>
  <c r="L184" i="2"/>
  <c r="N184" i="2" s="1"/>
  <c r="L185" i="2"/>
  <c r="L186" i="2"/>
  <c r="N186" i="2" s="1"/>
  <c r="L187" i="2"/>
  <c r="N187" i="2" s="1"/>
  <c r="L188" i="2"/>
  <c r="L189" i="2"/>
  <c r="L190" i="2"/>
  <c r="N190" i="2" s="1"/>
  <c r="L191" i="2"/>
  <c r="L192" i="2"/>
  <c r="N192" i="2" s="1"/>
  <c r="L193" i="2"/>
  <c r="N193" i="2" s="1"/>
  <c r="L194" i="2"/>
  <c r="L195" i="2"/>
  <c r="L196" i="2"/>
  <c r="N196" i="2" s="1"/>
  <c r="L197" i="2"/>
  <c r="L198" i="2"/>
  <c r="N198" i="2" s="1"/>
  <c r="L199" i="2"/>
  <c r="N199" i="2" s="1"/>
  <c r="L200" i="2"/>
  <c r="L201" i="2"/>
  <c r="M201" i="2" s="1"/>
  <c r="L202" i="2"/>
  <c r="N202" i="2" s="1"/>
  <c r="L203" i="2"/>
  <c r="L204" i="2"/>
  <c r="N204" i="2" s="1"/>
  <c r="L205" i="2"/>
  <c r="N205" i="2" s="1"/>
  <c r="L206" i="2"/>
  <c r="L207" i="2"/>
  <c r="L208" i="2"/>
  <c r="N208" i="2" s="1"/>
  <c r="L209" i="2"/>
  <c r="L210" i="2"/>
  <c r="M210" i="2" s="1"/>
  <c r="L211" i="2"/>
  <c r="N211" i="2" s="1"/>
  <c r="L212" i="2"/>
  <c r="L213" i="2"/>
  <c r="L214" i="2"/>
  <c r="N214" i="2" s="1"/>
  <c r="L215" i="2"/>
  <c r="L216" i="2"/>
  <c r="N216" i="2" s="1"/>
  <c r="L217" i="2"/>
  <c r="N217" i="2" s="1"/>
  <c r="L218" i="2"/>
  <c r="L219" i="2"/>
  <c r="M219" i="2" s="1"/>
  <c r="L220" i="2"/>
  <c r="N220" i="2" s="1"/>
  <c r="L221" i="2"/>
  <c r="L222" i="2"/>
  <c r="N222" i="2" s="1"/>
  <c r="L223" i="2"/>
  <c r="N223" i="2" s="1"/>
  <c r="L224" i="2"/>
  <c r="L225" i="2"/>
  <c r="L226" i="2"/>
  <c r="N226" i="2" s="1"/>
  <c r="L227" i="2"/>
  <c r="L228" i="2"/>
  <c r="N228" i="2" s="1"/>
  <c r="L229" i="2"/>
  <c r="N229" i="2" s="1"/>
  <c r="L230" i="2"/>
  <c r="L231" i="2"/>
  <c r="L232" i="2"/>
  <c r="N232" i="2" s="1"/>
  <c r="L233" i="2"/>
  <c r="L234" i="2"/>
  <c r="N234" i="2" s="1"/>
  <c r="L235" i="2"/>
  <c r="N235" i="2" s="1"/>
  <c r="L236" i="2"/>
  <c r="L237" i="2"/>
  <c r="M237" i="2" s="1"/>
  <c r="L238" i="2"/>
  <c r="N238" i="2" s="1"/>
  <c r="L239" i="2"/>
  <c r="L240" i="2"/>
  <c r="N240" i="2" s="1"/>
  <c r="L241" i="2"/>
  <c r="N241" i="2" s="1"/>
  <c r="L242" i="2"/>
  <c r="L243" i="2"/>
  <c r="L244" i="2"/>
  <c r="N244" i="2" s="1"/>
  <c r="L245" i="2"/>
  <c r="L246" i="2"/>
  <c r="N246" i="2" s="1"/>
  <c r="L247" i="2"/>
  <c r="N247" i="2" s="1"/>
  <c r="L248" i="2"/>
  <c r="L249" i="2"/>
  <c r="L250" i="2"/>
  <c r="N250" i="2" s="1"/>
  <c r="L251" i="2"/>
  <c r="L252" i="2"/>
  <c r="N252" i="2" s="1"/>
  <c r="L253" i="2"/>
  <c r="N253" i="2" s="1"/>
  <c r="L254" i="2"/>
  <c r="L255" i="2"/>
  <c r="M255" i="2" s="1"/>
  <c r="L256" i="2"/>
  <c r="N256" i="2" s="1"/>
  <c r="L257" i="2"/>
  <c r="L258" i="2"/>
  <c r="N258" i="2" s="1"/>
  <c r="L259" i="2"/>
  <c r="N259" i="2" s="1"/>
  <c r="L260" i="2"/>
  <c r="L261" i="2"/>
  <c r="L262" i="2"/>
  <c r="N262" i="2" s="1"/>
  <c r="L263" i="2"/>
  <c r="L264" i="2"/>
  <c r="M264" i="2" s="1"/>
  <c r="L265" i="2"/>
  <c r="N265" i="2" s="1"/>
  <c r="L266" i="2"/>
  <c r="L267" i="2"/>
  <c r="L268" i="2"/>
  <c r="N268" i="2" s="1"/>
  <c r="L269" i="2"/>
  <c r="L270" i="2"/>
  <c r="N270" i="2" s="1"/>
  <c r="L271" i="2"/>
  <c r="N271" i="2" s="1"/>
  <c r="L272" i="2"/>
  <c r="L273" i="2"/>
  <c r="M273" i="2" s="1"/>
  <c r="L274" i="2"/>
  <c r="N274" i="2" s="1"/>
  <c r="L275" i="2"/>
  <c r="L276" i="2"/>
  <c r="N276" i="2" s="1"/>
  <c r="L277" i="2"/>
  <c r="N277" i="2" s="1"/>
  <c r="L278" i="2"/>
  <c r="L279" i="2"/>
  <c r="L280" i="2"/>
  <c r="N280" i="2" s="1"/>
  <c r="L281" i="2"/>
  <c r="L282" i="2"/>
  <c r="N282" i="2" s="1"/>
  <c r="L283" i="2"/>
  <c r="N283" i="2" s="1"/>
  <c r="L284" i="2"/>
  <c r="L285" i="2"/>
  <c r="L286" i="2"/>
  <c r="N286" i="2" s="1"/>
  <c r="L287" i="2"/>
  <c r="L288" i="2"/>
  <c r="N288" i="2" s="1"/>
  <c r="L289" i="2"/>
  <c r="N289" i="2" s="1"/>
  <c r="L290" i="2"/>
  <c r="L291" i="2"/>
  <c r="M291" i="2" s="1"/>
  <c r="L292" i="2"/>
  <c r="N292" i="2" s="1"/>
  <c r="L293" i="2"/>
  <c r="L294" i="2"/>
  <c r="N294" i="2" s="1"/>
  <c r="L295" i="2"/>
  <c r="N295" i="2" s="1"/>
  <c r="L296" i="2"/>
  <c r="L297" i="2"/>
  <c r="L298" i="2"/>
  <c r="N298" i="2" s="1"/>
  <c r="L299" i="2"/>
  <c r="L300" i="2"/>
  <c r="N300" i="2" s="1"/>
  <c r="L301" i="2"/>
  <c r="N301" i="2" s="1"/>
  <c r="L302" i="2"/>
  <c r="L303" i="2"/>
  <c r="L304" i="2"/>
  <c r="N304" i="2" s="1"/>
  <c r="L305" i="2"/>
  <c r="L306" i="2"/>
  <c r="N306" i="2" s="1"/>
  <c r="L307" i="2"/>
  <c r="N307" i="2" s="1"/>
  <c r="L308" i="2"/>
  <c r="L309" i="2"/>
  <c r="M309" i="2" s="1"/>
  <c r="L310" i="2"/>
  <c r="N310" i="2" s="1"/>
  <c r="L311" i="2"/>
  <c r="L312" i="2"/>
  <c r="N312" i="2" s="1"/>
  <c r="L313" i="2"/>
  <c r="N313" i="2" s="1"/>
  <c r="L314" i="2"/>
  <c r="L315" i="2"/>
  <c r="L316" i="2"/>
  <c r="L317" i="2"/>
  <c r="L318" i="2"/>
  <c r="M318" i="2" s="1"/>
  <c r="L319" i="2"/>
  <c r="N319" i="2" s="1"/>
  <c r="L320" i="2"/>
  <c r="L321" i="2"/>
  <c r="L322" i="2"/>
  <c r="L323" i="2"/>
  <c r="L324" i="2"/>
  <c r="N324" i="2" s="1"/>
  <c r="L325" i="2"/>
  <c r="N325" i="2" s="1"/>
  <c r="L326" i="2"/>
  <c r="L327" i="2"/>
  <c r="M327" i="2" s="1"/>
  <c r="L328" i="2"/>
  <c r="L329" i="2"/>
  <c r="L330" i="2"/>
  <c r="N330" i="2" s="1"/>
  <c r="L331" i="2"/>
  <c r="N331" i="2" s="1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2" i="2"/>
  <c r="J33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2" i="2"/>
  <c r="I332" i="2" s="1"/>
  <c r="I334" i="2" s="1"/>
  <c r="G2" i="4"/>
  <c r="F2" i="2"/>
  <c r="E2" i="2"/>
  <c r="N180" i="2" l="1"/>
  <c r="M180" i="2"/>
  <c r="N168" i="2"/>
  <c r="M168" i="2"/>
  <c r="M162" i="2"/>
  <c r="N162" i="2"/>
  <c r="M156" i="2"/>
  <c r="N156" i="2"/>
  <c r="N150" i="2"/>
  <c r="M150" i="2"/>
  <c r="M144" i="2"/>
  <c r="N144" i="2"/>
  <c r="N132" i="2"/>
  <c r="M132" i="2"/>
  <c r="M126" i="2"/>
  <c r="N126" i="2"/>
  <c r="M120" i="2"/>
  <c r="N120" i="2"/>
  <c r="M108" i="2"/>
  <c r="N108" i="2"/>
  <c r="N102" i="2"/>
  <c r="M102" i="2"/>
  <c r="M90" i="2"/>
  <c r="N90" i="2"/>
  <c r="M84" i="2"/>
  <c r="N84" i="2"/>
  <c r="M72" i="2"/>
  <c r="N72" i="2"/>
  <c r="N66" i="2"/>
  <c r="M66" i="2"/>
  <c r="M54" i="2"/>
  <c r="N54" i="2"/>
  <c r="M48" i="2"/>
  <c r="N48" i="2"/>
  <c r="M36" i="2"/>
  <c r="N36" i="2"/>
  <c r="N30" i="2"/>
  <c r="M30" i="2"/>
  <c r="M18" i="2"/>
  <c r="N18" i="2"/>
  <c r="M12" i="2"/>
  <c r="N12" i="2"/>
  <c r="N327" i="2"/>
  <c r="N273" i="2"/>
  <c r="N219" i="2"/>
  <c r="M329" i="2"/>
  <c r="N329" i="2"/>
  <c r="N305" i="2"/>
  <c r="M305" i="2"/>
  <c r="M281" i="2"/>
  <c r="N281" i="2"/>
  <c r="M257" i="2"/>
  <c r="N257" i="2"/>
  <c r="N233" i="2"/>
  <c r="M233" i="2"/>
  <c r="M209" i="2"/>
  <c r="N209" i="2"/>
  <c r="M185" i="2"/>
  <c r="N185" i="2"/>
  <c r="N161" i="2"/>
  <c r="M161" i="2"/>
  <c r="N137" i="2"/>
  <c r="M137" i="2"/>
  <c r="N89" i="2"/>
  <c r="M89" i="2"/>
  <c r="N65" i="2"/>
  <c r="M65" i="2"/>
  <c r="N23" i="2"/>
  <c r="N328" i="2"/>
  <c r="M328" i="2"/>
  <c r="N322" i="2"/>
  <c r="M322" i="2"/>
  <c r="N316" i="2"/>
  <c r="M316" i="2"/>
  <c r="M319" i="2"/>
  <c r="M301" i="2"/>
  <c r="M283" i="2"/>
  <c r="M167" i="2"/>
  <c r="M131" i="2"/>
  <c r="M96" i="2"/>
  <c r="M60" i="2"/>
  <c r="M24" i="2"/>
  <c r="N309" i="2"/>
  <c r="N255" i="2"/>
  <c r="N201" i="2"/>
  <c r="M311" i="2"/>
  <c r="N311" i="2"/>
  <c r="N287" i="2"/>
  <c r="M287" i="2"/>
  <c r="M263" i="2"/>
  <c r="N263" i="2"/>
  <c r="M239" i="2"/>
  <c r="N239" i="2"/>
  <c r="N215" i="2"/>
  <c r="M215" i="2"/>
  <c r="M191" i="2"/>
  <c r="N191" i="2"/>
  <c r="N173" i="2"/>
  <c r="M173" i="2"/>
  <c r="N149" i="2"/>
  <c r="M149" i="2"/>
  <c r="N321" i="2"/>
  <c r="M321" i="2"/>
  <c r="M315" i="2"/>
  <c r="N315" i="2"/>
  <c r="N303" i="2"/>
  <c r="M303" i="2"/>
  <c r="M297" i="2"/>
  <c r="N297" i="2"/>
  <c r="N285" i="2"/>
  <c r="M285" i="2"/>
  <c r="M279" i="2"/>
  <c r="N279" i="2"/>
  <c r="N267" i="2"/>
  <c r="M267" i="2"/>
  <c r="M261" i="2"/>
  <c r="N261" i="2"/>
  <c r="N249" i="2"/>
  <c r="M249" i="2"/>
  <c r="M243" i="2"/>
  <c r="N243" i="2"/>
  <c r="N231" i="2"/>
  <c r="M231" i="2"/>
  <c r="M225" i="2"/>
  <c r="N225" i="2"/>
  <c r="N213" i="2"/>
  <c r="M213" i="2"/>
  <c r="M207" i="2"/>
  <c r="N207" i="2"/>
  <c r="N195" i="2"/>
  <c r="M195" i="2"/>
  <c r="M189" i="2"/>
  <c r="N189" i="2"/>
  <c r="N177" i="2"/>
  <c r="M177" i="2"/>
  <c r="N171" i="2"/>
  <c r="M171" i="2"/>
  <c r="N153" i="2"/>
  <c r="M153" i="2"/>
  <c r="N147" i="2"/>
  <c r="M147" i="2"/>
  <c r="M300" i="2"/>
  <c r="M282" i="2"/>
  <c r="M246" i="2"/>
  <c r="M228" i="2"/>
  <c r="M192" i="2"/>
  <c r="M159" i="2"/>
  <c r="N155" i="2"/>
  <c r="N119" i="2"/>
  <c r="N83" i="2"/>
  <c r="N47" i="2"/>
  <c r="N11" i="2"/>
  <c r="N323" i="2"/>
  <c r="M323" i="2"/>
  <c r="M299" i="2"/>
  <c r="N299" i="2"/>
  <c r="M275" i="2"/>
  <c r="N275" i="2"/>
  <c r="N251" i="2"/>
  <c r="M251" i="2"/>
  <c r="M227" i="2"/>
  <c r="N227" i="2"/>
  <c r="M203" i="2"/>
  <c r="N203" i="2"/>
  <c r="N179" i="2"/>
  <c r="M179" i="2"/>
  <c r="N113" i="2"/>
  <c r="M113" i="2"/>
  <c r="N53" i="2"/>
  <c r="M53" i="2"/>
  <c r="N41" i="2"/>
  <c r="M41" i="2"/>
  <c r="N17" i="2"/>
  <c r="M17" i="2"/>
  <c r="N59" i="2"/>
  <c r="N2" i="2"/>
  <c r="P2" i="2"/>
  <c r="M2" i="2"/>
  <c r="N326" i="2"/>
  <c r="M326" i="2"/>
  <c r="N320" i="2"/>
  <c r="M320" i="2"/>
  <c r="N314" i="2"/>
  <c r="M314" i="2"/>
  <c r="N308" i="2"/>
  <c r="M308" i="2"/>
  <c r="N302" i="2"/>
  <c r="M302" i="2"/>
  <c r="N296" i="2"/>
  <c r="M296" i="2"/>
  <c r="N290" i="2"/>
  <c r="M290" i="2"/>
  <c r="N284" i="2"/>
  <c r="M284" i="2"/>
  <c r="N278" i="2"/>
  <c r="M278" i="2"/>
  <c r="N272" i="2"/>
  <c r="M272" i="2"/>
  <c r="N266" i="2"/>
  <c r="M266" i="2"/>
  <c r="N260" i="2"/>
  <c r="M260" i="2"/>
  <c r="N254" i="2"/>
  <c r="M254" i="2"/>
  <c r="N248" i="2"/>
  <c r="M248" i="2"/>
  <c r="N242" i="2"/>
  <c r="M242" i="2"/>
  <c r="N236" i="2"/>
  <c r="M236" i="2"/>
  <c r="N230" i="2"/>
  <c r="M230" i="2"/>
  <c r="N224" i="2"/>
  <c r="M224" i="2"/>
  <c r="N218" i="2"/>
  <c r="M218" i="2"/>
  <c r="N212" i="2"/>
  <c r="M212" i="2"/>
  <c r="N206" i="2"/>
  <c r="M206" i="2"/>
  <c r="N200" i="2"/>
  <c r="M200" i="2"/>
  <c r="N194" i="2"/>
  <c r="M194" i="2"/>
  <c r="N188" i="2"/>
  <c r="M188" i="2"/>
  <c r="N182" i="2"/>
  <c r="M182" i="2"/>
  <c r="N176" i="2"/>
  <c r="M176" i="2"/>
  <c r="N170" i="2"/>
  <c r="M170" i="2"/>
  <c r="N164" i="2"/>
  <c r="M164" i="2"/>
  <c r="N158" i="2"/>
  <c r="M158" i="2"/>
  <c r="N146" i="2"/>
  <c r="M146" i="2"/>
  <c r="N140" i="2"/>
  <c r="M140" i="2"/>
  <c r="N134" i="2"/>
  <c r="M134" i="2"/>
  <c r="N128" i="2"/>
  <c r="M128" i="2"/>
  <c r="N122" i="2"/>
  <c r="M122" i="2"/>
  <c r="N116" i="2"/>
  <c r="M116" i="2"/>
  <c r="N110" i="2"/>
  <c r="M110" i="2"/>
  <c r="M331" i="2"/>
  <c r="M313" i="2"/>
  <c r="M295" i="2"/>
  <c r="M277" i="2"/>
  <c r="M152" i="2"/>
  <c r="N291" i="2"/>
  <c r="N237" i="2"/>
  <c r="N183" i="2"/>
  <c r="M317" i="2"/>
  <c r="N317" i="2"/>
  <c r="M293" i="2"/>
  <c r="N293" i="2"/>
  <c r="N269" i="2"/>
  <c r="M269" i="2"/>
  <c r="M245" i="2"/>
  <c r="N245" i="2"/>
  <c r="M221" i="2"/>
  <c r="N221" i="2"/>
  <c r="N197" i="2"/>
  <c r="M197" i="2"/>
  <c r="N125" i="2"/>
  <c r="M125" i="2"/>
  <c r="N101" i="2"/>
  <c r="M101" i="2"/>
  <c r="N77" i="2"/>
  <c r="M77" i="2"/>
  <c r="N29" i="2"/>
  <c r="M29" i="2"/>
  <c r="N5" i="2"/>
  <c r="M5" i="2"/>
  <c r="N95" i="2"/>
  <c r="M330" i="2"/>
  <c r="M312" i="2"/>
  <c r="M294" i="2"/>
  <c r="M276" i="2"/>
  <c r="M258" i="2"/>
  <c r="M240" i="2"/>
  <c r="M222" i="2"/>
  <c r="M204" i="2"/>
  <c r="M186" i="2"/>
  <c r="M114" i="2"/>
  <c r="M78" i="2"/>
  <c r="M42" i="2"/>
  <c r="M6" i="2"/>
  <c r="N143" i="2"/>
  <c r="N107" i="2"/>
  <c r="N71" i="2"/>
  <c r="N35" i="2"/>
  <c r="M175" i="2"/>
  <c r="M97" i="2"/>
  <c r="M61" i="2"/>
  <c r="M25" i="2"/>
  <c r="M129" i="2"/>
  <c r="N178" i="2"/>
  <c r="M178" i="2"/>
  <c r="N172" i="2"/>
  <c r="M172" i="2"/>
  <c r="N166" i="2"/>
  <c r="M166" i="2"/>
  <c r="N160" i="2"/>
  <c r="M160" i="2"/>
  <c r="N154" i="2"/>
  <c r="M154" i="2"/>
  <c r="N148" i="2"/>
  <c r="M148" i="2"/>
  <c r="N142" i="2"/>
  <c r="M142" i="2"/>
  <c r="N136" i="2"/>
  <c r="M136" i="2"/>
  <c r="N130" i="2"/>
  <c r="M130" i="2"/>
  <c r="N124" i="2"/>
  <c r="M124" i="2"/>
  <c r="N118" i="2"/>
  <c r="M118" i="2"/>
  <c r="N112" i="2"/>
  <c r="M112" i="2"/>
  <c r="N106" i="2"/>
  <c r="M106" i="2"/>
  <c r="N100" i="2"/>
  <c r="M100" i="2"/>
  <c r="N94" i="2"/>
  <c r="M94" i="2"/>
  <c r="N88" i="2"/>
  <c r="M88" i="2"/>
  <c r="N82" i="2"/>
  <c r="M82" i="2"/>
  <c r="N76" i="2"/>
  <c r="M76" i="2"/>
  <c r="N70" i="2"/>
  <c r="M70" i="2"/>
  <c r="N64" i="2"/>
  <c r="M64" i="2"/>
  <c r="N58" i="2"/>
  <c r="M58" i="2"/>
  <c r="N52" i="2"/>
  <c r="M52" i="2"/>
  <c r="N46" i="2"/>
  <c r="M46" i="2"/>
  <c r="N40" i="2"/>
  <c r="M40" i="2"/>
  <c r="N34" i="2"/>
  <c r="M34" i="2"/>
  <c r="N28" i="2"/>
  <c r="M28" i="2"/>
  <c r="N22" i="2"/>
  <c r="M22" i="2"/>
  <c r="N16" i="2"/>
  <c r="M16" i="2"/>
  <c r="N10" i="2"/>
  <c r="M10" i="2"/>
  <c r="N4" i="2"/>
  <c r="M4" i="2"/>
  <c r="M157" i="2"/>
  <c r="M135" i="2"/>
  <c r="M111" i="2"/>
  <c r="M93" i="2"/>
  <c r="M75" i="2"/>
  <c r="M57" i="2"/>
  <c r="M39" i="2"/>
  <c r="M21" i="2"/>
  <c r="M3" i="2"/>
  <c r="M310" i="2"/>
  <c r="M304" i="2"/>
  <c r="M298" i="2"/>
  <c r="M292" i="2"/>
  <c r="M286" i="2"/>
  <c r="M280" i="2"/>
  <c r="M274" i="2"/>
  <c r="M268" i="2"/>
  <c r="M262" i="2"/>
  <c r="M256" i="2"/>
  <c r="M250" i="2"/>
  <c r="M244" i="2"/>
  <c r="M238" i="2"/>
  <c r="M232" i="2"/>
  <c r="M226" i="2"/>
  <c r="M220" i="2"/>
  <c r="M214" i="2"/>
  <c r="M208" i="2"/>
  <c r="M202" i="2"/>
  <c r="M196" i="2"/>
  <c r="M190" i="2"/>
  <c r="M184" i="2"/>
  <c r="M141" i="2"/>
  <c r="M109" i="2"/>
  <c r="M73" i="2"/>
  <c r="M37" i="2"/>
  <c r="N169" i="2"/>
  <c r="N104" i="2"/>
  <c r="M104" i="2"/>
  <c r="N98" i="2"/>
  <c r="M98" i="2"/>
  <c r="N92" i="2"/>
  <c r="M92" i="2"/>
  <c r="N86" i="2"/>
  <c r="M86" i="2"/>
  <c r="N80" i="2"/>
  <c r="M80" i="2"/>
  <c r="N74" i="2"/>
  <c r="M74" i="2"/>
  <c r="N68" i="2"/>
  <c r="M68" i="2"/>
  <c r="N62" i="2"/>
  <c r="M62" i="2"/>
  <c r="N56" i="2"/>
  <c r="M56" i="2"/>
  <c r="N50" i="2"/>
  <c r="M50" i="2"/>
  <c r="N44" i="2"/>
  <c r="M44" i="2"/>
  <c r="N38" i="2"/>
  <c r="M38" i="2"/>
  <c r="N32" i="2"/>
  <c r="M32" i="2"/>
  <c r="N26" i="2"/>
  <c r="M26" i="2"/>
  <c r="N20" i="2"/>
  <c r="M20" i="2"/>
  <c r="N14" i="2"/>
  <c r="M14" i="2"/>
  <c r="N8" i="2"/>
  <c r="M8" i="2"/>
  <c r="M133" i="2"/>
  <c r="M117" i="2"/>
  <c r="M99" i="2"/>
  <c r="M81" i="2"/>
  <c r="M63" i="2"/>
  <c r="M45" i="2"/>
  <c r="M27" i="2"/>
  <c r="M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90469-2629-4EAF-BAE5-14F7FA9DAEED}" keepAlive="1" name="Zapytanie — meldunek" description="Połączenie z zapytaniem „meldunek” w skoroszycie." type="5" refreshedVersion="6" background="1" saveData="1">
    <dbPr connection="Provider=Microsoft.Mashup.OleDb.1;Data Source=$Workbook$;Location=meldunek;Extended Properties=&quot;&quot;" command="SELECT * FROM [meldunek]"/>
  </connection>
  <connection id="2" xr16:uid="{60F4591D-5DD4-4A4E-B56E-FD0478EB2DF3}" keepAlive="1" name="Zapytanie — studenci" description="Połączenie z zapytaniem „studenci” w skoroszycie." type="5" refreshedVersion="6" background="1" saveData="1">
    <dbPr connection="Provider=Microsoft.Mashup.OleDb.1;Data Source=$Workbook$;Location=studenci;Extended Properties=&quot;&quot;" command="SELECT * FROM [studenci]"/>
  </connection>
  <connection id="3" xr16:uid="{22DD2F9E-4AC6-4B7C-AB95-6C74579392B1}" keepAlive="1" name="Zapytanie — wypozyczenia" description="Połączenie z zapytaniem „wypozyczenia” w skoroszycie." type="5" refreshedVersion="6" background="1" saveData="1">
    <dbPr connection="Provider=Microsoft.Mashup.OleDb.1;Data Source=$Workbook$;Location=wypozyczenia;Extended Properties=&quot;&quot;" command="SELECT * FROM [wypozyczenia]"/>
  </connection>
  <connection id="4" xr16:uid="{D96AD7C9-155B-4B0B-B096-79A9D3ADFFA8}" keepAlive="1" name="Zapytanie — wypozyczenia (2)" description="Połączenie z zapytaniem „wypozyczenia (2)” w skoroszycie." type="5" refreshedVersion="6" background="1" saveData="1">
    <dbPr connection="Provider=Microsoft.Mashup.OleDb.1;Data Source=$Workbook$;Location=&quot;wypozyczenia (2)&quot;;Extended Properties=&quot;&quot;" command="SELECT * FROM [wypozyczenia (2)]"/>
  </connection>
</connections>
</file>

<file path=xl/sharedStrings.xml><?xml version="1.0" encoding="utf-8"?>
<sst xmlns="http://schemas.openxmlformats.org/spreadsheetml/2006/main" count="1455" uniqueCount="540">
  <si>
    <t>pesel</t>
  </si>
  <si>
    <t>nazwisko</t>
  </si>
  <si>
    <t>imie</t>
  </si>
  <si>
    <t>BAJOREK</t>
  </si>
  <si>
    <t>JAKUB</t>
  </si>
  <si>
    <t>SLOTARZ</t>
  </si>
  <si>
    <t>MARIANNA</t>
  </si>
  <si>
    <t>WNUK</t>
  </si>
  <si>
    <t>SZYMON</t>
  </si>
  <si>
    <t>LESKO</t>
  </si>
  <si>
    <t>WOJCIECH</t>
  </si>
  <si>
    <t>WACHOWIAK</t>
  </si>
  <si>
    <t>ANNA</t>
  </si>
  <si>
    <t>JASTRZEBSKI</t>
  </si>
  <si>
    <t>IGNACY</t>
  </si>
  <si>
    <t>CICHON</t>
  </si>
  <si>
    <t>ADRIAN</t>
  </si>
  <si>
    <t>LUKASZEWICZ</t>
  </si>
  <si>
    <t>PAULA</t>
  </si>
  <si>
    <t>RATAJCZAK</t>
  </si>
  <si>
    <t>OLIWIER</t>
  </si>
  <si>
    <t>PLISZKA</t>
  </si>
  <si>
    <t>ADAM</t>
  </si>
  <si>
    <t>KASZUBOWSKA</t>
  </si>
  <si>
    <t>ANTONINA</t>
  </si>
  <si>
    <t>MORAWIEC</t>
  </si>
  <si>
    <t>DAWID</t>
  </si>
  <si>
    <t>OGONOWSKA</t>
  </si>
  <si>
    <t>JULIUSZ</t>
  </si>
  <si>
    <t>SZYMONIAK</t>
  </si>
  <si>
    <t>JAN</t>
  </si>
  <si>
    <t>SIUDYM</t>
  </si>
  <si>
    <t>KATARZYNA</t>
  </si>
  <si>
    <t>SASOR</t>
  </si>
  <si>
    <t>AMELIA</t>
  </si>
  <si>
    <t>KLOC</t>
  </si>
  <si>
    <t>SMOLEN</t>
  </si>
  <si>
    <t>JACEK</t>
  </si>
  <si>
    <t>STOLARZ</t>
  </si>
  <si>
    <t>SALA</t>
  </si>
  <si>
    <t>MODZELEWSKA</t>
  </si>
  <si>
    <t>MARTYNA</t>
  </si>
  <si>
    <t>WOROBIJ</t>
  </si>
  <si>
    <t>STANISLAWA</t>
  </si>
  <si>
    <t>NAPORA</t>
  </si>
  <si>
    <t>MAREK</t>
  </si>
  <si>
    <t>SLADOWSKI</t>
  </si>
  <si>
    <t>MICHAL</t>
  </si>
  <si>
    <t>LIZON</t>
  </si>
  <si>
    <t>NATANAEL</t>
  </si>
  <si>
    <t>SANKALA</t>
  </si>
  <si>
    <t>JOZEF</t>
  </si>
  <si>
    <t>GRZEGOREK</t>
  </si>
  <si>
    <t>ZALESKA</t>
  </si>
  <si>
    <t>JULIA</t>
  </si>
  <si>
    <t>CIBOROWSKI</t>
  </si>
  <si>
    <t>EDWARD</t>
  </si>
  <si>
    <t>PIATKOWSKA</t>
  </si>
  <si>
    <t>EWA</t>
  </si>
  <si>
    <t>CWIKLA</t>
  </si>
  <si>
    <t>MARIAN</t>
  </si>
  <si>
    <t>BLASZCZYK</t>
  </si>
  <si>
    <t>MONIKA</t>
  </si>
  <si>
    <t>SIERON</t>
  </si>
  <si>
    <t>LECH</t>
  </si>
  <si>
    <t>TUCHOLSKI</t>
  </si>
  <si>
    <t>MENDRELA</t>
  </si>
  <si>
    <t>ARTUR</t>
  </si>
  <si>
    <t>ANTOLAK</t>
  </si>
  <si>
    <t>MALGORZATA</t>
  </si>
  <si>
    <t>SPIEWAK</t>
  </si>
  <si>
    <t>RAFAL</t>
  </si>
  <si>
    <t>CIECHANOWICZ</t>
  </si>
  <si>
    <t>PIEKUT</t>
  </si>
  <si>
    <t>NEUMANN</t>
  </si>
  <si>
    <t>MALESA</t>
  </si>
  <si>
    <t>GABRIELA</t>
  </si>
  <si>
    <t>SWIERCZYNSKI</t>
  </si>
  <si>
    <t>JANUSZ</t>
  </si>
  <si>
    <t>KORCZAK</t>
  </si>
  <si>
    <t>PIWKOWSKI</t>
  </si>
  <si>
    <t>EUGENIUSZ</t>
  </si>
  <si>
    <t>CIESLA</t>
  </si>
  <si>
    <t>KRZYSZTOF</t>
  </si>
  <si>
    <t>WOLANIN</t>
  </si>
  <si>
    <t>BARTOSZ</t>
  </si>
  <si>
    <t>RZYMANECKA</t>
  </si>
  <si>
    <t>SONIA</t>
  </si>
  <si>
    <t>BORYS</t>
  </si>
  <si>
    <t>DANIELAK</t>
  </si>
  <si>
    <t>FRANCISZEK</t>
  </si>
  <si>
    <t>KEPARA</t>
  </si>
  <si>
    <t>PATER</t>
  </si>
  <si>
    <t>ZOFIA</t>
  </si>
  <si>
    <t>PEPLIN</t>
  </si>
  <si>
    <t>ALICJA</t>
  </si>
  <si>
    <t>BIALEK</t>
  </si>
  <si>
    <t>KIES</t>
  </si>
  <si>
    <t>MARCINKIEWICZ</t>
  </si>
  <si>
    <t>GRYJGIER</t>
  </si>
  <si>
    <t>KUKIELKA</t>
  </si>
  <si>
    <t>BARBARA</t>
  </si>
  <si>
    <t>NIEDZIOLKA</t>
  </si>
  <si>
    <t>PLACHTA</t>
  </si>
  <si>
    <t>MATRAS</t>
  </si>
  <si>
    <t>KLAUDIA</t>
  </si>
  <si>
    <t>ANTOSIEWICZ</t>
  </si>
  <si>
    <t>MARCELINA</t>
  </si>
  <si>
    <t>DEKA</t>
  </si>
  <si>
    <t>KLICH</t>
  </si>
  <si>
    <t>EMILIA</t>
  </si>
  <si>
    <t>CEGLAREK</t>
  </si>
  <si>
    <t>TOMASZ</t>
  </si>
  <si>
    <t>BARTOSIEWICZ</t>
  </si>
  <si>
    <t>ALEKSANDRA</t>
  </si>
  <si>
    <t>MROZOWSKI</t>
  </si>
  <si>
    <t>PYZIK</t>
  </si>
  <si>
    <t>LENA</t>
  </si>
  <si>
    <t>GAWRYS</t>
  </si>
  <si>
    <t>PIOTR</t>
  </si>
  <si>
    <t>KUCZYNSKA</t>
  </si>
  <si>
    <t>OLIWIA</t>
  </si>
  <si>
    <t>JOPKIEWICZ</t>
  </si>
  <si>
    <t>ZBIGNIEW</t>
  </si>
  <si>
    <t>WAJAND</t>
  </si>
  <si>
    <t>MATEUSZ</t>
  </si>
  <si>
    <t>KULAK</t>
  </si>
  <si>
    <t>ZANETA</t>
  </si>
  <si>
    <t>IWINSKI</t>
  </si>
  <si>
    <t>CZAJA</t>
  </si>
  <si>
    <t>JAROCKA</t>
  </si>
  <si>
    <t>URSZULA</t>
  </si>
  <si>
    <t>JACKOWSKI</t>
  </si>
  <si>
    <t>ADAMCZAK</t>
  </si>
  <si>
    <t>MIECZNIKOWSKI</t>
  </si>
  <si>
    <t>SOJDA</t>
  </si>
  <si>
    <t>MALECKI</t>
  </si>
  <si>
    <t>ALEKSANDER</t>
  </si>
  <si>
    <t>LUCZYK</t>
  </si>
  <si>
    <t>SIEKIERKOWSKI</t>
  </si>
  <si>
    <t>GARBOWSKI</t>
  </si>
  <si>
    <t>SZCZEPANCZYK</t>
  </si>
  <si>
    <t>PAWEL</t>
  </si>
  <si>
    <t>RACZEK</t>
  </si>
  <si>
    <t>PALYS</t>
  </si>
  <si>
    <t>LUKASZ</t>
  </si>
  <si>
    <t>CIOSEK</t>
  </si>
  <si>
    <t>NEJMAN</t>
  </si>
  <si>
    <t>NIEMYJSKA</t>
  </si>
  <si>
    <t>PACANOWSKI</t>
  </si>
  <si>
    <t>MACIEJ</t>
  </si>
  <si>
    <t>ZYCHOWICZ</t>
  </si>
  <si>
    <t>MARZENA</t>
  </si>
  <si>
    <t>NIECKARZ</t>
  </si>
  <si>
    <t>SZWED</t>
  </si>
  <si>
    <t>WIKTOR</t>
  </si>
  <si>
    <t>SZNAJDER</t>
  </si>
  <si>
    <t>MIKOLAJ</t>
  </si>
  <si>
    <t>PORADA</t>
  </si>
  <si>
    <t>MARKOLINO</t>
  </si>
  <si>
    <t>STEFAN</t>
  </si>
  <si>
    <t>MROZINSKI</t>
  </si>
  <si>
    <t>ROBERT</t>
  </si>
  <si>
    <t>UKLEJA</t>
  </si>
  <si>
    <t>KRYSTYNA</t>
  </si>
  <si>
    <t>KUCHARSKI</t>
  </si>
  <si>
    <t>SKOREK</t>
  </si>
  <si>
    <t>ZUROWSKI</t>
  </si>
  <si>
    <t>WIERZBINSKA</t>
  </si>
  <si>
    <t>SANDRA</t>
  </si>
  <si>
    <t>RODAK</t>
  </si>
  <si>
    <t>MARCIN</t>
  </si>
  <si>
    <t>KRZYZANOWSKI</t>
  </si>
  <si>
    <t>FILIP</t>
  </si>
  <si>
    <t>REK</t>
  </si>
  <si>
    <t>PODGORSKA</t>
  </si>
  <si>
    <t>JABLONCZYK</t>
  </si>
  <si>
    <t>ANTONI</t>
  </si>
  <si>
    <t>BIENIAS</t>
  </si>
  <si>
    <t>MASTALERZ</t>
  </si>
  <si>
    <t>NATALIA</t>
  </si>
  <si>
    <t>KOLODZIEJ</t>
  </si>
  <si>
    <t>KACPERSKA</t>
  </si>
  <si>
    <t>ZIETEK</t>
  </si>
  <si>
    <t>EDYTA</t>
  </si>
  <si>
    <t>LISZEWSKA</t>
  </si>
  <si>
    <t>LIGOROWSKI</t>
  </si>
  <si>
    <t>BADURA</t>
  </si>
  <si>
    <t>FRACKIEWICZ</t>
  </si>
  <si>
    <t>BRODZIL</t>
  </si>
  <si>
    <t>MACHOWSKA</t>
  </si>
  <si>
    <t>CABAN</t>
  </si>
  <si>
    <t>KACPER</t>
  </si>
  <si>
    <t>JASKULSKI</t>
  </si>
  <si>
    <t>KALICKI</t>
  </si>
  <si>
    <t>SZABLOWSKI</t>
  </si>
  <si>
    <t>PATRYK</t>
  </si>
  <si>
    <t>WROBEL</t>
  </si>
  <si>
    <t>SIERADZKI</t>
  </si>
  <si>
    <t>BIELAK</t>
  </si>
  <si>
    <t>DUDEK</t>
  </si>
  <si>
    <t>WADOLOWSKA</t>
  </si>
  <si>
    <t>HANNA</t>
  </si>
  <si>
    <t>GRALAK</t>
  </si>
  <si>
    <t>IGOR</t>
  </si>
  <si>
    <t>PILISZCZUK</t>
  </si>
  <si>
    <t>SZCZERBOWSKI</t>
  </si>
  <si>
    <t>STASKIEWICZ</t>
  </si>
  <si>
    <t>MALWINA</t>
  </si>
  <si>
    <t>JAMROZ</t>
  </si>
  <si>
    <t>KRAWCZYNSKI</t>
  </si>
  <si>
    <t>BEBENEK</t>
  </si>
  <si>
    <t>KINGA</t>
  </si>
  <si>
    <t>IWAN</t>
  </si>
  <si>
    <t>GRZEGORZ</t>
  </si>
  <si>
    <t>LOZOWSKI</t>
  </si>
  <si>
    <t>TOMASZCZYK</t>
  </si>
  <si>
    <t>MANJURA</t>
  </si>
  <si>
    <t>EWELINA</t>
  </si>
  <si>
    <t>PLACZEK</t>
  </si>
  <si>
    <t>KAMAN</t>
  </si>
  <si>
    <t>KOTULA</t>
  </si>
  <si>
    <t>GALECKI</t>
  </si>
  <si>
    <t>MIELNICZUK</t>
  </si>
  <si>
    <t>PIETRZYKOWSKI</t>
  </si>
  <si>
    <t>CZARNIK</t>
  </si>
  <si>
    <t>SIEMINSKI</t>
  </si>
  <si>
    <t>KULAS</t>
  </si>
  <si>
    <t>SCHMIDT</t>
  </si>
  <si>
    <t>GOLEC</t>
  </si>
  <si>
    <t>KUBAK</t>
  </si>
  <si>
    <t>PUCHALSKA</t>
  </si>
  <si>
    <t>NIKOLA</t>
  </si>
  <si>
    <t>KRASOWSKA</t>
  </si>
  <si>
    <t>KONOPKA</t>
  </si>
  <si>
    <t>ZDZISLAWA</t>
  </si>
  <si>
    <t>LANGEROWICZ</t>
  </si>
  <si>
    <t>MARCELI</t>
  </si>
  <si>
    <t>CZYZEWSKA</t>
  </si>
  <si>
    <t>KUZNIAR</t>
  </si>
  <si>
    <t>NAJDA</t>
  </si>
  <si>
    <t>CIESLEWICZ</t>
  </si>
  <si>
    <t>MARIA</t>
  </si>
  <si>
    <t>GOMOLKA</t>
  </si>
  <si>
    <t>KONKOL</t>
  </si>
  <si>
    <t>ZIOLKOWSKA</t>
  </si>
  <si>
    <t>KLIMKOWSKA</t>
  </si>
  <si>
    <t>MAGDALENA</t>
  </si>
  <si>
    <t>SEKOWSKI</t>
  </si>
  <si>
    <t>DWORACZEK</t>
  </si>
  <si>
    <t>NOWAK</t>
  </si>
  <si>
    <t>KRAJEWSKI</t>
  </si>
  <si>
    <t>JANDA</t>
  </si>
  <si>
    <t>FRANKOWSKI</t>
  </si>
  <si>
    <t>BEDKOWSKI</t>
  </si>
  <si>
    <t>DOLINSKA</t>
  </si>
  <si>
    <t>WOZNIAK</t>
  </si>
  <si>
    <t>SLAWOMIR</t>
  </si>
  <si>
    <t>MALINOWSKA</t>
  </si>
  <si>
    <t>SZEWCZAK</t>
  </si>
  <si>
    <t>ADRIANNA</t>
  </si>
  <si>
    <t>SKULIMOWSKI</t>
  </si>
  <si>
    <t>OSINSKI</t>
  </si>
  <si>
    <t>JANICKI</t>
  </si>
  <si>
    <t>MIROSLAW</t>
  </si>
  <si>
    <t>RAJCA</t>
  </si>
  <si>
    <t>WITOLD</t>
  </si>
  <si>
    <t>PAC</t>
  </si>
  <si>
    <t>WILCZAK</t>
  </si>
  <si>
    <t>DARIUSZ</t>
  </si>
  <si>
    <t>LAKOMY</t>
  </si>
  <si>
    <t>SALWA</t>
  </si>
  <si>
    <t>WIECZOREK</t>
  </si>
  <si>
    <t>BORON</t>
  </si>
  <si>
    <t>SZATAN</t>
  </si>
  <si>
    <t>BIERNACKI</t>
  </si>
  <si>
    <t>BANACH</t>
  </si>
  <si>
    <t>RESZKA</t>
  </si>
  <si>
    <t>MORISON</t>
  </si>
  <si>
    <t>GRUSZECKI</t>
  </si>
  <si>
    <t>ZBIGNIEWICZ</t>
  </si>
  <si>
    <t>KOPICZYNSKI</t>
  </si>
  <si>
    <t>DRAGAN</t>
  </si>
  <si>
    <t>BUDNIK</t>
  </si>
  <si>
    <t>STANISLAWSKA</t>
  </si>
  <si>
    <t>WACHOWICZ</t>
  </si>
  <si>
    <t>JOZEFOWICZ</t>
  </si>
  <si>
    <t>LEWKOWICZ</t>
  </si>
  <si>
    <t>SZCZERBA</t>
  </si>
  <si>
    <t>KEDZIOR</t>
  </si>
  <si>
    <t>GORNIAK</t>
  </si>
  <si>
    <t>GOLAB</t>
  </si>
  <si>
    <t>BUTKIEWICZ</t>
  </si>
  <si>
    <t>BEREZA</t>
  </si>
  <si>
    <t>DUDZIC</t>
  </si>
  <si>
    <t>KLAUDIUSZ</t>
  </si>
  <si>
    <t>PALENTA</t>
  </si>
  <si>
    <t>KUBICKI</t>
  </si>
  <si>
    <t>CISOW</t>
  </si>
  <si>
    <t>ZAWISTOWSKI</t>
  </si>
  <si>
    <t>AGNIESZKA</t>
  </si>
  <si>
    <t>NIEZDAR</t>
  </si>
  <si>
    <t>CHMIELOWIEC</t>
  </si>
  <si>
    <t>WANDA</t>
  </si>
  <si>
    <t>KOMINEK</t>
  </si>
  <si>
    <t>FABIAN</t>
  </si>
  <si>
    <t>ADAMCZYK</t>
  </si>
  <si>
    <t>KRASUSKA</t>
  </si>
  <si>
    <t>PLODOWSKI</t>
  </si>
  <si>
    <t>MARIUSZ</t>
  </si>
  <si>
    <t>LANGOWSKI</t>
  </si>
  <si>
    <t>KAMIL</t>
  </si>
  <si>
    <t>OSOWIECKA</t>
  </si>
  <si>
    <t>SZCZYPKA</t>
  </si>
  <si>
    <t>SEBASTIAN</t>
  </si>
  <si>
    <t>SKORKA</t>
  </si>
  <si>
    <t>SZUSTAK</t>
  </si>
  <si>
    <t>BARCIKOWSKI</t>
  </si>
  <si>
    <t>PIETRASZEWSKI</t>
  </si>
  <si>
    <t>SERAFIN</t>
  </si>
  <si>
    <t>KAROL</t>
  </si>
  <si>
    <t>PLACEK</t>
  </si>
  <si>
    <t>JOANNA</t>
  </si>
  <si>
    <t>TERMIN</t>
  </si>
  <si>
    <t>SZYCHOWSKI</t>
  </si>
  <si>
    <t>RADOSLAW</t>
  </si>
  <si>
    <t>CHUDZINSKI</t>
  </si>
  <si>
    <t>ZEBALOWSKI</t>
  </si>
  <si>
    <t>GREN</t>
  </si>
  <si>
    <t>POPIEL</t>
  </si>
  <si>
    <t>ADAMIEC</t>
  </si>
  <si>
    <t>ZWIERZYNSKI</t>
  </si>
  <si>
    <t>ORLIKOWSKI</t>
  </si>
  <si>
    <t>CHOLEWA</t>
  </si>
  <si>
    <t>MAJA</t>
  </si>
  <si>
    <t>KISIEL</t>
  </si>
  <si>
    <t>PRZEMYSLAW</t>
  </si>
  <si>
    <t>SZABAT</t>
  </si>
  <si>
    <t>MALKOWSKA</t>
  </si>
  <si>
    <t>BODNAR</t>
  </si>
  <si>
    <t>TARKOWSKA</t>
  </si>
  <si>
    <t>KORCZ</t>
  </si>
  <si>
    <t>NADIA</t>
  </si>
  <si>
    <t>DOBRZYNSKI</t>
  </si>
  <si>
    <t>WOJCICKA</t>
  </si>
  <si>
    <t>PACZYNSKI</t>
  </si>
  <si>
    <t>LUKASIK</t>
  </si>
  <si>
    <t>DUMA</t>
  </si>
  <si>
    <t>LECHOWICZ</t>
  </si>
  <si>
    <t>PLONSKA</t>
  </si>
  <si>
    <t>MILENA</t>
  </si>
  <si>
    <t>NIEZGODA</t>
  </si>
  <si>
    <t>SZCZEPANSKI</t>
  </si>
  <si>
    <t>DUSZYNSKA</t>
  </si>
  <si>
    <t>ZIENTEK</t>
  </si>
  <si>
    <t>BOGUSLAWA</t>
  </si>
  <si>
    <t>BUCZAK</t>
  </si>
  <si>
    <t>JAWORSKA</t>
  </si>
  <si>
    <t>BRYS</t>
  </si>
  <si>
    <t>MORAWIN</t>
  </si>
  <si>
    <t>JANOTA</t>
  </si>
  <si>
    <t>CZARNIECKA</t>
  </si>
  <si>
    <t>ROZBICKA</t>
  </si>
  <si>
    <t>SIECZKOWSKI</t>
  </si>
  <si>
    <t>SIELSKA</t>
  </si>
  <si>
    <t>PROKOP</t>
  </si>
  <si>
    <t>SKOLIMOWSKI</t>
  </si>
  <si>
    <t>SKRZYNIARZ</t>
  </si>
  <si>
    <t>WIECKOWSKA</t>
  </si>
  <si>
    <t>PAULINA</t>
  </si>
  <si>
    <t>PLUCIENNIK</t>
  </si>
  <si>
    <t>BARNAS</t>
  </si>
  <si>
    <t>PAWLIK</t>
  </si>
  <si>
    <t>PODLEWSKI</t>
  </si>
  <si>
    <t>CIUPAGA</t>
  </si>
  <si>
    <t>SZAFRAN</t>
  </si>
  <si>
    <t>FOLTYN</t>
  </si>
  <si>
    <t>KWASNIK</t>
  </si>
  <si>
    <t>SROKA</t>
  </si>
  <si>
    <t>FRANCZYK</t>
  </si>
  <si>
    <t>BOROWY</t>
  </si>
  <si>
    <t>GRZANKA</t>
  </si>
  <si>
    <t>BISKUP</t>
  </si>
  <si>
    <t>SOWA</t>
  </si>
  <si>
    <t>KAROLINA</t>
  </si>
  <si>
    <t>KOZLOWSKA</t>
  </si>
  <si>
    <t>MADEJA</t>
  </si>
  <si>
    <t>SOLTYSIAK</t>
  </si>
  <si>
    <t>LUCJA</t>
  </si>
  <si>
    <t>PETRYKOWSKI</t>
  </si>
  <si>
    <t>WESOLOWSKI</t>
  </si>
  <si>
    <t>FURMANIAK</t>
  </si>
  <si>
    <t>WIKTORIA</t>
  </si>
  <si>
    <t>ANDRUSZKIEWICZ</t>
  </si>
  <si>
    <t>LIS</t>
  </si>
  <si>
    <t>STRUZIK</t>
  </si>
  <si>
    <t>LISZAJ</t>
  </si>
  <si>
    <t>MAZUR</t>
  </si>
  <si>
    <t>ZDANOWICZ</t>
  </si>
  <si>
    <t>KAROLCZAK</t>
  </si>
  <si>
    <t>ROGOWSKA</t>
  </si>
  <si>
    <t>WOJDAK</t>
  </si>
  <si>
    <t>BARANOWSKA</t>
  </si>
  <si>
    <t>SWIDERSKI</t>
  </si>
  <si>
    <t>KURPANIK</t>
  </si>
  <si>
    <t>DYLAG</t>
  </si>
  <si>
    <t>SIUDA</t>
  </si>
  <si>
    <t>KOPROWSKI</t>
  </si>
  <si>
    <t>MIELCZAREK</t>
  </si>
  <si>
    <t>GALENEK</t>
  </si>
  <si>
    <t>DEMBEK</t>
  </si>
  <si>
    <t>PIECYK</t>
  </si>
  <si>
    <t>GOCYLOWICZ</t>
  </si>
  <si>
    <t>STACHANCZYK</t>
  </si>
  <si>
    <t>FILIPCZUK</t>
  </si>
  <si>
    <t>BAGIERSKI</t>
  </si>
  <si>
    <t>MARZEC</t>
  </si>
  <si>
    <t>JANAS</t>
  </si>
  <si>
    <t>SOLTYSIK</t>
  </si>
  <si>
    <t>PIECH</t>
  </si>
  <si>
    <t>OSUSZEK</t>
  </si>
  <si>
    <t>ROMANOWICZ</t>
  </si>
  <si>
    <t>MADEJSKI</t>
  </si>
  <si>
    <t>KARWECKA</t>
  </si>
  <si>
    <t>KRUPA</t>
  </si>
  <si>
    <t>KULKOWSKA</t>
  </si>
  <si>
    <t>PRUSAK</t>
  </si>
  <si>
    <t>GRELA</t>
  </si>
  <si>
    <t>CIECIERSKA</t>
  </si>
  <si>
    <t>JANICKA</t>
  </si>
  <si>
    <t>PACZKOWSKI</t>
  </si>
  <si>
    <t>BAJDA</t>
  </si>
  <si>
    <t>LEWANDOWSKI</t>
  </si>
  <si>
    <t>SMILGININ</t>
  </si>
  <si>
    <t>STROZYNSKA</t>
  </si>
  <si>
    <t>LESZCZYNSKI</t>
  </si>
  <si>
    <t>lp</t>
  </si>
  <si>
    <t>tytul</t>
  </si>
  <si>
    <t>FIZYKA TECHNICZNA I</t>
  </si>
  <si>
    <t>PROGRAMOWANIE MIKROKONTROLEROW I</t>
  </si>
  <si>
    <t>ANALIZA MATEMATYCZNA I</t>
  </si>
  <si>
    <t>AUTOMATYKA II</t>
  </si>
  <si>
    <t>TESTY PENETRACYJNE SIECI WIFI</t>
  </si>
  <si>
    <t>WSTEP DO CSS3 I HTML5</t>
  </si>
  <si>
    <t>AUDYT BEZPIECZENSTWA SIECI</t>
  </si>
  <si>
    <t>OPTYMALIZACJA ALGORYTMOW II</t>
  </si>
  <si>
    <t>FIZYKA CIALA STALEGO II</t>
  </si>
  <si>
    <t>AUTOCAD DOBRE PRAKTYKI</t>
  </si>
  <si>
    <t>TECHNOLOGIA LITOGRAFII 20NM</t>
  </si>
  <si>
    <t>ALGERBA II</t>
  </si>
  <si>
    <t>ALGERBA I</t>
  </si>
  <si>
    <t>JAK DZIALA LINUX</t>
  </si>
  <si>
    <t>RELACYJNE BAZY DANYCH I</t>
  </si>
  <si>
    <t>ANALIZA MATEMATYCZNA II</t>
  </si>
  <si>
    <t>ELEKTRONIKA CYFROWA I</t>
  </si>
  <si>
    <t>GRAFIKA KOMPUTEROWA II</t>
  </si>
  <si>
    <t>AUTOMATYKA I</t>
  </si>
  <si>
    <t>ALGORYTMY BEZ TAJEMNIC</t>
  </si>
  <si>
    <t>GRAFIKA KOMPUTEROWA I</t>
  </si>
  <si>
    <t>LINUX KSIEGA ADMINISTRATORA I</t>
  </si>
  <si>
    <t>WSTEP DO TEORII LICZB</t>
  </si>
  <si>
    <t>TEORIA GRAFOW</t>
  </si>
  <si>
    <t>STEROWNIKI PRZEMYSLOWE II</t>
  </si>
  <si>
    <t>FIZYKA CIALA STALEGO III</t>
  </si>
  <si>
    <t>PODSTAWY KRYPTOGRAFII II</t>
  </si>
  <si>
    <t>MERNICTWO ELEKTRYCZNE II</t>
  </si>
  <si>
    <t>TRANSMISJA DVB-T DVB-C I DVB-S</t>
  </si>
  <si>
    <t>FLASH I PHP</t>
  </si>
  <si>
    <t>OPTYMALIZACJA ALGORYTMOW I</t>
  </si>
  <si>
    <t>CHEMIA KWANTOWA I</t>
  </si>
  <si>
    <t>ELEKTRONIKA CYFROWA II</t>
  </si>
  <si>
    <t>PROGRAMOWANIE MIKROKONTROLEROW II</t>
  </si>
  <si>
    <t>ALGORYTMY GENETYCZNE</t>
  </si>
  <si>
    <t>HACKING SZTUKA PENETRACJI</t>
  </si>
  <si>
    <t>RELACYJNE BAZY DANYCH II</t>
  </si>
  <si>
    <t>METODY NUMERYCZNE II</t>
  </si>
  <si>
    <t>GRAFIKA KOMPUTEROWA III</t>
  </si>
  <si>
    <t>KOMPUTEROWA ANALIZA OBRAZOWANIA MEDYCZNEGO I</t>
  </si>
  <si>
    <t>TESTOWANIE UKLADOW VLSI</t>
  </si>
  <si>
    <t>STEROWNIKI PRZEMYSLOWE I</t>
  </si>
  <si>
    <t>KANONY WIEDZY PROGRAMISTYCZNEJ</t>
  </si>
  <si>
    <t>ALGERBA III</t>
  </si>
  <si>
    <t>KATALOG CYFROWYCH UKLADOW SCALONYCH</t>
  </si>
  <si>
    <t>APARATURA POMIAROWA</t>
  </si>
  <si>
    <t>101 ZABEZPIECZEN PRZED ATAKAMI W SIECI KOMPUTEROWEJ</t>
  </si>
  <si>
    <t>ZLACZA ELEKTRYCZNE I ELEKTRONICZNE</t>
  </si>
  <si>
    <t>AUTOMATYKA III</t>
  </si>
  <si>
    <t>TEORIA GIER</t>
  </si>
  <si>
    <t>ANSI C</t>
  </si>
  <si>
    <t>SYSTEMY OPERACYJNE</t>
  </si>
  <si>
    <t>SIECI NEURONOWE</t>
  </si>
  <si>
    <t>MATEMATYKA DYSKRETNA II</t>
  </si>
  <si>
    <t>JEZYKI PROGRAMOWANIA II</t>
  </si>
  <si>
    <t>BIBLIA ASSEMBLERA II</t>
  </si>
  <si>
    <t>CHEMIA KWANTOWA II</t>
  </si>
  <si>
    <t>PHP I MYSQL</t>
  </si>
  <si>
    <t>ROBOTYKA II</t>
  </si>
  <si>
    <t>ELEKTRONIKA ANALOGOWA I</t>
  </si>
  <si>
    <t>JEZYKI PROGRAMOWANIA I</t>
  </si>
  <si>
    <t>METODY NUMERYCZNE I</t>
  </si>
  <si>
    <t>C# I .NET</t>
  </si>
  <si>
    <t>RELACYJNE BAZY DANYCH III</t>
  </si>
  <si>
    <t>CHEMIA FIZYCZNA</t>
  </si>
  <si>
    <t>ROBOTYKA I</t>
  </si>
  <si>
    <t>BIBLIA ASSEMBLERA I</t>
  </si>
  <si>
    <t>PODSTAWY KRYPTOGRAFII I</t>
  </si>
  <si>
    <t>MIKROKONTROLERY AVR</t>
  </si>
  <si>
    <t>MATEMATYKA DYSKRETNA I</t>
  </si>
  <si>
    <t>PROGRAMOWANIE WSPOLBIEZNE</t>
  </si>
  <si>
    <t>ANALIZA I KOREKCJA BLEDOW</t>
  </si>
  <si>
    <t>PROGRAMOWANIE URZADZEN MOBILNYCH</t>
  </si>
  <si>
    <t>KOMPUTEROWA ANALIZA OBRAZOWANIA MEDYCZNEGO II</t>
  </si>
  <si>
    <t>ANALIZA ZLOZONYCH PROCESOW TECHNOLOGICZNYCH</t>
  </si>
  <si>
    <t>FIZYKA TECHNICZNA II</t>
  </si>
  <si>
    <t>FIZYKA TECHNICZNA III</t>
  </si>
  <si>
    <t>WSTEP DO INFORMATYKI</t>
  </si>
  <si>
    <t>JEZYKI PROGRAMOWANIA III</t>
  </si>
  <si>
    <t>OSCYLOSKOP W ZASTOSOWANIACH</t>
  </si>
  <si>
    <t>FIZYKA CIALA STALEGO I</t>
  </si>
  <si>
    <t>ALGORYTMY KOMPRESJI STRATNEJ I BEZSTRATNEJ</t>
  </si>
  <si>
    <t>MERNICTWO ELEKTRYCZNE I</t>
  </si>
  <si>
    <t>ELEKTRONIKA ANALOGOWA II</t>
  </si>
  <si>
    <t>LINUX KSIEGA ADMINISTRATORA II</t>
  </si>
  <si>
    <t>VHDL</t>
  </si>
  <si>
    <t>id_pok</t>
  </si>
  <si>
    <t>Etykiety wierszy</t>
  </si>
  <si>
    <t>Suma końcowa</t>
  </si>
  <si>
    <t>Liczba z tytul</t>
  </si>
  <si>
    <t>max książek - nazwisko</t>
  </si>
  <si>
    <t>max książek - imię</t>
  </si>
  <si>
    <t>Liczba z pesel</t>
  </si>
  <si>
    <t>średnia osób w pokojach</t>
  </si>
  <si>
    <t>czy mężczyzna</t>
  </si>
  <si>
    <t>czy kobieta</t>
  </si>
  <si>
    <t>suma tam gdzie 1</t>
  </si>
  <si>
    <t>imię jeśli nie akademik</t>
  </si>
  <si>
    <t>nazwisko jeśli nie akademik</t>
  </si>
  <si>
    <t>czy NIE mieszka w akademiku</t>
  </si>
  <si>
    <t>pokój</t>
  </si>
  <si>
    <t>max książek pesel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</si>
</sst>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0" xfId="0" applyAlignment="1">
      <alignment horizontal="left" indent="1"/>
    </xf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ont>
        <b/>
        <charset val="238"/>
      </font>
    </dxf>
    <dxf>
      <font>
        <b/>
        <charset val="238"/>
      </font>
    </dxf>
    <dxf>
      <font>
        <b/>
        <charset val="238"/>
      </font>
    </dxf>
    <dxf>
      <font>
        <b/>
        <charset val="238"/>
      </font>
    </dxf>
    <dxf>
      <font>
        <sz val="12"/>
      </font>
    </dxf>
    <dxf>
      <font>
        <sz val="1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71.816397569448" createdVersion="6" refreshedVersion="6" minRefreshableVersion="3" recordCount="330" xr:uid="{20936FA0-E0F4-4EE8-B235-FE2E851613AD}">
  <cacheSource type="worksheet">
    <worksheetSource name="wypozyczenia"/>
  </cacheSource>
  <cacheFields count="3">
    <cacheField name="lp" numFmtId="0">
      <sharedItems containsSemiMixedTypes="0" containsString="0" containsNumber="1" containsInteger="1" minValue="1" maxValue="330"/>
    </cacheField>
    <cacheField name="pesel" numFmtId="0">
      <sharedItems containsSemiMixedTypes="0" containsString="0" containsNumber="1" containsInteger="1" minValue="92051048757" maxValue="97022784472" count="324">
        <n v="92061083359"/>
        <n v="94103033254"/>
        <n v="92071176944"/>
        <n v="93022138167"/>
        <n v="95010144314"/>
        <n v="97010159347"/>
        <n v="92122899246"/>
        <n v="95010931895"/>
        <n v="93101749226"/>
        <n v="95120191648"/>
        <n v="93052164592"/>
        <n v="94031061512"/>
        <n v="93092663774"/>
        <n v="93072382295"/>
        <n v="96120239628"/>
        <n v="96041586933"/>
        <n v="94020355996"/>
        <n v="95022151559"/>
        <n v="94012833877"/>
        <n v="95052939154"/>
        <n v="93052712924"/>
        <n v="93112747286"/>
        <n v="95091292595"/>
        <n v="95012636248"/>
        <n v="95112489689"/>
        <n v="93060626866"/>
        <n v="96122279451"/>
        <n v="97021486467"/>
        <n v="95062355629"/>
        <n v="92052999663"/>
        <n v="93031426752"/>
        <n v="94041715238"/>
        <n v="95010919439"/>
        <n v="93110591337"/>
        <n v="95062252193"/>
        <n v="95030373332"/>
        <n v="93122174335"/>
        <n v="95042249539"/>
        <n v="92080361249"/>
        <n v="96092746489"/>
        <n v="93102056134"/>
        <n v="95091617358"/>
        <n v="93020344452"/>
        <n v="94100357838"/>
        <n v="95041132892"/>
        <n v="94091751347"/>
        <n v="94060394564"/>
        <n v="92111479877"/>
        <n v="96050379498"/>
        <n v="94080228692"/>
        <n v="93061564929"/>
        <n v="95120591417"/>
        <n v="92121027392"/>
        <n v="93081269666"/>
        <n v="93110195784"/>
        <n v="97021392858"/>
        <n v="95051277866"/>
        <n v="92051048757"/>
        <n v="94040669736"/>
        <n v="94092286956"/>
        <n v="95071627434"/>
        <n v="93031176282"/>
        <n v="93120948925"/>
        <n v="96092278614"/>
        <n v="96072293545"/>
        <n v="92062962545"/>
        <n v="94091089918"/>
        <n v="94022461945"/>
        <n v="94020179251"/>
        <n v="94112973718"/>
        <n v="95092264276"/>
        <n v="95111035621"/>
        <n v="95060298582"/>
        <n v="96070825977"/>
        <n v="93102651636"/>
        <n v="95020584568"/>
        <n v="94080977152"/>
        <n v="93090575941"/>
        <n v="93061087466"/>
        <n v="96070166834"/>
        <n v="96082398784"/>
        <n v="97012894365"/>
        <n v="93031562344"/>
        <n v="95071489133"/>
        <n v="96111917733"/>
        <n v="94050582715"/>
        <n v="94082215991"/>
        <n v="92060618813"/>
        <n v="96030997362"/>
        <n v="95051878845"/>
        <n v="97011693781"/>
        <n v="94070167664"/>
        <n v="96041717944"/>
        <n v="96031551327"/>
        <n v="95080577175"/>
        <n v="95122261156"/>
        <n v="93082456168"/>
        <n v="93080136224"/>
        <n v="95041645299"/>
        <n v="93092337785"/>
        <n v="92062762152"/>
        <n v="93060757559"/>
        <n v="94111993425"/>
        <n v="96120158756"/>
        <n v="94052013633"/>
        <n v="96051135916"/>
        <n v="96092784458"/>
        <n v="94080448661"/>
        <n v="96110878613"/>
        <n v="93010287374"/>
        <n v="93041061585"/>
        <n v="93011731988"/>
        <n v="92122755816"/>
        <n v="96012247623"/>
        <n v="94081134358"/>
        <n v="95111457382"/>
        <n v="92070336152"/>
        <n v="94011095964"/>
        <n v="94051893894"/>
        <n v="94091517385"/>
        <n v="95120745656"/>
        <n v="93041271841"/>
        <n v="94051599561"/>
        <n v="93070995479"/>
        <n v="95050162572"/>
        <n v="97022426727"/>
        <n v="92081119933"/>
        <n v="96051865921"/>
        <n v="94042538867"/>
        <n v="94052063812"/>
        <n v="93112296421"/>
        <n v="92122718336"/>
        <n v="93060314174"/>
        <n v="93071912839"/>
        <n v="96112171271"/>
        <n v="92112571134"/>
        <n v="94041273536"/>
        <n v="94122135195"/>
        <n v="96060783968"/>
        <n v="92081076313"/>
        <n v="96112845442"/>
        <n v="93020492353"/>
        <n v="94062811591"/>
        <n v="94102052458"/>
        <n v="93110169918"/>
        <n v="92101543816"/>
        <n v="96043095419"/>
        <n v="94062364747"/>
        <n v="94042061826"/>
        <n v="95042653121"/>
        <n v="96081771827"/>
        <n v="94091495359"/>
        <n v="95010286766"/>
        <n v="97010621727"/>
        <n v="94031766363"/>
        <n v="95111824241"/>
        <n v="92103163461"/>
        <n v="93052321317"/>
        <n v="96050286545"/>
        <n v="92100661849"/>
        <n v="94081268846"/>
        <n v="95101084297"/>
        <n v="96021765853"/>
        <n v="96042123681"/>
        <n v="93052759398"/>
        <n v="93101369477"/>
        <n v="93111079234"/>
        <n v="95071044176"/>
        <n v="92070952712"/>
        <n v="94032585554"/>
        <n v="95111492877"/>
        <n v="94020859896"/>
        <n v="96081684932"/>
        <n v="96022327144"/>
        <n v="93032549924"/>
        <n v="92072355391"/>
        <n v="92070111188"/>
        <n v="93041252815"/>
        <n v="93091115319"/>
        <n v="96052561949"/>
        <n v="92060816563"/>
        <n v="93091278935"/>
        <n v="96022049899"/>
        <n v="93080133818"/>
        <n v="94072349563"/>
        <n v="93013078979"/>
        <n v="92081817558"/>
        <n v="96081928342"/>
        <n v="96111514855"/>
        <n v="93090925753"/>
        <n v="96090923899"/>
        <n v="97020245331"/>
        <n v="93111422865"/>
        <n v="95022812243"/>
        <n v="96081092979"/>
        <n v="92080864292"/>
        <n v="96102819712"/>
        <n v="93091575513"/>
        <n v="94051786439"/>
        <n v="92111027117"/>
        <n v="96032965482"/>
        <n v="95030438448"/>
        <n v="93120854668"/>
        <n v="93041967867"/>
        <n v="92121586455"/>
        <n v="96111524476"/>
        <n v="93042094111"/>
        <n v="96112275739"/>
        <n v="95101667241"/>
        <n v="94031972793"/>
        <n v="95080318259"/>
        <n v="94121925755"/>
        <n v="93080464147"/>
        <n v="96040333314"/>
        <n v="96032039774"/>
        <n v="95071674573"/>
        <n v="94032747169"/>
        <n v="96042084485"/>
        <n v="96062773598"/>
        <n v="97010983179"/>
        <n v="93012248937"/>
        <n v="94093037193"/>
        <n v="96091269286"/>
        <n v="96061777722"/>
        <n v="96090866484"/>
        <n v="95011368836"/>
        <n v="96061094795"/>
        <n v="92072589329"/>
        <n v="93081336463"/>
        <n v="95042088338"/>
        <n v="94082711312"/>
        <n v="94030283737"/>
        <n v="97010812385"/>
        <n v="96011338285"/>
        <n v="94112234831"/>
        <n v="93092435575"/>
        <n v="94080681844"/>
        <n v="96082593622"/>
        <n v="96061044486"/>
        <n v="95052836383"/>
        <n v="94012331191"/>
        <n v="94083048134"/>
        <n v="94100835552"/>
        <n v="92112635683"/>
        <n v="93042594253"/>
        <n v="96122095251"/>
        <n v="96122014799"/>
        <n v="95061884197"/>
        <n v="96110243976"/>
        <n v="93021966581"/>
        <n v="92060863855"/>
        <n v="94012177294"/>
        <n v="93031439697"/>
        <n v="95081712847"/>
        <n v="94030588351"/>
        <n v="95090322493"/>
        <n v="96050641553"/>
        <n v="93012423916"/>
        <n v="97012853362"/>
        <n v="94021031192"/>
        <n v="93021324462"/>
        <n v="94020462177"/>
        <n v="95122598863"/>
        <n v="92061937214"/>
        <n v="95011221717"/>
        <n v="92061754985"/>
        <n v="94010593869"/>
        <n v="95103086594"/>
        <n v="93031922166"/>
        <n v="93020294887"/>
        <n v="94020368381"/>
        <n v="92060349478"/>
        <n v="95012344439"/>
        <n v="96051572319"/>
        <n v="92090349976"/>
        <n v="92052877491"/>
        <n v="95082916158"/>
        <n v="95120487536"/>
        <n v="95092172959"/>
        <n v="96121964255"/>
        <n v="93051494722"/>
        <n v="94052812232"/>
        <n v="95031582894"/>
        <n v="95092628511"/>
        <n v="96052982418"/>
        <n v="93080261416"/>
        <n v="95040576286"/>
        <n v="92081982469"/>
        <n v="93122038392"/>
        <n v="93031853565"/>
        <n v="96090264886"/>
        <n v="94123156375"/>
        <n v="95123151452"/>
        <n v="93061243679"/>
        <n v="95050294464"/>
        <n v="94051886221"/>
        <n v="96090634229"/>
        <n v="94072628581"/>
        <n v="95053039198"/>
        <n v="94050415987"/>
        <n v="94062767281"/>
        <n v="92082477625"/>
        <n v="94070532538"/>
        <n v="93091812971"/>
        <n v="96011788721"/>
        <n v="95092124468"/>
        <n v="93042372947"/>
        <n v="96051078792"/>
        <n v="92062548936"/>
        <n v="92051861424"/>
        <n v="97022784472"/>
        <n v="93081892851"/>
        <n v="95021137376"/>
        <n v="95112894814"/>
        <n v="93020984197"/>
        <n v="96050419725"/>
        <n v="94050341862"/>
        <n v="96080514843"/>
        <n v="96011223945"/>
        <n v="93062061135"/>
        <n v="94070444888"/>
        <n v="93041329773"/>
        <n v="92052033215"/>
        <n v="94052327952"/>
      </sharedItems>
    </cacheField>
    <cacheField name="tytul" numFmtId="0">
      <sharedItems count="86">
        <s v="FIZYKA TECHNICZNA I"/>
        <s v="PROGRAMOWANIE MIKROKONTROLEROW I"/>
        <s v="ANALIZA MATEMATYCZNA I"/>
        <s v="AUTOMATYKA II"/>
        <s v="TESTY PENETRACYJNE SIECI WIFI"/>
        <s v="WSTEP DO CSS3 I HTML5"/>
        <s v="AUDYT BEZPIECZENSTWA SIECI"/>
        <s v="OPTYMALIZACJA ALGORYTMOW II"/>
        <s v="FIZYKA CIALA STALEGO II"/>
        <s v="AUTOCAD DOBRE PRAKTYKI"/>
        <s v="TECHNOLOGIA LITOGRAFII 20NM"/>
        <s v="ALGERBA II"/>
        <s v="ALGERBA I"/>
        <s v="JAK DZIALA LINUX"/>
        <s v="RELACYJNE BAZY DANYCH I"/>
        <s v="ANALIZA MATEMATYCZNA II"/>
        <s v="ELEKTRONIKA CYFROWA I"/>
        <s v="GRAFIKA KOMPUTEROWA II"/>
        <s v="AUTOMATYKA I"/>
        <s v="ALGORYTMY BEZ TAJEMNIC"/>
        <s v="GRAFIKA KOMPUTEROWA I"/>
        <s v="LINUX KSIEGA ADMINISTRATORA I"/>
        <s v="WSTEP DO TEORII LICZB"/>
        <s v="TEORIA GRAFOW"/>
        <s v="STEROWNIKI PRZEMYSLOWE II"/>
        <s v="FIZYKA CIALA STALEGO III"/>
        <s v="PODSTAWY KRYPTOGRAFII II"/>
        <s v="MERNICTWO ELEKTRYCZNE II"/>
        <s v="TRANSMISJA DVB-T DVB-C I DVB-S"/>
        <s v="FLASH I PHP"/>
        <s v="OPTYMALIZACJA ALGORYTMOW I"/>
        <s v="CHEMIA KWANTOWA I"/>
        <s v="ELEKTRONIKA CYFROWA II"/>
        <s v="PROGRAMOWANIE MIKROKONTROLEROW II"/>
        <s v="ALGORYTMY GENETYCZNE"/>
        <s v="HACKING SZTUKA PENETRACJI"/>
        <s v="RELACYJNE BAZY DANYCH II"/>
        <s v="METODY NUMERYCZNE II"/>
        <s v="GRAFIKA KOMPUTEROWA III"/>
        <s v="KOMPUTEROWA ANALIZA OBRAZOWANIA MEDYCZNEGO I"/>
        <s v="TESTOWANIE UKLADOW VLSI"/>
        <s v="STEROWNIKI PRZEMYSLOWE I"/>
        <s v="KANONY WIEDZY PROGRAMISTYCZNEJ"/>
        <s v="ALGERBA III"/>
        <s v="KATALOG CYFROWYCH UKLADOW SCALONYCH"/>
        <s v="APARATURA POMIAROWA"/>
        <s v="101 ZABEZPIECZEN PRZED ATAKAMI W SIECI KOMPUTEROWEJ"/>
        <s v="ZLACZA ELEKTRYCZNE I ELEKTRONICZNE"/>
        <s v="AUTOMATYKA III"/>
        <s v="TEORIA GIER"/>
        <s v="ANSI C"/>
        <s v="SYSTEMY OPERACYJNE"/>
        <s v="SIECI NEURONOWE"/>
        <s v="MATEMATYKA DYSKRETNA II"/>
        <s v="JEZYKI PROGRAMOWANIA II"/>
        <s v="BIBLIA ASSEMBLERA II"/>
        <s v="CHEMIA KWANTOWA II"/>
        <s v="PHP I MYSQL"/>
        <s v="ROBOTYKA II"/>
        <s v="ELEKTRONIKA ANALOGOWA I"/>
        <s v="JEZYKI PROGRAMOWANIA I"/>
        <s v="METODY NUMERYCZNE I"/>
        <s v="C# I .NET"/>
        <s v="RELACYJNE BAZY DANYCH III"/>
        <s v="CHEMIA FIZYCZNA"/>
        <s v="ROBOTYKA I"/>
        <s v="BIBLIA ASSEMBLERA I"/>
        <s v="PODSTAWY KRYPTOGRAFII I"/>
        <s v="MIKROKONTROLERY AVR"/>
        <s v="MATEMATYKA DYSKRETNA I"/>
        <s v="PROGRAMOWANIE WSPOLBIEZNE"/>
        <s v="ANALIZA I KOREKCJA BLEDOW"/>
        <s v="PROGRAMOWANIE URZADZEN MOBILNYCH"/>
        <s v="KOMPUTEROWA ANALIZA OBRAZOWANIA MEDYCZNEGO II"/>
        <s v="ANALIZA ZLOZONYCH PROCESOW TECHNOLOGICZNYCH"/>
        <s v="FIZYKA TECHNICZNA II"/>
        <s v="FIZYKA TECHNICZNA III"/>
        <s v="WSTEP DO INFORMATYKI"/>
        <s v="JEZYKI PROGRAMOWANIA III"/>
        <s v="OSCYLOSKOP W ZASTOSOWANIACH"/>
        <s v="FIZYKA CIALA STALEGO I"/>
        <s v="ALGORYTMY KOMPRESJI STRATNEJ I BEZSTRATNEJ"/>
        <s v="MERNICTWO ELEKTRYCZNE I"/>
        <s v="ELEKTRONIKA ANALOGOWA II"/>
        <s v="LINUX KSIEGA ADMINISTRATORA II"/>
        <s v="VHD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71.821268055559" createdVersion="6" refreshedVersion="6" minRefreshableVersion="3" recordCount="325" xr:uid="{76FB2B1B-70F4-4A96-8B25-3FBC58D0A59E}">
  <cacheSource type="worksheet">
    <worksheetSource name="meldunek"/>
  </cacheSource>
  <cacheFields count="2">
    <cacheField name="pesel" numFmtId="0">
      <sharedItems containsSemiMixedTypes="0" containsString="0" containsNumber="1" containsInteger="1" minValue="92051048757" maxValue="97022784472" count="325">
        <n v="92051048757"/>
        <n v="92051861424"/>
        <n v="92052033215"/>
        <n v="92052877491"/>
        <n v="92052999663"/>
        <n v="92060349478"/>
        <n v="92060618813"/>
        <n v="92060816563"/>
        <n v="92060863855"/>
        <n v="92061083359"/>
        <n v="92061754985"/>
        <n v="92061937214"/>
        <n v="92062548936"/>
        <n v="92062762152"/>
        <n v="92062962545"/>
        <n v="92070111188"/>
        <n v="92070336152"/>
        <n v="92070952712"/>
        <n v="92071176944"/>
        <n v="92072355391"/>
        <n v="92072589329"/>
        <n v="92080361249"/>
        <n v="92080864292"/>
        <n v="92081076313"/>
        <n v="92081119933"/>
        <n v="92081817558"/>
        <n v="92081982469"/>
        <n v="92090349976"/>
        <n v="92100661849"/>
        <n v="92101543816"/>
        <n v="92103163461"/>
        <n v="92111027117"/>
        <n v="92111479877"/>
        <n v="92112571134"/>
        <n v="92112635683"/>
        <n v="92121027392"/>
        <n v="92121586455"/>
        <n v="92122718336"/>
        <n v="92122755816"/>
        <n v="92122899246"/>
        <n v="93010287374"/>
        <n v="93011731988"/>
        <n v="93012248937"/>
        <n v="93012423916"/>
        <n v="93013078979"/>
        <n v="93020294887"/>
        <n v="93020344452"/>
        <n v="93020492353"/>
        <n v="93020984197"/>
        <n v="93021324462"/>
        <n v="93021966581"/>
        <n v="93022138167"/>
        <n v="93031176282"/>
        <n v="93031426752"/>
        <n v="93031439697"/>
        <n v="93031562344"/>
        <n v="93031853565"/>
        <n v="93031922166"/>
        <n v="93032549924"/>
        <n v="93041061585"/>
        <n v="93041252815"/>
        <n v="93041271841"/>
        <n v="93041329773"/>
        <n v="93041967867"/>
        <n v="93042094111"/>
        <n v="93042372947"/>
        <n v="93042594253"/>
        <n v="93051494722"/>
        <n v="93052164592"/>
        <n v="93052321317"/>
        <n v="93052712924"/>
        <n v="93052759398"/>
        <n v="93060314174"/>
        <n v="93060626866"/>
        <n v="93060757559"/>
        <n v="93061087466"/>
        <n v="93061243679"/>
        <n v="93061564929"/>
        <n v="93062061135"/>
        <n v="93070995479"/>
        <n v="93071912839"/>
        <n v="93072382295"/>
        <n v="93080133818"/>
        <n v="93080136224"/>
        <n v="93080261416"/>
        <n v="93080464147"/>
        <n v="93081269666"/>
        <n v="93081336463"/>
        <n v="93081892851"/>
        <n v="93082456168"/>
        <n v="93090575941"/>
        <n v="93090925753"/>
        <n v="93091115319"/>
        <n v="93091278935"/>
        <n v="93091575513"/>
        <n v="93091812971"/>
        <n v="93092337785"/>
        <n v="93092435575"/>
        <n v="93092663774"/>
        <n v="93101369477"/>
        <n v="93101749226"/>
        <n v="93102056134"/>
        <n v="93102651636"/>
        <n v="93110169918"/>
        <n v="93110195784"/>
        <n v="93110591337"/>
        <n v="93111079234"/>
        <n v="93111422865"/>
        <n v="93112296421"/>
        <n v="93112747286"/>
        <n v="93120854668"/>
        <n v="93120948925"/>
        <n v="93122038392"/>
        <n v="93122174335"/>
        <n v="93123086325"/>
        <n v="94010593869"/>
        <n v="94011095964"/>
        <n v="94012177294"/>
        <n v="94012331191"/>
        <n v="94012833877"/>
        <n v="94020179251"/>
        <n v="94020355996"/>
        <n v="94020368381"/>
        <n v="94020462177"/>
        <n v="94020859896"/>
        <n v="94021031192"/>
        <n v="94022461945"/>
        <n v="94030283737"/>
        <n v="94030588351"/>
        <n v="94031061512"/>
        <n v="94031766363"/>
        <n v="94031972793"/>
        <n v="94032585554"/>
        <n v="94032747169"/>
        <n v="94040669736"/>
        <n v="94041273536"/>
        <n v="94041715238"/>
        <n v="94042061826"/>
        <n v="94042538867"/>
        <n v="94050341862"/>
        <n v="94050415987"/>
        <n v="94050582715"/>
        <n v="94051599561"/>
        <n v="94051786439"/>
        <n v="94051886221"/>
        <n v="94051893894"/>
        <n v="94052013633"/>
        <n v="94052063812"/>
        <n v="94052327952"/>
        <n v="94052812232"/>
        <n v="94060394564"/>
        <n v="94062364747"/>
        <n v="94062767281"/>
        <n v="94062811591"/>
        <n v="94070167664"/>
        <n v="94070444888"/>
        <n v="94072349563"/>
        <n v="94072628581"/>
        <n v="94080228692"/>
        <n v="94080448661"/>
        <n v="94080681844"/>
        <n v="94080977152"/>
        <n v="94081134358"/>
        <n v="94081268846"/>
        <n v="94082215991"/>
        <n v="94082711312"/>
        <n v="94083048134"/>
        <n v="94091089918"/>
        <n v="94091411788"/>
        <n v="94091495359"/>
        <n v="94091517385"/>
        <n v="94091751347"/>
        <n v="94092286956"/>
        <n v="94093037193"/>
        <n v="94100357838"/>
        <n v="94100835552"/>
        <n v="94102052458"/>
        <n v="94103033254"/>
        <n v="94111993425"/>
        <n v="94112234831"/>
        <n v="94112973718"/>
        <n v="94121421336"/>
        <n v="94121925755"/>
        <n v="94122135195"/>
        <n v="94123156375"/>
        <n v="95010144314"/>
        <n v="95010286766"/>
        <n v="95010919439"/>
        <n v="95010931895"/>
        <n v="95011221717"/>
        <n v="95011368836"/>
        <n v="95012344439"/>
        <n v="95012636248"/>
        <n v="95020584568"/>
        <n v="95021137376"/>
        <n v="95022151559"/>
        <n v="95022812243"/>
        <n v="95030373332"/>
        <n v="95030438448"/>
        <n v="95031582894"/>
        <n v="95040576286"/>
        <n v="95041132892"/>
        <n v="95041645299"/>
        <n v="95042088338"/>
        <n v="95042249539"/>
        <n v="95042653121"/>
        <n v="95050162572"/>
        <n v="95050294464"/>
        <n v="95051277866"/>
        <n v="95051878845"/>
        <n v="95052836383"/>
        <n v="95052939154"/>
        <n v="95053039198"/>
        <n v="95060298582"/>
        <n v="95061884197"/>
        <n v="95062252193"/>
        <n v="95062355629"/>
        <n v="95071044176"/>
        <n v="95071489133"/>
        <n v="95071627434"/>
        <n v="95071674573"/>
        <n v="95080577175"/>
        <n v="95081712847"/>
        <n v="95082916158"/>
        <n v="95090322493"/>
        <n v="95091292595"/>
        <n v="95091617358"/>
        <n v="95092124468"/>
        <n v="95092172959"/>
        <n v="95092264276"/>
        <n v="95092628511"/>
        <n v="95101084297"/>
        <n v="95101667241"/>
        <n v="95103086594"/>
        <n v="95111035621"/>
        <n v="95111457382"/>
        <n v="95111492877"/>
        <n v="95111824241"/>
        <n v="95112489689"/>
        <n v="95112894814"/>
        <n v="95120191648"/>
        <n v="95120487536"/>
        <n v="95120591417"/>
        <n v="95120745656"/>
        <n v="95122261156"/>
        <n v="95122344488"/>
        <n v="95122598863"/>
        <n v="95123151452"/>
        <n v="96011223945"/>
        <n v="96011338285"/>
        <n v="96011788721"/>
        <n v="96012247623"/>
        <n v="96021765853"/>
        <n v="96022049899"/>
        <n v="96022327144"/>
        <n v="96030997362"/>
        <n v="96031551327"/>
        <n v="96032965482"/>
        <n v="96040333314"/>
        <n v="96041586933"/>
        <n v="96041717944"/>
        <n v="96042084485"/>
        <n v="96042123681"/>
        <n v="96043095419"/>
        <n v="96050286545"/>
        <n v="96050379498"/>
        <n v="96050419725"/>
        <n v="96050641553"/>
        <n v="96051078792"/>
        <n v="96051111367"/>
        <n v="96051135916"/>
        <n v="96051572319"/>
        <n v="96051865921"/>
        <n v="96052561949"/>
        <n v="96052982418"/>
        <n v="96060783968"/>
        <n v="96061044486"/>
        <n v="96061094795"/>
        <n v="96061777722"/>
        <n v="96062773598"/>
        <n v="96070166834"/>
        <n v="96070825977"/>
        <n v="96072293545"/>
        <n v="96080514843"/>
        <n v="96081092979"/>
        <n v="96081684932"/>
        <n v="96081771827"/>
        <n v="96081928342"/>
        <n v="96082398784"/>
        <n v="96082593622"/>
        <n v="96090264886"/>
        <n v="96090634229"/>
        <n v="96090866484"/>
        <n v="96090923899"/>
        <n v="96091269286"/>
        <n v="96092746489"/>
        <n v="96092784458"/>
        <n v="96102819712"/>
        <n v="96110243976"/>
        <n v="96110878613"/>
        <n v="96111514855"/>
        <n v="96111524476"/>
        <n v="96111917733"/>
        <n v="96112171271"/>
        <n v="96112275739"/>
        <n v="96112845442"/>
        <n v="96120158756"/>
        <n v="96120239628"/>
        <n v="96121964255"/>
        <n v="96122014799"/>
        <n v="96122095251"/>
        <n v="96122279451"/>
        <n v="97010159347"/>
        <n v="97010621727"/>
        <n v="97010812385"/>
        <n v="97010983179"/>
        <n v="97011693781"/>
        <n v="97012853362"/>
        <n v="97012894365"/>
        <n v="97020245331"/>
        <n v="97020963358"/>
        <n v="97021392858"/>
        <n v="97021486467"/>
        <n v="97022426727"/>
        <n v="97022784472"/>
      </sharedItems>
    </cacheField>
    <cacheField name="id_pok" numFmtId="0">
      <sharedItems containsSemiMixedTypes="0" containsString="0" containsNumber="1" containsInteger="1" minValue="1" maxValue="70" count="69">
        <n v="8"/>
        <n v="32"/>
        <n v="66"/>
        <n v="47"/>
        <n v="3"/>
        <n v="9"/>
        <n v="65"/>
        <n v="22"/>
        <n v="1"/>
        <n v="21"/>
        <n v="62"/>
        <n v="55"/>
        <n v="18"/>
        <n v="60"/>
        <n v="6"/>
        <n v="64"/>
        <n v="42"/>
        <n v="16"/>
        <n v="48"/>
        <n v="67"/>
        <n v="44"/>
        <n v="41"/>
        <n v="68"/>
        <n v="34"/>
        <n v="2"/>
        <n v="10"/>
        <n v="53"/>
        <n v="56"/>
        <n v="50"/>
        <n v="33"/>
        <n v="63"/>
        <n v="51"/>
        <n v="43"/>
        <n v="19"/>
        <n v="13"/>
        <n v="37"/>
        <n v="59"/>
        <n v="61"/>
        <n v="40"/>
        <n v="25"/>
        <n v="46"/>
        <n v="5"/>
        <n v="17"/>
        <n v="12"/>
        <n v="7"/>
        <n v="52"/>
        <n v="24"/>
        <n v="11"/>
        <n v="57"/>
        <n v="26"/>
        <n v="4"/>
        <n v="28"/>
        <n v="54"/>
        <n v="14"/>
        <n v="36"/>
        <n v="69"/>
        <n v="30"/>
        <n v="45"/>
        <n v="39"/>
        <n v="29"/>
        <n v="20"/>
        <n v="49"/>
        <n v="70"/>
        <n v="27"/>
        <n v="23"/>
        <n v="35"/>
        <n v="15"/>
        <n v="31"/>
        <n v="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71.830508796294" createdVersion="6" refreshedVersion="6" minRefreshableVersion="3" recordCount="330" xr:uid="{12DB88A5-B4D2-4B22-807A-74C498F15F3D}">
  <cacheSource type="worksheet">
    <worksheetSource name="wypozyczenia5"/>
  </cacheSource>
  <cacheFields count="4">
    <cacheField name="lp" numFmtId="0">
      <sharedItems containsSemiMixedTypes="0" containsString="0" containsNumber="1" containsInteger="1" minValue="1" maxValue="330"/>
    </cacheField>
    <cacheField name="pesel" numFmtId="0">
      <sharedItems containsSemiMixedTypes="0" containsString="0" containsNumber="1" containsInteger="1" minValue="92051048757" maxValue="97022784472"/>
    </cacheField>
    <cacheField name="tytul" numFmtId="0">
      <sharedItems count="86">
        <s v="FIZYKA TECHNICZNA I"/>
        <s v="PROGRAMOWANIE MIKROKONTROLEROW I"/>
        <s v="ANALIZA MATEMATYCZNA I"/>
        <s v="AUTOMATYKA II"/>
        <s v="TESTY PENETRACYJNE SIECI WIFI"/>
        <s v="WSTEP DO CSS3 I HTML5"/>
        <s v="AUDYT BEZPIECZENSTWA SIECI"/>
        <s v="OPTYMALIZACJA ALGORYTMOW II"/>
        <s v="FIZYKA CIALA STALEGO II"/>
        <s v="AUTOCAD DOBRE PRAKTYKI"/>
        <s v="TECHNOLOGIA LITOGRAFII 20NM"/>
        <s v="ALGERBA II"/>
        <s v="ALGERBA I"/>
        <s v="JAK DZIALA LINUX"/>
        <s v="RELACYJNE BAZY DANYCH I"/>
        <s v="ANALIZA MATEMATYCZNA II"/>
        <s v="ELEKTRONIKA CYFROWA I"/>
        <s v="GRAFIKA KOMPUTEROWA II"/>
        <s v="AUTOMATYKA I"/>
        <s v="ALGORYTMY BEZ TAJEMNIC"/>
        <s v="GRAFIKA KOMPUTEROWA I"/>
        <s v="LINUX KSIEGA ADMINISTRATORA I"/>
        <s v="WSTEP DO TEORII LICZB"/>
        <s v="TEORIA GRAFOW"/>
        <s v="STEROWNIKI PRZEMYSLOWE II"/>
        <s v="FIZYKA CIALA STALEGO III"/>
        <s v="PODSTAWY KRYPTOGRAFII II"/>
        <s v="MERNICTWO ELEKTRYCZNE II"/>
        <s v="TRANSMISJA DVB-T DVB-C I DVB-S"/>
        <s v="FLASH I PHP"/>
        <s v="OPTYMALIZACJA ALGORYTMOW I"/>
        <s v="CHEMIA KWANTOWA I"/>
        <s v="ELEKTRONIKA CYFROWA II"/>
        <s v="PROGRAMOWANIE MIKROKONTROLEROW II"/>
        <s v="ALGORYTMY GENETYCZNE"/>
        <s v="HACKING SZTUKA PENETRACJI"/>
        <s v="RELACYJNE BAZY DANYCH II"/>
        <s v="METODY NUMERYCZNE II"/>
        <s v="GRAFIKA KOMPUTEROWA III"/>
        <s v="KOMPUTEROWA ANALIZA OBRAZOWANIA MEDYCZNEGO I"/>
        <s v="TESTOWANIE UKLADOW VLSI"/>
        <s v="STEROWNIKI PRZEMYSLOWE I"/>
        <s v="KANONY WIEDZY PROGRAMISTYCZNEJ"/>
        <s v="ALGERBA III"/>
        <s v="KATALOG CYFROWYCH UKLADOW SCALONYCH"/>
        <s v="APARATURA POMIAROWA"/>
        <s v="101 ZABEZPIECZEN PRZED ATAKAMI W SIECI KOMPUTEROWEJ"/>
        <s v="ZLACZA ELEKTRYCZNE I ELEKTRONICZNE"/>
        <s v="AUTOMATYKA III"/>
        <s v="TEORIA GIER"/>
        <s v="ANSI C"/>
        <s v="SYSTEMY OPERACYJNE"/>
        <s v="SIECI NEURONOWE"/>
        <s v="MATEMATYKA DYSKRETNA II"/>
        <s v="JEZYKI PROGRAMOWANIA II"/>
        <s v="BIBLIA ASSEMBLERA II"/>
        <s v="CHEMIA KWANTOWA II"/>
        <s v="PHP I MYSQL"/>
        <s v="ROBOTYKA II"/>
        <s v="ELEKTRONIKA ANALOGOWA I"/>
        <s v="JEZYKI PROGRAMOWANIA I"/>
        <s v="METODY NUMERYCZNE I"/>
        <s v="C# I .NET"/>
        <s v="RELACYJNE BAZY DANYCH III"/>
        <s v="CHEMIA FIZYCZNA"/>
        <s v="ROBOTYKA I"/>
        <s v="BIBLIA ASSEMBLERA I"/>
        <s v="PODSTAWY KRYPTOGRAFII I"/>
        <s v="MIKROKONTROLERY AVR"/>
        <s v="MATEMATYKA DYSKRETNA I"/>
        <s v="PROGRAMOWANIE WSPOLBIEZNE"/>
        <s v="ANALIZA I KOREKCJA BLEDOW"/>
        <s v="PROGRAMOWANIE URZADZEN MOBILNYCH"/>
        <s v="KOMPUTEROWA ANALIZA OBRAZOWANIA MEDYCZNEGO II"/>
        <s v="ANALIZA ZLOZONYCH PROCESOW TECHNOLOGICZNYCH"/>
        <s v="FIZYKA TECHNICZNA II"/>
        <s v="FIZYKA TECHNICZNA III"/>
        <s v="WSTEP DO INFORMATYKI"/>
        <s v="JEZYKI PROGRAMOWANIA III"/>
        <s v="OSCYLOSKOP W ZASTOSOWANIACH"/>
        <s v="FIZYKA CIALA STALEGO I"/>
        <s v="ALGORYTMY KOMPRESJI STRATNEJ I BEZSTRATNEJ"/>
        <s v="MERNICTWO ELEKTRYCZNE I"/>
        <s v="ELEKTRONIKA ANALOGOWA II"/>
        <s v="LINUX KSIEGA ADMINISTRATORA II"/>
        <s v="VHDL"/>
      </sharedItems>
    </cacheField>
    <cacheField name="pokój" numFmtId="0">
      <sharedItems containsSemiMixedTypes="0" containsString="0" containsNumber="1" containsInteger="1" minValue="-1" maxValue="70" count="70">
        <n v="21"/>
        <n v="27"/>
        <n v="33"/>
        <n v="45"/>
        <n v="32"/>
        <n v="44"/>
        <n v="63"/>
        <n v="65"/>
        <n v="2"/>
        <n v="68"/>
        <n v="57"/>
        <n v="3"/>
        <n v="47"/>
        <n v="55"/>
        <n v="39"/>
        <n v="42"/>
        <n v="15"/>
        <n v="12"/>
        <n v="1"/>
        <n v="53"/>
        <n v="69"/>
        <n v="19"/>
        <n v="52"/>
        <n v="62"/>
        <n v="5"/>
        <n v="59"/>
        <n v="56"/>
        <n v="7"/>
        <n v="54"/>
        <n v="43"/>
        <n v="14"/>
        <n v="41"/>
        <n v="48"/>
        <n v="10"/>
        <n v="34"/>
        <n v="18"/>
        <n v="70"/>
        <n v="24"/>
        <n v="50"/>
        <n v="28"/>
        <n v="13"/>
        <n v="6"/>
        <n v="8"/>
        <n v="25"/>
        <n v="37"/>
        <n v="-1"/>
        <n v="67"/>
        <n v="66"/>
        <n v="58"/>
        <n v="17"/>
        <n v="29"/>
        <n v="61"/>
        <n v="40"/>
        <n v="31"/>
        <n v="30"/>
        <n v="60"/>
        <n v="46"/>
        <n v="9"/>
        <n v="51"/>
        <n v="16"/>
        <n v="22"/>
        <n v="64"/>
        <n v="36"/>
        <n v="11"/>
        <n v="49"/>
        <n v="20"/>
        <n v="26"/>
        <n v="23"/>
        <n v="4"/>
        <n v="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n v="1"/>
    <x v="0"/>
    <x v="0"/>
  </r>
  <r>
    <n v="2"/>
    <x v="1"/>
    <x v="1"/>
  </r>
  <r>
    <n v="3"/>
    <x v="2"/>
    <x v="2"/>
  </r>
  <r>
    <n v="4"/>
    <x v="3"/>
    <x v="3"/>
  </r>
  <r>
    <n v="5"/>
    <x v="4"/>
    <x v="4"/>
  </r>
  <r>
    <n v="6"/>
    <x v="5"/>
    <x v="4"/>
  </r>
  <r>
    <n v="7"/>
    <x v="6"/>
    <x v="5"/>
  </r>
  <r>
    <n v="8"/>
    <x v="7"/>
    <x v="6"/>
  </r>
  <r>
    <n v="9"/>
    <x v="8"/>
    <x v="7"/>
  </r>
  <r>
    <n v="10"/>
    <x v="9"/>
    <x v="8"/>
  </r>
  <r>
    <n v="11"/>
    <x v="10"/>
    <x v="9"/>
  </r>
  <r>
    <n v="12"/>
    <x v="11"/>
    <x v="10"/>
  </r>
  <r>
    <n v="13"/>
    <x v="12"/>
    <x v="11"/>
  </r>
  <r>
    <n v="14"/>
    <x v="13"/>
    <x v="12"/>
  </r>
  <r>
    <n v="15"/>
    <x v="14"/>
    <x v="12"/>
  </r>
  <r>
    <n v="16"/>
    <x v="15"/>
    <x v="13"/>
  </r>
  <r>
    <n v="17"/>
    <x v="16"/>
    <x v="14"/>
  </r>
  <r>
    <n v="18"/>
    <x v="17"/>
    <x v="15"/>
  </r>
  <r>
    <n v="19"/>
    <x v="18"/>
    <x v="16"/>
  </r>
  <r>
    <n v="20"/>
    <x v="19"/>
    <x v="17"/>
  </r>
  <r>
    <n v="21"/>
    <x v="20"/>
    <x v="18"/>
  </r>
  <r>
    <n v="22"/>
    <x v="21"/>
    <x v="9"/>
  </r>
  <r>
    <n v="23"/>
    <x v="22"/>
    <x v="19"/>
  </r>
  <r>
    <n v="24"/>
    <x v="23"/>
    <x v="9"/>
  </r>
  <r>
    <n v="25"/>
    <x v="24"/>
    <x v="20"/>
  </r>
  <r>
    <n v="26"/>
    <x v="25"/>
    <x v="21"/>
  </r>
  <r>
    <n v="27"/>
    <x v="26"/>
    <x v="22"/>
  </r>
  <r>
    <n v="28"/>
    <x v="27"/>
    <x v="23"/>
  </r>
  <r>
    <n v="29"/>
    <x v="28"/>
    <x v="24"/>
  </r>
  <r>
    <n v="30"/>
    <x v="29"/>
    <x v="23"/>
  </r>
  <r>
    <n v="31"/>
    <x v="30"/>
    <x v="25"/>
  </r>
  <r>
    <n v="32"/>
    <x v="31"/>
    <x v="26"/>
  </r>
  <r>
    <n v="33"/>
    <x v="32"/>
    <x v="27"/>
  </r>
  <r>
    <n v="34"/>
    <x v="33"/>
    <x v="28"/>
  </r>
  <r>
    <n v="35"/>
    <x v="34"/>
    <x v="29"/>
  </r>
  <r>
    <n v="36"/>
    <x v="35"/>
    <x v="30"/>
  </r>
  <r>
    <n v="37"/>
    <x v="36"/>
    <x v="6"/>
  </r>
  <r>
    <n v="38"/>
    <x v="37"/>
    <x v="27"/>
  </r>
  <r>
    <n v="39"/>
    <x v="38"/>
    <x v="31"/>
  </r>
  <r>
    <n v="40"/>
    <x v="39"/>
    <x v="32"/>
  </r>
  <r>
    <n v="41"/>
    <x v="40"/>
    <x v="12"/>
  </r>
  <r>
    <n v="42"/>
    <x v="41"/>
    <x v="4"/>
  </r>
  <r>
    <n v="43"/>
    <x v="42"/>
    <x v="33"/>
  </r>
  <r>
    <n v="44"/>
    <x v="43"/>
    <x v="25"/>
  </r>
  <r>
    <n v="45"/>
    <x v="44"/>
    <x v="21"/>
  </r>
  <r>
    <n v="46"/>
    <x v="45"/>
    <x v="34"/>
  </r>
  <r>
    <n v="47"/>
    <x v="46"/>
    <x v="35"/>
  </r>
  <r>
    <n v="48"/>
    <x v="47"/>
    <x v="36"/>
  </r>
  <r>
    <n v="49"/>
    <x v="48"/>
    <x v="34"/>
  </r>
  <r>
    <n v="50"/>
    <x v="49"/>
    <x v="37"/>
  </r>
  <r>
    <n v="51"/>
    <x v="50"/>
    <x v="38"/>
  </r>
  <r>
    <n v="52"/>
    <x v="51"/>
    <x v="39"/>
  </r>
  <r>
    <n v="53"/>
    <x v="52"/>
    <x v="40"/>
  </r>
  <r>
    <n v="54"/>
    <x v="53"/>
    <x v="41"/>
  </r>
  <r>
    <n v="55"/>
    <x v="54"/>
    <x v="7"/>
  </r>
  <r>
    <n v="56"/>
    <x v="55"/>
    <x v="23"/>
  </r>
  <r>
    <n v="57"/>
    <x v="56"/>
    <x v="4"/>
  </r>
  <r>
    <n v="58"/>
    <x v="57"/>
    <x v="10"/>
  </r>
  <r>
    <n v="59"/>
    <x v="58"/>
    <x v="17"/>
  </r>
  <r>
    <n v="60"/>
    <x v="59"/>
    <x v="42"/>
  </r>
  <r>
    <n v="61"/>
    <x v="60"/>
    <x v="43"/>
  </r>
  <r>
    <n v="62"/>
    <x v="61"/>
    <x v="44"/>
  </r>
  <r>
    <n v="63"/>
    <x v="62"/>
    <x v="33"/>
  </r>
  <r>
    <n v="64"/>
    <x v="63"/>
    <x v="45"/>
  </r>
  <r>
    <n v="65"/>
    <x v="64"/>
    <x v="11"/>
  </r>
  <r>
    <n v="66"/>
    <x v="65"/>
    <x v="46"/>
  </r>
  <r>
    <n v="67"/>
    <x v="66"/>
    <x v="47"/>
  </r>
  <r>
    <n v="68"/>
    <x v="67"/>
    <x v="11"/>
  </r>
  <r>
    <n v="69"/>
    <x v="68"/>
    <x v="35"/>
  </r>
  <r>
    <n v="70"/>
    <x v="69"/>
    <x v="9"/>
  </r>
  <r>
    <n v="71"/>
    <x v="70"/>
    <x v="40"/>
  </r>
  <r>
    <n v="72"/>
    <x v="71"/>
    <x v="48"/>
  </r>
  <r>
    <n v="73"/>
    <x v="72"/>
    <x v="17"/>
  </r>
  <r>
    <n v="74"/>
    <x v="73"/>
    <x v="24"/>
  </r>
  <r>
    <n v="75"/>
    <x v="74"/>
    <x v="29"/>
  </r>
  <r>
    <n v="76"/>
    <x v="75"/>
    <x v="49"/>
  </r>
  <r>
    <n v="77"/>
    <x v="76"/>
    <x v="50"/>
  </r>
  <r>
    <n v="78"/>
    <x v="77"/>
    <x v="51"/>
  </r>
  <r>
    <n v="79"/>
    <x v="78"/>
    <x v="52"/>
  </r>
  <r>
    <n v="80"/>
    <x v="79"/>
    <x v="53"/>
  </r>
  <r>
    <n v="81"/>
    <x v="80"/>
    <x v="31"/>
  </r>
  <r>
    <n v="82"/>
    <x v="81"/>
    <x v="16"/>
  </r>
  <r>
    <n v="83"/>
    <x v="55"/>
    <x v="54"/>
  </r>
  <r>
    <n v="84"/>
    <x v="82"/>
    <x v="30"/>
  </r>
  <r>
    <n v="85"/>
    <x v="83"/>
    <x v="15"/>
  </r>
  <r>
    <n v="86"/>
    <x v="55"/>
    <x v="37"/>
  </r>
  <r>
    <n v="87"/>
    <x v="84"/>
    <x v="49"/>
  </r>
  <r>
    <n v="88"/>
    <x v="85"/>
    <x v="8"/>
  </r>
  <r>
    <n v="89"/>
    <x v="86"/>
    <x v="50"/>
  </r>
  <r>
    <n v="90"/>
    <x v="87"/>
    <x v="38"/>
  </r>
  <r>
    <n v="91"/>
    <x v="88"/>
    <x v="55"/>
  </r>
  <r>
    <n v="92"/>
    <x v="89"/>
    <x v="4"/>
  </r>
  <r>
    <n v="93"/>
    <x v="90"/>
    <x v="56"/>
  </r>
  <r>
    <n v="94"/>
    <x v="91"/>
    <x v="5"/>
  </r>
  <r>
    <n v="95"/>
    <x v="92"/>
    <x v="57"/>
  </r>
  <r>
    <n v="96"/>
    <x v="93"/>
    <x v="58"/>
  </r>
  <r>
    <n v="97"/>
    <x v="94"/>
    <x v="59"/>
  </r>
  <r>
    <n v="98"/>
    <x v="95"/>
    <x v="36"/>
  </r>
  <r>
    <n v="99"/>
    <x v="96"/>
    <x v="45"/>
  </r>
  <r>
    <n v="100"/>
    <x v="97"/>
    <x v="4"/>
  </r>
  <r>
    <n v="101"/>
    <x v="98"/>
    <x v="60"/>
  </r>
  <r>
    <n v="102"/>
    <x v="64"/>
    <x v="12"/>
  </r>
  <r>
    <n v="103"/>
    <x v="99"/>
    <x v="39"/>
  </r>
  <r>
    <n v="104"/>
    <x v="100"/>
    <x v="0"/>
  </r>
  <r>
    <n v="105"/>
    <x v="101"/>
    <x v="58"/>
  </r>
  <r>
    <n v="106"/>
    <x v="102"/>
    <x v="33"/>
  </r>
  <r>
    <n v="107"/>
    <x v="103"/>
    <x v="39"/>
  </r>
  <r>
    <n v="108"/>
    <x v="104"/>
    <x v="52"/>
  </r>
  <r>
    <n v="109"/>
    <x v="105"/>
    <x v="40"/>
  </r>
  <r>
    <n v="110"/>
    <x v="106"/>
    <x v="21"/>
  </r>
  <r>
    <n v="111"/>
    <x v="107"/>
    <x v="61"/>
  </r>
  <r>
    <n v="112"/>
    <x v="108"/>
    <x v="62"/>
  </r>
  <r>
    <n v="113"/>
    <x v="109"/>
    <x v="54"/>
  </r>
  <r>
    <n v="114"/>
    <x v="110"/>
    <x v="63"/>
  </r>
  <r>
    <n v="115"/>
    <x v="111"/>
    <x v="31"/>
  </r>
  <r>
    <n v="116"/>
    <x v="112"/>
    <x v="52"/>
  </r>
  <r>
    <n v="117"/>
    <x v="113"/>
    <x v="64"/>
  </r>
  <r>
    <n v="118"/>
    <x v="114"/>
    <x v="42"/>
  </r>
  <r>
    <n v="119"/>
    <x v="115"/>
    <x v="4"/>
  </r>
  <r>
    <n v="120"/>
    <x v="116"/>
    <x v="5"/>
  </r>
  <r>
    <n v="121"/>
    <x v="117"/>
    <x v="18"/>
  </r>
  <r>
    <n v="122"/>
    <x v="118"/>
    <x v="65"/>
  </r>
  <r>
    <n v="123"/>
    <x v="119"/>
    <x v="4"/>
  </r>
  <r>
    <n v="124"/>
    <x v="120"/>
    <x v="29"/>
  </r>
  <r>
    <n v="125"/>
    <x v="121"/>
    <x v="0"/>
  </r>
  <r>
    <n v="126"/>
    <x v="122"/>
    <x v="18"/>
  </r>
  <r>
    <n v="127"/>
    <x v="123"/>
    <x v="54"/>
  </r>
  <r>
    <n v="128"/>
    <x v="124"/>
    <x v="66"/>
  </r>
  <r>
    <n v="129"/>
    <x v="125"/>
    <x v="67"/>
  </r>
  <r>
    <n v="130"/>
    <x v="126"/>
    <x v="39"/>
  </r>
  <r>
    <n v="131"/>
    <x v="127"/>
    <x v="16"/>
  </r>
  <r>
    <n v="132"/>
    <x v="128"/>
    <x v="45"/>
  </r>
  <r>
    <n v="133"/>
    <x v="129"/>
    <x v="68"/>
  </r>
  <r>
    <n v="134"/>
    <x v="130"/>
    <x v="8"/>
  </r>
  <r>
    <n v="135"/>
    <x v="131"/>
    <x v="64"/>
  </r>
  <r>
    <n v="136"/>
    <x v="132"/>
    <x v="56"/>
  </r>
  <r>
    <n v="137"/>
    <x v="133"/>
    <x v="15"/>
  </r>
  <r>
    <n v="138"/>
    <x v="134"/>
    <x v="22"/>
  </r>
  <r>
    <n v="139"/>
    <x v="135"/>
    <x v="23"/>
  </r>
  <r>
    <n v="140"/>
    <x v="136"/>
    <x v="69"/>
  </r>
  <r>
    <n v="141"/>
    <x v="137"/>
    <x v="46"/>
  </r>
  <r>
    <n v="142"/>
    <x v="138"/>
    <x v="8"/>
  </r>
  <r>
    <n v="143"/>
    <x v="139"/>
    <x v="70"/>
  </r>
  <r>
    <n v="144"/>
    <x v="140"/>
    <x v="8"/>
  </r>
  <r>
    <n v="145"/>
    <x v="141"/>
    <x v="67"/>
  </r>
  <r>
    <n v="146"/>
    <x v="142"/>
    <x v="71"/>
  </r>
  <r>
    <n v="147"/>
    <x v="143"/>
    <x v="53"/>
  </r>
  <r>
    <n v="148"/>
    <x v="144"/>
    <x v="65"/>
  </r>
  <r>
    <n v="149"/>
    <x v="145"/>
    <x v="50"/>
  </r>
  <r>
    <n v="150"/>
    <x v="146"/>
    <x v="72"/>
  </r>
  <r>
    <n v="151"/>
    <x v="147"/>
    <x v="49"/>
  </r>
  <r>
    <n v="152"/>
    <x v="148"/>
    <x v="11"/>
  </r>
  <r>
    <n v="153"/>
    <x v="149"/>
    <x v="40"/>
  </r>
  <r>
    <n v="154"/>
    <x v="150"/>
    <x v="25"/>
  </r>
  <r>
    <n v="155"/>
    <x v="151"/>
    <x v="71"/>
  </r>
  <r>
    <n v="156"/>
    <x v="152"/>
    <x v="23"/>
  </r>
  <r>
    <n v="157"/>
    <x v="153"/>
    <x v="10"/>
  </r>
  <r>
    <n v="158"/>
    <x v="154"/>
    <x v="9"/>
  </r>
  <r>
    <n v="159"/>
    <x v="155"/>
    <x v="15"/>
  </r>
  <r>
    <n v="160"/>
    <x v="156"/>
    <x v="20"/>
  </r>
  <r>
    <n v="161"/>
    <x v="157"/>
    <x v="62"/>
  </r>
  <r>
    <n v="162"/>
    <x v="158"/>
    <x v="41"/>
  </r>
  <r>
    <n v="163"/>
    <x v="159"/>
    <x v="37"/>
  </r>
  <r>
    <n v="164"/>
    <x v="160"/>
    <x v="73"/>
  </r>
  <r>
    <n v="165"/>
    <x v="161"/>
    <x v="2"/>
  </r>
  <r>
    <n v="166"/>
    <x v="162"/>
    <x v="0"/>
  </r>
  <r>
    <n v="167"/>
    <x v="163"/>
    <x v="59"/>
  </r>
  <r>
    <n v="168"/>
    <x v="164"/>
    <x v="74"/>
  </r>
  <r>
    <n v="169"/>
    <x v="165"/>
    <x v="67"/>
  </r>
  <r>
    <n v="170"/>
    <x v="166"/>
    <x v="4"/>
  </r>
  <r>
    <n v="171"/>
    <x v="167"/>
    <x v="75"/>
  </r>
  <r>
    <n v="172"/>
    <x v="168"/>
    <x v="26"/>
  </r>
  <r>
    <n v="173"/>
    <x v="169"/>
    <x v="53"/>
  </r>
  <r>
    <n v="174"/>
    <x v="170"/>
    <x v="67"/>
  </r>
  <r>
    <n v="175"/>
    <x v="171"/>
    <x v="30"/>
  </r>
  <r>
    <n v="176"/>
    <x v="172"/>
    <x v="2"/>
  </r>
  <r>
    <n v="177"/>
    <x v="173"/>
    <x v="42"/>
  </r>
  <r>
    <n v="178"/>
    <x v="174"/>
    <x v="76"/>
  </r>
  <r>
    <n v="179"/>
    <x v="175"/>
    <x v="52"/>
  </r>
  <r>
    <n v="180"/>
    <x v="176"/>
    <x v="50"/>
  </r>
  <r>
    <n v="181"/>
    <x v="177"/>
    <x v="29"/>
  </r>
  <r>
    <n v="182"/>
    <x v="178"/>
    <x v="68"/>
  </r>
  <r>
    <n v="183"/>
    <x v="179"/>
    <x v="34"/>
  </r>
  <r>
    <n v="184"/>
    <x v="180"/>
    <x v="77"/>
  </r>
  <r>
    <n v="185"/>
    <x v="181"/>
    <x v="3"/>
  </r>
  <r>
    <n v="186"/>
    <x v="182"/>
    <x v="50"/>
  </r>
  <r>
    <n v="187"/>
    <x v="183"/>
    <x v="46"/>
  </r>
  <r>
    <n v="188"/>
    <x v="184"/>
    <x v="45"/>
  </r>
  <r>
    <n v="189"/>
    <x v="185"/>
    <x v="46"/>
  </r>
  <r>
    <n v="190"/>
    <x v="186"/>
    <x v="67"/>
  </r>
  <r>
    <n v="191"/>
    <x v="187"/>
    <x v="14"/>
  </r>
  <r>
    <n v="192"/>
    <x v="188"/>
    <x v="40"/>
  </r>
  <r>
    <n v="193"/>
    <x v="189"/>
    <x v="15"/>
  </r>
  <r>
    <n v="194"/>
    <x v="190"/>
    <x v="30"/>
  </r>
  <r>
    <n v="195"/>
    <x v="191"/>
    <x v="50"/>
  </r>
  <r>
    <n v="196"/>
    <x v="192"/>
    <x v="8"/>
  </r>
  <r>
    <n v="197"/>
    <x v="193"/>
    <x v="74"/>
  </r>
  <r>
    <n v="198"/>
    <x v="194"/>
    <x v="78"/>
  </r>
  <r>
    <n v="199"/>
    <x v="195"/>
    <x v="66"/>
  </r>
  <r>
    <n v="200"/>
    <x v="196"/>
    <x v="57"/>
  </r>
  <r>
    <n v="201"/>
    <x v="197"/>
    <x v="62"/>
  </r>
  <r>
    <n v="202"/>
    <x v="198"/>
    <x v="25"/>
  </r>
  <r>
    <n v="203"/>
    <x v="199"/>
    <x v="2"/>
  </r>
  <r>
    <n v="204"/>
    <x v="200"/>
    <x v="27"/>
  </r>
  <r>
    <n v="205"/>
    <x v="201"/>
    <x v="9"/>
  </r>
  <r>
    <n v="206"/>
    <x v="202"/>
    <x v="73"/>
  </r>
  <r>
    <n v="207"/>
    <x v="203"/>
    <x v="56"/>
  </r>
  <r>
    <n v="208"/>
    <x v="204"/>
    <x v="38"/>
  </r>
  <r>
    <n v="209"/>
    <x v="205"/>
    <x v="37"/>
  </r>
  <r>
    <n v="210"/>
    <x v="206"/>
    <x v="6"/>
  </r>
  <r>
    <n v="211"/>
    <x v="207"/>
    <x v="19"/>
  </r>
  <r>
    <n v="212"/>
    <x v="208"/>
    <x v="7"/>
  </r>
  <r>
    <n v="213"/>
    <x v="209"/>
    <x v="45"/>
  </r>
  <r>
    <n v="214"/>
    <x v="210"/>
    <x v="25"/>
  </r>
  <r>
    <n v="215"/>
    <x v="211"/>
    <x v="10"/>
  </r>
  <r>
    <n v="216"/>
    <x v="212"/>
    <x v="50"/>
  </r>
  <r>
    <n v="217"/>
    <x v="213"/>
    <x v="13"/>
  </r>
  <r>
    <n v="218"/>
    <x v="214"/>
    <x v="49"/>
  </r>
  <r>
    <n v="219"/>
    <x v="215"/>
    <x v="51"/>
  </r>
  <r>
    <n v="220"/>
    <x v="216"/>
    <x v="36"/>
  </r>
  <r>
    <n v="221"/>
    <x v="217"/>
    <x v="38"/>
  </r>
  <r>
    <n v="222"/>
    <x v="218"/>
    <x v="21"/>
  </r>
  <r>
    <n v="223"/>
    <x v="219"/>
    <x v="64"/>
  </r>
  <r>
    <n v="224"/>
    <x v="220"/>
    <x v="75"/>
  </r>
  <r>
    <n v="225"/>
    <x v="221"/>
    <x v="23"/>
  </r>
  <r>
    <n v="226"/>
    <x v="222"/>
    <x v="6"/>
  </r>
  <r>
    <n v="227"/>
    <x v="223"/>
    <x v="79"/>
  </r>
  <r>
    <n v="228"/>
    <x v="224"/>
    <x v="12"/>
  </r>
  <r>
    <n v="229"/>
    <x v="225"/>
    <x v="22"/>
  </r>
  <r>
    <n v="230"/>
    <x v="226"/>
    <x v="48"/>
  </r>
  <r>
    <n v="231"/>
    <x v="227"/>
    <x v="20"/>
  </r>
  <r>
    <n v="232"/>
    <x v="228"/>
    <x v="3"/>
  </r>
  <r>
    <n v="233"/>
    <x v="229"/>
    <x v="6"/>
  </r>
  <r>
    <n v="234"/>
    <x v="230"/>
    <x v="19"/>
  </r>
  <r>
    <n v="235"/>
    <x v="231"/>
    <x v="3"/>
  </r>
  <r>
    <n v="236"/>
    <x v="232"/>
    <x v="44"/>
  </r>
  <r>
    <n v="237"/>
    <x v="233"/>
    <x v="56"/>
  </r>
  <r>
    <n v="238"/>
    <x v="234"/>
    <x v="4"/>
  </r>
  <r>
    <n v="239"/>
    <x v="235"/>
    <x v="11"/>
  </r>
  <r>
    <n v="240"/>
    <x v="236"/>
    <x v="3"/>
  </r>
  <r>
    <n v="241"/>
    <x v="237"/>
    <x v="49"/>
  </r>
  <r>
    <n v="242"/>
    <x v="238"/>
    <x v="58"/>
  </r>
  <r>
    <n v="243"/>
    <x v="239"/>
    <x v="66"/>
  </r>
  <r>
    <n v="244"/>
    <x v="240"/>
    <x v="52"/>
  </r>
  <r>
    <n v="245"/>
    <x v="241"/>
    <x v="30"/>
  </r>
  <r>
    <n v="246"/>
    <x v="242"/>
    <x v="52"/>
  </r>
  <r>
    <n v="247"/>
    <x v="243"/>
    <x v="80"/>
  </r>
  <r>
    <n v="248"/>
    <x v="55"/>
    <x v="29"/>
  </r>
  <r>
    <n v="249"/>
    <x v="244"/>
    <x v="75"/>
  </r>
  <r>
    <n v="250"/>
    <x v="245"/>
    <x v="36"/>
  </r>
  <r>
    <n v="251"/>
    <x v="246"/>
    <x v="44"/>
  </r>
  <r>
    <n v="252"/>
    <x v="247"/>
    <x v="44"/>
  </r>
  <r>
    <n v="253"/>
    <x v="248"/>
    <x v="16"/>
  </r>
  <r>
    <n v="254"/>
    <x v="249"/>
    <x v="13"/>
  </r>
  <r>
    <n v="255"/>
    <x v="250"/>
    <x v="77"/>
  </r>
  <r>
    <n v="256"/>
    <x v="251"/>
    <x v="28"/>
  </r>
  <r>
    <n v="257"/>
    <x v="252"/>
    <x v="40"/>
  </r>
  <r>
    <n v="258"/>
    <x v="253"/>
    <x v="25"/>
  </r>
  <r>
    <n v="259"/>
    <x v="52"/>
    <x v="4"/>
  </r>
  <r>
    <n v="260"/>
    <x v="254"/>
    <x v="48"/>
  </r>
  <r>
    <n v="261"/>
    <x v="52"/>
    <x v="9"/>
  </r>
  <r>
    <n v="262"/>
    <x v="255"/>
    <x v="81"/>
  </r>
  <r>
    <n v="263"/>
    <x v="256"/>
    <x v="68"/>
  </r>
  <r>
    <n v="264"/>
    <x v="257"/>
    <x v="77"/>
  </r>
  <r>
    <n v="265"/>
    <x v="258"/>
    <x v="23"/>
  </r>
  <r>
    <n v="266"/>
    <x v="259"/>
    <x v="24"/>
  </r>
  <r>
    <n v="267"/>
    <x v="260"/>
    <x v="56"/>
  </r>
  <r>
    <n v="268"/>
    <x v="261"/>
    <x v="72"/>
  </r>
  <r>
    <n v="269"/>
    <x v="262"/>
    <x v="43"/>
  </r>
  <r>
    <n v="270"/>
    <x v="263"/>
    <x v="82"/>
  </r>
  <r>
    <n v="271"/>
    <x v="264"/>
    <x v="7"/>
  </r>
  <r>
    <n v="272"/>
    <x v="265"/>
    <x v="32"/>
  </r>
  <r>
    <n v="273"/>
    <x v="266"/>
    <x v="83"/>
  </r>
  <r>
    <n v="274"/>
    <x v="267"/>
    <x v="42"/>
  </r>
  <r>
    <n v="275"/>
    <x v="268"/>
    <x v="84"/>
  </r>
  <r>
    <n v="276"/>
    <x v="269"/>
    <x v="63"/>
  </r>
  <r>
    <n v="277"/>
    <x v="270"/>
    <x v="70"/>
  </r>
  <r>
    <n v="278"/>
    <x v="271"/>
    <x v="52"/>
  </r>
  <r>
    <n v="279"/>
    <x v="272"/>
    <x v="64"/>
  </r>
  <r>
    <n v="280"/>
    <x v="273"/>
    <x v="30"/>
  </r>
  <r>
    <n v="281"/>
    <x v="274"/>
    <x v="15"/>
  </r>
  <r>
    <n v="282"/>
    <x v="275"/>
    <x v="47"/>
  </r>
  <r>
    <n v="283"/>
    <x v="276"/>
    <x v="21"/>
  </r>
  <r>
    <n v="284"/>
    <x v="277"/>
    <x v="53"/>
  </r>
  <r>
    <n v="285"/>
    <x v="278"/>
    <x v="67"/>
  </r>
  <r>
    <n v="286"/>
    <x v="279"/>
    <x v="77"/>
  </r>
  <r>
    <n v="287"/>
    <x v="280"/>
    <x v="8"/>
  </r>
  <r>
    <n v="288"/>
    <x v="281"/>
    <x v="59"/>
  </r>
  <r>
    <n v="289"/>
    <x v="282"/>
    <x v="32"/>
  </r>
  <r>
    <n v="290"/>
    <x v="283"/>
    <x v="30"/>
  </r>
  <r>
    <n v="291"/>
    <x v="284"/>
    <x v="53"/>
  </r>
  <r>
    <n v="292"/>
    <x v="285"/>
    <x v="50"/>
  </r>
  <r>
    <n v="293"/>
    <x v="286"/>
    <x v="1"/>
  </r>
  <r>
    <n v="294"/>
    <x v="287"/>
    <x v="12"/>
  </r>
  <r>
    <n v="295"/>
    <x v="288"/>
    <x v="74"/>
  </r>
  <r>
    <n v="296"/>
    <x v="289"/>
    <x v="53"/>
  </r>
  <r>
    <n v="297"/>
    <x v="290"/>
    <x v="79"/>
  </r>
  <r>
    <n v="298"/>
    <x v="291"/>
    <x v="2"/>
  </r>
  <r>
    <n v="299"/>
    <x v="292"/>
    <x v="21"/>
  </r>
  <r>
    <n v="300"/>
    <x v="293"/>
    <x v="4"/>
  </r>
  <r>
    <n v="301"/>
    <x v="294"/>
    <x v="50"/>
  </r>
  <r>
    <n v="302"/>
    <x v="295"/>
    <x v="14"/>
  </r>
  <r>
    <n v="303"/>
    <x v="296"/>
    <x v="44"/>
  </r>
  <r>
    <n v="304"/>
    <x v="297"/>
    <x v="60"/>
  </r>
  <r>
    <n v="305"/>
    <x v="298"/>
    <x v="44"/>
  </r>
  <r>
    <n v="306"/>
    <x v="299"/>
    <x v="14"/>
  </r>
  <r>
    <n v="307"/>
    <x v="300"/>
    <x v="42"/>
  </r>
  <r>
    <n v="308"/>
    <x v="301"/>
    <x v="34"/>
  </r>
  <r>
    <n v="309"/>
    <x v="302"/>
    <x v="39"/>
  </r>
  <r>
    <n v="310"/>
    <x v="303"/>
    <x v="36"/>
  </r>
  <r>
    <n v="311"/>
    <x v="304"/>
    <x v="27"/>
  </r>
  <r>
    <n v="312"/>
    <x v="305"/>
    <x v="37"/>
  </r>
  <r>
    <n v="313"/>
    <x v="306"/>
    <x v="9"/>
  </r>
  <r>
    <n v="314"/>
    <x v="307"/>
    <x v="48"/>
  </r>
  <r>
    <n v="315"/>
    <x v="308"/>
    <x v="19"/>
  </r>
  <r>
    <n v="316"/>
    <x v="309"/>
    <x v="69"/>
  </r>
  <r>
    <n v="317"/>
    <x v="310"/>
    <x v="5"/>
  </r>
  <r>
    <n v="318"/>
    <x v="311"/>
    <x v="1"/>
  </r>
  <r>
    <n v="319"/>
    <x v="312"/>
    <x v="85"/>
  </r>
  <r>
    <n v="320"/>
    <x v="313"/>
    <x v="15"/>
  </r>
  <r>
    <n v="321"/>
    <x v="314"/>
    <x v="3"/>
  </r>
  <r>
    <n v="322"/>
    <x v="315"/>
    <x v="26"/>
  </r>
  <r>
    <n v="323"/>
    <x v="316"/>
    <x v="50"/>
  </r>
  <r>
    <n v="324"/>
    <x v="317"/>
    <x v="23"/>
  </r>
  <r>
    <n v="325"/>
    <x v="318"/>
    <x v="84"/>
  </r>
  <r>
    <n v="326"/>
    <x v="319"/>
    <x v="75"/>
  </r>
  <r>
    <n v="327"/>
    <x v="320"/>
    <x v="64"/>
  </r>
  <r>
    <n v="328"/>
    <x v="321"/>
    <x v="54"/>
  </r>
  <r>
    <n v="329"/>
    <x v="322"/>
    <x v="82"/>
  </r>
  <r>
    <n v="330"/>
    <x v="323"/>
    <x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"/>
  </r>
  <r>
    <x v="16"/>
    <x v="15"/>
  </r>
  <r>
    <x v="17"/>
    <x v="10"/>
  </r>
  <r>
    <x v="18"/>
    <x v="9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0"/>
  </r>
  <r>
    <x v="26"/>
    <x v="22"/>
  </r>
  <r>
    <x v="27"/>
    <x v="23"/>
  </r>
  <r>
    <x v="28"/>
    <x v="24"/>
  </r>
  <r>
    <x v="29"/>
    <x v="7"/>
  </r>
  <r>
    <x v="30"/>
    <x v="25"/>
  </r>
  <r>
    <x v="31"/>
    <x v="26"/>
  </r>
  <r>
    <x v="32"/>
    <x v="1"/>
  </r>
  <r>
    <x v="33"/>
    <x v="10"/>
  </r>
  <r>
    <x v="34"/>
    <x v="27"/>
  </r>
  <r>
    <x v="35"/>
    <x v="28"/>
  </r>
  <r>
    <x v="36"/>
    <x v="29"/>
  </r>
  <r>
    <x v="37"/>
    <x v="26"/>
  </r>
  <r>
    <x v="38"/>
    <x v="11"/>
  </r>
  <r>
    <x v="39"/>
    <x v="20"/>
  </r>
  <r>
    <x v="40"/>
    <x v="5"/>
  </r>
  <r>
    <x v="41"/>
    <x v="30"/>
  </r>
  <r>
    <x v="42"/>
    <x v="31"/>
  </r>
  <r>
    <x v="43"/>
    <x v="3"/>
  </r>
  <r>
    <x v="44"/>
    <x v="8"/>
  </r>
  <r>
    <x v="45"/>
    <x v="32"/>
  </r>
  <r>
    <x v="46"/>
    <x v="9"/>
  </r>
  <r>
    <x v="47"/>
    <x v="19"/>
  </r>
  <r>
    <x v="48"/>
    <x v="33"/>
  </r>
  <r>
    <x v="49"/>
    <x v="31"/>
  </r>
  <r>
    <x v="50"/>
    <x v="34"/>
  </r>
  <r>
    <x v="51"/>
    <x v="29"/>
  </r>
  <r>
    <x v="52"/>
    <x v="35"/>
  </r>
  <r>
    <x v="53"/>
    <x v="36"/>
  </r>
  <r>
    <x v="54"/>
    <x v="7"/>
  </r>
  <r>
    <x v="55"/>
    <x v="37"/>
  </r>
  <r>
    <x v="56"/>
    <x v="38"/>
  </r>
  <r>
    <x v="57"/>
    <x v="12"/>
  </r>
  <r>
    <x v="58"/>
    <x v="39"/>
  </r>
  <r>
    <x v="59"/>
    <x v="31"/>
  </r>
  <r>
    <x v="60"/>
    <x v="34"/>
  </r>
  <r>
    <x v="61"/>
    <x v="40"/>
  </r>
  <r>
    <x v="62"/>
    <x v="11"/>
  </r>
  <r>
    <x v="63"/>
    <x v="41"/>
  </r>
  <r>
    <x v="64"/>
    <x v="40"/>
  </r>
  <r>
    <x v="65"/>
    <x v="29"/>
  </r>
  <r>
    <x v="66"/>
    <x v="42"/>
  </r>
  <r>
    <x v="67"/>
    <x v="36"/>
  </r>
  <r>
    <x v="68"/>
    <x v="29"/>
  </r>
  <r>
    <x v="69"/>
    <x v="29"/>
  </r>
  <r>
    <x v="70"/>
    <x v="43"/>
  </r>
  <r>
    <x v="71"/>
    <x v="44"/>
  </r>
  <r>
    <x v="72"/>
    <x v="13"/>
  </r>
  <r>
    <x v="73"/>
    <x v="45"/>
  </r>
  <r>
    <x v="74"/>
    <x v="40"/>
  </r>
  <r>
    <x v="75"/>
    <x v="22"/>
  </r>
  <r>
    <x v="76"/>
    <x v="1"/>
  </r>
  <r>
    <x v="77"/>
    <x v="46"/>
  </r>
  <r>
    <x v="78"/>
    <x v="10"/>
  </r>
  <r>
    <x v="79"/>
    <x v="41"/>
  </r>
  <r>
    <x v="80"/>
    <x v="47"/>
  </r>
  <r>
    <x v="81"/>
    <x v="48"/>
  </r>
  <r>
    <x v="82"/>
    <x v="19"/>
  </r>
  <r>
    <x v="83"/>
    <x v="39"/>
  </r>
  <r>
    <x v="84"/>
    <x v="49"/>
  </r>
  <r>
    <x v="85"/>
    <x v="49"/>
  </r>
  <r>
    <x v="86"/>
    <x v="10"/>
  </r>
  <r>
    <x v="87"/>
    <x v="0"/>
  </r>
  <r>
    <x v="88"/>
    <x v="49"/>
  </r>
  <r>
    <x v="89"/>
    <x v="1"/>
  </r>
  <r>
    <x v="90"/>
    <x v="9"/>
  </r>
  <r>
    <x v="91"/>
    <x v="5"/>
  </r>
  <r>
    <x v="92"/>
    <x v="8"/>
  </r>
  <r>
    <x v="93"/>
    <x v="28"/>
  </r>
  <r>
    <x v="94"/>
    <x v="50"/>
  </r>
  <r>
    <x v="95"/>
    <x v="31"/>
  </r>
  <r>
    <x v="96"/>
    <x v="46"/>
  </r>
  <r>
    <x v="97"/>
    <x v="31"/>
  </r>
  <r>
    <x v="98"/>
    <x v="6"/>
  </r>
  <r>
    <x v="99"/>
    <x v="40"/>
  </r>
  <r>
    <x v="100"/>
    <x v="6"/>
  </r>
  <r>
    <x v="101"/>
    <x v="25"/>
  </r>
  <r>
    <x v="102"/>
    <x v="32"/>
  </r>
  <r>
    <x v="103"/>
    <x v="42"/>
  </r>
  <r>
    <x v="104"/>
    <x v="51"/>
  </r>
  <r>
    <x v="105"/>
    <x v="52"/>
  </r>
  <r>
    <x v="106"/>
    <x v="1"/>
  </r>
  <r>
    <x v="107"/>
    <x v="50"/>
  </r>
  <r>
    <x v="108"/>
    <x v="16"/>
  </r>
  <r>
    <x v="109"/>
    <x v="8"/>
  </r>
  <r>
    <x v="110"/>
    <x v="26"/>
  </r>
  <r>
    <x v="111"/>
    <x v="18"/>
  </r>
  <r>
    <x v="112"/>
    <x v="23"/>
  </r>
  <r>
    <x v="113"/>
    <x v="53"/>
  </r>
  <r>
    <x v="114"/>
    <x v="28"/>
  </r>
  <r>
    <x v="115"/>
    <x v="54"/>
  </r>
  <r>
    <x v="116"/>
    <x v="54"/>
  </r>
  <r>
    <x v="117"/>
    <x v="26"/>
  </r>
  <r>
    <x v="118"/>
    <x v="27"/>
  </r>
  <r>
    <x v="119"/>
    <x v="16"/>
  </r>
  <r>
    <x v="120"/>
    <x v="39"/>
  </r>
  <r>
    <x v="121"/>
    <x v="11"/>
  </r>
  <r>
    <x v="122"/>
    <x v="11"/>
  </r>
  <r>
    <x v="123"/>
    <x v="50"/>
  </r>
  <r>
    <x v="124"/>
    <x v="55"/>
  </r>
  <r>
    <x v="125"/>
    <x v="3"/>
  </r>
  <r>
    <x v="126"/>
    <x v="22"/>
  </r>
  <r>
    <x v="127"/>
    <x v="8"/>
  </r>
  <r>
    <x v="128"/>
    <x v="23"/>
  </r>
  <r>
    <x v="129"/>
    <x v="22"/>
  </r>
  <r>
    <x v="130"/>
    <x v="42"/>
  </r>
  <r>
    <x v="131"/>
    <x v="50"/>
  </r>
  <r>
    <x v="132"/>
    <x v="35"/>
  </r>
  <r>
    <x v="133"/>
    <x v="56"/>
  </r>
  <r>
    <x v="134"/>
    <x v="39"/>
  </r>
  <r>
    <x v="135"/>
    <x v="30"/>
  </r>
  <r>
    <x v="136"/>
    <x v="27"/>
  </r>
  <r>
    <x v="137"/>
    <x v="14"/>
  </r>
  <r>
    <x v="138"/>
    <x v="19"/>
  </r>
  <r>
    <x v="139"/>
    <x v="23"/>
  </r>
  <r>
    <x v="140"/>
    <x v="4"/>
  </r>
  <r>
    <x v="141"/>
    <x v="57"/>
  </r>
  <r>
    <x v="142"/>
    <x v="58"/>
  </r>
  <r>
    <x v="143"/>
    <x v="12"/>
  </r>
  <r>
    <x v="144"/>
    <x v="0"/>
  </r>
  <r>
    <x v="145"/>
    <x v="59"/>
  </r>
  <r>
    <x v="146"/>
    <x v="42"/>
  </r>
  <r>
    <x v="147"/>
    <x v="23"/>
  </r>
  <r>
    <x v="148"/>
    <x v="4"/>
  </r>
  <r>
    <x v="149"/>
    <x v="60"/>
  </r>
  <r>
    <x v="150"/>
    <x v="12"/>
  </r>
  <r>
    <x v="151"/>
    <x v="53"/>
  </r>
  <r>
    <x v="152"/>
    <x v="27"/>
  </r>
  <r>
    <x v="153"/>
    <x v="61"/>
  </r>
  <r>
    <x v="154"/>
    <x v="26"/>
  </r>
  <r>
    <x v="155"/>
    <x v="32"/>
  </r>
  <r>
    <x v="156"/>
    <x v="11"/>
  </r>
  <r>
    <x v="157"/>
    <x v="54"/>
  </r>
  <r>
    <x v="158"/>
    <x v="62"/>
  </r>
  <r>
    <x v="159"/>
    <x v="57"/>
  </r>
  <r>
    <x v="160"/>
    <x v="63"/>
  </r>
  <r>
    <x v="161"/>
    <x v="59"/>
  </r>
  <r>
    <x v="162"/>
    <x v="17"/>
  </r>
  <r>
    <x v="163"/>
    <x v="49"/>
  </r>
  <r>
    <x v="164"/>
    <x v="63"/>
  </r>
  <r>
    <x v="165"/>
    <x v="10"/>
  </r>
  <r>
    <x v="166"/>
    <x v="9"/>
  </r>
  <r>
    <x v="167"/>
    <x v="1"/>
  </r>
  <r>
    <x v="168"/>
    <x v="29"/>
  </r>
  <r>
    <x v="169"/>
    <x v="60"/>
  </r>
  <r>
    <x v="170"/>
    <x v="36"/>
  </r>
  <r>
    <x v="171"/>
    <x v="23"/>
  </r>
  <r>
    <x v="172"/>
    <x v="20"/>
  </r>
  <r>
    <x v="173"/>
    <x v="31"/>
  </r>
  <r>
    <x v="174"/>
    <x v="44"/>
  </r>
  <r>
    <x v="175"/>
    <x v="63"/>
  </r>
  <r>
    <x v="176"/>
    <x v="55"/>
  </r>
  <r>
    <x v="177"/>
    <x v="63"/>
  </r>
  <r>
    <x v="178"/>
    <x v="57"/>
  </r>
  <r>
    <x v="179"/>
    <x v="52"/>
  </r>
  <r>
    <x v="180"/>
    <x v="2"/>
  </r>
  <r>
    <x v="181"/>
    <x v="39"/>
  </r>
  <r>
    <x v="182"/>
    <x v="50"/>
  </r>
  <r>
    <x v="183"/>
    <x v="0"/>
  </r>
  <r>
    <x v="184"/>
    <x v="10"/>
  </r>
  <r>
    <x v="185"/>
    <x v="57"/>
  </r>
  <r>
    <x v="186"/>
    <x v="3"/>
  </r>
  <r>
    <x v="187"/>
    <x v="44"/>
  </r>
  <r>
    <x v="188"/>
    <x v="30"/>
  </r>
  <r>
    <x v="189"/>
    <x v="35"/>
  </r>
  <r>
    <x v="190"/>
    <x v="55"/>
  </r>
  <r>
    <x v="191"/>
    <x v="6"/>
  </r>
  <r>
    <x v="192"/>
    <x v="55"/>
  </r>
  <r>
    <x v="193"/>
    <x v="45"/>
  </r>
  <r>
    <x v="194"/>
    <x v="42"/>
  </r>
  <r>
    <x v="195"/>
    <x v="58"/>
  </r>
  <r>
    <x v="196"/>
    <x v="64"/>
  </r>
  <r>
    <x v="197"/>
    <x v="32"/>
  </r>
  <r>
    <x v="198"/>
    <x v="31"/>
  </r>
  <r>
    <x v="199"/>
    <x v="61"/>
  </r>
  <r>
    <x v="200"/>
    <x v="65"/>
  </r>
  <r>
    <x v="201"/>
    <x v="9"/>
  </r>
  <r>
    <x v="202"/>
    <x v="63"/>
  </r>
  <r>
    <x v="203"/>
    <x v="66"/>
  </r>
  <r>
    <x v="204"/>
    <x v="21"/>
  </r>
  <r>
    <x v="205"/>
    <x v="14"/>
  </r>
  <r>
    <x v="206"/>
    <x v="18"/>
  </r>
  <r>
    <x v="207"/>
    <x v="31"/>
  </r>
  <r>
    <x v="208"/>
    <x v="14"/>
  </r>
  <r>
    <x v="209"/>
    <x v="1"/>
  </r>
  <r>
    <x v="210"/>
    <x v="10"/>
  </r>
  <r>
    <x v="211"/>
    <x v="66"/>
  </r>
  <r>
    <x v="212"/>
    <x v="63"/>
  </r>
  <r>
    <x v="213"/>
    <x v="53"/>
  </r>
  <r>
    <x v="214"/>
    <x v="52"/>
  </r>
  <r>
    <x v="215"/>
    <x v="63"/>
  </r>
  <r>
    <x v="216"/>
    <x v="55"/>
  </r>
  <r>
    <x v="217"/>
    <x v="7"/>
  </r>
  <r>
    <x v="218"/>
    <x v="66"/>
  </r>
  <r>
    <x v="219"/>
    <x v="34"/>
  </r>
  <r>
    <x v="220"/>
    <x v="27"/>
  </r>
  <r>
    <x v="221"/>
    <x v="51"/>
  </r>
  <r>
    <x v="222"/>
    <x v="15"/>
  </r>
  <r>
    <x v="223"/>
    <x v="28"/>
  </r>
  <r>
    <x v="224"/>
    <x v="30"/>
  </r>
  <r>
    <x v="225"/>
    <x v="26"/>
  </r>
  <r>
    <x v="226"/>
    <x v="1"/>
  </r>
  <r>
    <x v="227"/>
    <x v="25"/>
  </r>
  <r>
    <x v="228"/>
    <x v="10"/>
  </r>
  <r>
    <x v="229"/>
    <x v="28"/>
  </r>
  <r>
    <x v="230"/>
    <x v="67"/>
  </r>
  <r>
    <x v="231"/>
    <x v="15"/>
  </r>
  <r>
    <x v="232"/>
    <x v="53"/>
  </r>
  <r>
    <x v="233"/>
    <x v="31"/>
  </r>
  <r>
    <x v="234"/>
    <x v="68"/>
  </r>
  <r>
    <x v="235"/>
    <x v="7"/>
  </r>
  <r>
    <x v="236"/>
    <x v="34"/>
  </r>
  <r>
    <x v="237"/>
    <x v="68"/>
  </r>
  <r>
    <x v="238"/>
    <x v="33"/>
  </r>
  <r>
    <x v="239"/>
    <x v="18"/>
  </r>
  <r>
    <x v="240"/>
    <x v="24"/>
  </r>
  <r>
    <x v="241"/>
    <x v="51"/>
  </r>
  <r>
    <x v="242"/>
    <x v="63"/>
  </r>
  <r>
    <x v="243"/>
    <x v="26"/>
  </r>
  <r>
    <x v="244"/>
    <x v="14"/>
  </r>
  <r>
    <x v="245"/>
    <x v="45"/>
  </r>
  <r>
    <x v="246"/>
    <x v="65"/>
  </r>
  <r>
    <x v="247"/>
    <x v="55"/>
  </r>
  <r>
    <x v="248"/>
    <x v="22"/>
  </r>
  <r>
    <x v="249"/>
    <x v="34"/>
  </r>
  <r>
    <x v="250"/>
    <x v="20"/>
  </r>
  <r>
    <x v="251"/>
    <x v="22"/>
  </r>
  <r>
    <x v="252"/>
    <x v="53"/>
  </r>
  <r>
    <x v="253"/>
    <x v="46"/>
  </r>
  <r>
    <x v="254"/>
    <x v="20"/>
  </r>
  <r>
    <x v="255"/>
    <x v="56"/>
  </r>
  <r>
    <x v="256"/>
    <x v="33"/>
  </r>
  <r>
    <x v="257"/>
    <x v="42"/>
  </r>
  <r>
    <x v="258"/>
    <x v="50"/>
  </r>
  <r>
    <x v="259"/>
    <x v="3"/>
  </r>
  <r>
    <x v="260"/>
    <x v="58"/>
  </r>
  <r>
    <x v="261"/>
    <x v="17"/>
  </r>
  <r>
    <x v="262"/>
    <x v="21"/>
  </r>
  <r>
    <x v="263"/>
    <x v="1"/>
  </r>
  <r>
    <x v="264"/>
    <x v="30"/>
  </r>
  <r>
    <x v="265"/>
    <x v="23"/>
  </r>
  <r>
    <x v="266"/>
    <x v="32"/>
  </r>
  <r>
    <x v="267"/>
    <x v="27"/>
  </r>
  <r>
    <x v="268"/>
    <x v="28"/>
  </r>
  <r>
    <x v="269"/>
    <x v="66"/>
  </r>
  <r>
    <x v="270"/>
    <x v="33"/>
  </r>
  <r>
    <x v="271"/>
    <x v="58"/>
  </r>
  <r>
    <x v="272"/>
    <x v="26"/>
  </r>
  <r>
    <x v="273"/>
    <x v="52"/>
  </r>
  <r>
    <x v="274"/>
    <x v="22"/>
  </r>
  <r>
    <x v="275"/>
    <x v="32"/>
  </r>
  <r>
    <x v="276"/>
    <x v="23"/>
  </r>
  <r>
    <x v="277"/>
    <x v="11"/>
  </r>
  <r>
    <x v="278"/>
    <x v="12"/>
  </r>
  <r>
    <x v="279"/>
    <x v="48"/>
  </r>
  <r>
    <x v="280"/>
    <x v="37"/>
  </r>
  <r>
    <x v="281"/>
    <x v="42"/>
  </r>
  <r>
    <x v="282"/>
    <x v="19"/>
  </r>
  <r>
    <x v="283"/>
    <x v="57"/>
  </r>
  <r>
    <x v="284"/>
    <x v="5"/>
  </r>
  <r>
    <x v="285"/>
    <x v="26"/>
  </r>
  <r>
    <x v="286"/>
    <x v="8"/>
  </r>
  <r>
    <x v="287"/>
    <x v="64"/>
  </r>
  <r>
    <x v="288"/>
    <x v="38"/>
  </r>
  <r>
    <x v="289"/>
    <x v="1"/>
  </r>
  <r>
    <x v="290"/>
    <x v="12"/>
  </r>
  <r>
    <x v="291"/>
    <x v="18"/>
  </r>
  <r>
    <x v="292"/>
    <x v="50"/>
  </r>
  <r>
    <x v="293"/>
    <x v="55"/>
  </r>
  <r>
    <x v="294"/>
    <x v="65"/>
  </r>
  <r>
    <x v="295"/>
    <x v="45"/>
  </r>
  <r>
    <x v="296"/>
    <x v="57"/>
  </r>
  <r>
    <x v="297"/>
    <x v="27"/>
  </r>
  <r>
    <x v="298"/>
    <x v="0"/>
  </r>
  <r>
    <x v="299"/>
    <x v="16"/>
  </r>
  <r>
    <x v="300"/>
    <x v="41"/>
  </r>
  <r>
    <x v="301"/>
    <x v="64"/>
  </r>
  <r>
    <x v="302"/>
    <x v="67"/>
  </r>
  <r>
    <x v="303"/>
    <x v="31"/>
  </r>
  <r>
    <x v="304"/>
    <x v="7"/>
  </r>
  <r>
    <x v="305"/>
    <x v="67"/>
  </r>
  <r>
    <x v="306"/>
    <x v="9"/>
  </r>
  <r>
    <x v="307"/>
    <x v="4"/>
  </r>
  <r>
    <x v="308"/>
    <x v="14"/>
  </r>
  <r>
    <x v="309"/>
    <x v="19"/>
  </r>
  <r>
    <x v="310"/>
    <x v="1"/>
  </r>
  <r>
    <x v="311"/>
    <x v="10"/>
  </r>
  <r>
    <x v="312"/>
    <x v="1"/>
  </r>
  <r>
    <x v="313"/>
    <x v="51"/>
  </r>
  <r>
    <x v="314"/>
    <x v="44"/>
  </r>
  <r>
    <x v="315"/>
    <x v="34"/>
  </r>
  <r>
    <x v="316"/>
    <x v="62"/>
  </r>
  <r>
    <x v="317"/>
    <x v="54"/>
  </r>
  <r>
    <x v="318"/>
    <x v="32"/>
  </r>
  <r>
    <x v="319"/>
    <x v="2"/>
  </r>
  <r>
    <x v="320"/>
    <x v="62"/>
  </r>
  <r>
    <x v="321"/>
    <x v="34"/>
  </r>
  <r>
    <x v="322"/>
    <x v="41"/>
  </r>
  <r>
    <x v="323"/>
    <x v="1"/>
  </r>
  <r>
    <x v="324"/>
    <x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n v="1"/>
    <n v="92061083359"/>
    <x v="0"/>
    <x v="0"/>
  </r>
  <r>
    <n v="2"/>
    <n v="94103033254"/>
    <x v="1"/>
    <x v="1"/>
  </r>
  <r>
    <n v="3"/>
    <n v="92071176944"/>
    <x v="2"/>
    <x v="0"/>
  </r>
  <r>
    <n v="4"/>
    <n v="93022138167"/>
    <x v="3"/>
    <x v="2"/>
  </r>
  <r>
    <n v="5"/>
    <n v="95010144314"/>
    <x v="4"/>
    <x v="3"/>
  </r>
  <r>
    <n v="6"/>
    <n v="97010159347"/>
    <x v="4"/>
    <x v="4"/>
  </r>
  <r>
    <n v="7"/>
    <n v="92122899246"/>
    <x v="5"/>
    <x v="5"/>
  </r>
  <r>
    <n v="8"/>
    <n v="95010931895"/>
    <x v="6"/>
    <x v="6"/>
  </r>
  <r>
    <n v="9"/>
    <n v="93101749226"/>
    <x v="7"/>
    <x v="7"/>
  </r>
  <r>
    <n v="10"/>
    <n v="95120191648"/>
    <x v="8"/>
    <x v="8"/>
  </r>
  <r>
    <n v="11"/>
    <n v="93052164592"/>
    <x v="9"/>
    <x v="2"/>
  </r>
  <r>
    <n v="12"/>
    <n v="94031061512"/>
    <x v="10"/>
    <x v="9"/>
  </r>
  <r>
    <n v="13"/>
    <n v="93092663774"/>
    <x v="11"/>
    <x v="7"/>
  </r>
  <r>
    <n v="14"/>
    <n v="93072382295"/>
    <x v="12"/>
    <x v="10"/>
  </r>
  <r>
    <n v="15"/>
    <n v="96120239628"/>
    <x v="12"/>
    <x v="11"/>
  </r>
  <r>
    <n v="16"/>
    <n v="96041586933"/>
    <x v="13"/>
    <x v="12"/>
  </r>
  <r>
    <n v="17"/>
    <n v="94020355996"/>
    <x v="14"/>
    <x v="13"/>
  </r>
  <r>
    <n v="18"/>
    <n v="95022151559"/>
    <x v="15"/>
    <x v="14"/>
  </r>
  <r>
    <n v="19"/>
    <n v="94012833877"/>
    <x v="16"/>
    <x v="15"/>
  </r>
  <r>
    <n v="20"/>
    <n v="95052939154"/>
    <x v="17"/>
    <x v="16"/>
  </r>
  <r>
    <n v="21"/>
    <n v="93052712924"/>
    <x v="18"/>
    <x v="17"/>
  </r>
  <r>
    <n v="22"/>
    <n v="93112747286"/>
    <x v="9"/>
    <x v="18"/>
  </r>
  <r>
    <n v="23"/>
    <n v="95091292595"/>
    <x v="19"/>
    <x v="19"/>
  </r>
  <r>
    <n v="24"/>
    <n v="95012636248"/>
    <x v="9"/>
    <x v="20"/>
  </r>
  <r>
    <n v="25"/>
    <n v="95112489689"/>
    <x v="20"/>
    <x v="21"/>
  </r>
  <r>
    <n v="26"/>
    <n v="93060626866"/>
    <x v="21"/>
    <x v="22"/>
  </r>
  <r>
    <n v="27"/>
    <n v="96122279451"/>
    <x v="22"/>
    <x v="23"/>
  </r>
  <r>
    <n v="28"/>
    <n v="97021486467"/>
    <x v="23"/>
    <x v="24"/>
  </r>
  <r>
    <n v="29"/>
    <n v="95062355629"/>
    <x v="24"/>
    <x v="20"/>
  </r>
  <r>
    <n v="30"/>
    <n v="92052999663"/>
    <x v="23"/>
    <x v="11"/>
  </r>
  <r>
    <n v="31"/>
    <n v="93031426752"/>
    <x v="25"/>
    <x v="25"/>
  </r>
  <r>
    <n v="32"/>
    <n v="94041715238"/>
    <x v="26"/>
    <x v="26"/>
  </r>
  <r>
    <n v="33"/>
    <n v="95010919439"/>
    <x v="27"/>
    <x v="27"/>
  </r>
  <r>
    <n v="34"/>
    <n v="93110591337"/>
    <x v="28"/>
    <x v="28"/>
  </r>
  <r>
    <n v="35"/>
    <n v="95062252193"/>
    <x v="29"/>
    <x v="1"/>
  </r>
  <r>
    <n v="36"/>
    <n v="95030373332"/>
    <x v="30"/>
    <x v="29"/>
  </r>
  <r>
    <n v="37"/>
    <n v="93122174335"/>
    <x v="6"/>
    <x v="30"/>
  </r>
  <r>
    <n v="38"/>
    <n v="95042249539"/>
    <x v="27"/>
    <x v="31"/>
  </r>
  <r>
    <n v="39"/>
    <n v="92080361249"/>
    <x v="31"/>
    <x v="32"/>
  </r>
  <r>
    <n v="40"/>
    <n v="96092746489"/>
    <x v="32"/>
    <x v="22"/>
  </r>
  <r>
    <n v="41"/>
    <n v="93102056134"/>
    <x v="12"/>
    <x v="33"/>
  </r>
  <r>
    <n v="42"/>
    <n v="95091617358"/>
    <x v="4"/>
    <x v="4"/>
  </r>
  <r>
    <n v="43"/>
    <n v="93020344452"/>
    <x v="33"/>
    <x v="0"/>
  </r>
  <r>
    <n v="44"/>
    <n v="94100357838"/>
    <x v="25"/>
    <x v="27"/>
  </r>
  <r>
    <n v="45"/>
    <n v="95041132892"/>
    <x v="21"/>
    <x v="0"/>
  </r>
  <r>
    <n v="46"/>
    <n v="94091751347"/>
    <x v="34"/>
    <x v="34"/>
  </r>
  <r>
    <n v="47"/>
    <n v="94060394564"/>
    <x v="35"/>
    <x v="35"/>
  </r>
  <r>
    <n v="48"/>
    <n v="92111479877"/>
    <x v="36"/>
    <x v="4"/>
  </r>
  <r>
    <n v="49"/>
    <n v="96050379498"/>
    <x v="34"/>
    <x v="34"/>
  </r>
  <r>
    <n v="50"/>
    <n v="94080228692"/>
    <x v="37"/>
    <x v="36"/>
  </r>
  <r>
    <n v="51"/>
    <n v="93061564929"/>
    <x v="38"/>
    <x v="37"/>
  </r>
  <r>
    <n v="52"/>
    <n v="95120591417"/>
    <x v="39"/>
    <x v="1"/>
  </r>
  <r>
    <n v="53"/>
    <n v="92121027392"/>
    <x v="40"/>
    <x v="38"/>
  </r>
  <r>
    <n v="54"/>
    <n v="93081269666"/>
    <x v="41"/>
    <x v="23"/>
  </r>
  <r>
    <n v="55"/>
    <n v="93110195784"/>
    <x v="7"/>
    <x v="39"/>
  </r>
  <r>
    <n v="56"/>
    <n v="97021392858"/>
    <x v="23"/>
    <x v="40"/>
  </r>
  <r>
    <n v="57"/>
    <n v="95051277866"/>
    <x v="4"/>
    <x v="41"/>
  </r>
  <r>
    <n v="58"/>
    <n v="92051048757"/>
    <x v="10"/>
    <x v="42"/>
  </r>
  <r>
    <n v="59"/>
    <n v="94040669736"/>
    <x v="17"/>
    <x v="43"/>
  </r>
  <r>
    <n v="60"/>
    <n v="94092286956"/>
    <x v="42"/>
    <x v="5"/>
  </r>
  <r>
    <n v="61"/>
    <n v="95071627434"/>
    <x v="43"/>
    <x v="40"/>
  </r>
  <r>
    <n v="62"/>
    <n v="93031176282"/>
    <x v="44"/>
    <x v="44"/>
  </r>
  <r>
    <n v="63"/>
    <n v="93120948925"/>
    <x v="33"/>
    <x v="32"/>
  </r>
  <r>
    <n v="64"/>
    <n v="96092278614"/>
    <x v="45"/>
    <x v="45"/>
  </r>
  <r>
    <n v="65"/>
    <n v="96072293545"/>
    <x v="11"/>
    <x v="46"/>
  </r>
  <r>
    <n v="66"/>
    <n v="92062962545"/>
    <x v="46"/>
    <x v="41"/>
  </r>
  <r>
    <n v="67"/>
    <n v="94091089918"/>
    <x v="47"/>
    <x v="4"/>
  </r>
  <r>
    <n v="68"/>
    <n v="94022461945"/>
    <x v="11"/>
    <x v="9"/>
  </r>
  <r>
    <n v="69"/>
    <n v="94020179251"/>
    <x v="35"/>
    <x v="43"/>
  </r>
  <r>
    <n v="70"/>
    <n v="94112973718"/>
    <x v="9"/>
    <x v="47"/>
  </r>
  <r>
    <n v="71"/>
    <n v="95092264276"/>
    <x v="40"/>
    <x v="38"/>
  </r>
  <r>
    <n v="72"/>
    <n v="95111035621"/>
    <x v="48"/>
    <x v="48"/>
  </r>
  <r>
    <n v="73"/>
    <n v="95060298582"/>
    <x v="17"/>
    <x v="30"/>
  </r>
  <r>
    <n v="74"/>
    <n v="96070825977"/>
    <x v="24"/>
    <x v="49"/>
  </r>
  <r>
    <n v="75"/>
    <n v="93102651636"/>
    <x v="29"/>
    <x v="29"/>
  </r>
  <r>
    <n v="76"/>
    <n v="95020584568"/>
    <x v="49"/>
    <x v="22"/>
  </r>
  <r>
    <n v="77"/>
    <n v="94080977152"/>
    <x v="50"/>
    <x v="50"/>
  </r>
  <r>
    <n v="78"/>
    <n v="93090575941"/>
    <x v="51"/>
    <x v="0"/>
  </r>
  <r>
    <n v="79"/>
    <n v="93061087466"/>
    <x v="52"/>
    <x v="9"/>
  </r>
  <r>
    <n v="80"/>
    <n v="96070166834"/>
    <x v="53"/>
    <x v="51"/>
  </r>
  <r>
    <n v="81"/>
    <n v="96082398784"/>
    <x v="31"/>
    <x v="52"/>
  </r>
  <r>
    <n v="82"/>
    <n v="97012894365"/>
    <x v="16"/>
    <x v="29"/>
  </r>
  <r>
    <n v="83"/>
    <n v="97021392858"/>
    <x v="54"/>
    <x v="40"/>
  </r>
  <r>
    <n v="84"/>
    <n v="93031562344"/>
    <x v="30"/>
    <x v="51"/>
  </r>
  <r>
    <n v="85"/>
    <n v="95071489133"/>
    <x v="15"/>
    <x v="16"/>
  </r>
  <r>
    <n v="86"/>
    <n v="97021392858"/>
    <x v="37"/>
    <x v="40"/>
  </r>
  <r>
    <n v="87"/>
    <n v="96111917733"/>
    <x v="49"/>
    <x v="53"/>
  </r>
  <r>
    <n v="88"/>
    <n v="94050582715"/>
    <x v="8"/>
    <x v="3"/>
  </r>
  <r>
    <n v="89"/>
    <n v="94082215991"/>
    <x v="50"/>
    <x v="1"/>
  </r>
  <r>
    <n v="90"/>
    <n v="92060618813"/>
    <x v="38"/>
    <x v="7"/>
  </r>
  <r>
    <n v="91"/>
    <n v="96030997362"/>
    <x v="55"/>
    <x v="54"/>
  </r>
  <r>
    <n v="92"/>
    <n v="95051878845"/>
    <x v="4"/>
    <x v="4"/>
  </r>
  <r>
    <n v="93"/>
    <n v="97011693781"/>
    <x v="56"/>
    <x v="36"/>
  </r>
  <r>
    <n v="94"/>
    <n v="94070167664"/>
    <x v="5"/>
    <x v="19"/>
  </r>
  <r>
    <n v="95"/>
    <n v="96041717944"/>
    <x v="57"/>
    <x v="14"/>
  </r>
  <r>
    <n v="96"/>
    <n v="96031551327"/>
    <x v="58"/>
    <x v="21"/>
  </r>
  <r>
    <n v="97"/>
    <n v="95080577175"/>
    <x v="59"/>
    <x v="39"/>
  </r>
  <r>
    <n v="98"/>
    <n v="95122261156"/>
    <x v="36"/>
    <x v="41"/>
  </r>
  <r>
    <n v="99"/>
    <n v="93082456168"/>
    <x v="45"/>
    <x v="4"/>
  </r>
  <r>
    <n v="100"/>
    <n v="93080136224"/>
    <x v="4"/>
    <x v="43"/>
  </r>
  <r>
    <n v="101"/>
    <n v="95041645299"/>
    <x v="60"/>
    <x v="1"/>
  </r>
  <r>
    <n v="102"/>
    <n v="96072293545"/>
    <x v="12"/>
    <x v="46"/>
  </r>
  <r>
    <n v="103"/>
    <n v="93092337785"/>
    <x v="39"/>
    <x v="37"/>
  </r>
  <r>
    <n v="104"/>
    <n v="92062762152"/>
    <x v="0"/>
    <x v="55"/>
  </r>
  <r>
    <n v="105"/>
    <n v="93060757559"/>
    <x v="58"/>
    <x v="56"/>
  </r>
  <r>
    <n v="106"/>
    <n v="94111993425"/>
    <x v="33"/>
    <x v="3"/>
  </r>
  <r>
    <n v="107"/>
    <n v="96120158756"/>
    <x v="39"/>
    <x v="0"/>
  </r>
  <r>
    <n v="108"/>
    <n v="94052013633"/>
    <x v="52"/>
    <x v="49"/>
  </r>
  <r>
    <n v="109"/>
    <n v="96051135916"/>
    <x v="40"/>
    <x v="21"/>
  </r>
  <r>
    <n v="110"/>
    <n v="96092784458"/>
    <x v="21"/>
    <x v="3"/>
  </r>
  <r>
    <n v="111"/>
    <n v="94080448661"/>
    <x v="61"/>
    <x v="3"/>
  </r>
  <r>
    <n v="112"/>
    <n v="96110878613"/>
    <x v="62"/>
    <x v="15"/>
  </r>
  <r>
    <n v="113"/>
    <n v="93010287374"/>
    <x v="54"/>
    <x v="57"/>
  </r>
  <r>
    <n v="114"/>
    <n v="93041061585"/>
    <x v="63"/>
    <x v="58"/>
  </r>
  <r>
    <n v="115"/>
    <n v="93011731988"/>
    <x v="31"/>
    <x v="6"/>
  </r>
  <r>
    <n v="116"/>
    <n v="92122755816"/>
    <x v="52"/>
    <x v="13"/>
  </r>
  <r>
    <n v="117"/>
    <n v="96012247623"/>
    <x v="64"/>
    <x v="9"/>
  </r>
  <r>
    <n v="118"/>
    <n v="94081134358"/>
    <x v="42"/>
    <x v="59"/>
  </r>
  <r>
    <n v="119"/>
    <n v="95111457382"/>
    <x v="4"/>
    <x v="60"/>
  </r>
  <r>
    <n v="120"/>
    <n v="92070336152"/>
    <x v="5"/>
    <x v="61"/>
  </r>
  <r>
    <n v="121"/>
    <n v="94011095964"/>
    <x v="18"/>
    <x v="62"/>
  </r>
  <r>
    <n v="122"/>
    <n v="94051893894"/>
    <x v="65"/>
    <x v="50"/>
  </r>
  <r>
    <n v="123"/>
    <n v="94091517385"/>
    <x v="4"/>
    <x v="25"/>
  </r>
  <r>
    <n v="124"/>
    <n v="95120745656"/>
    <x v="29"/>
    <x v="19"/>
  </r>
  <r>
    <n v="125"/>
    <n v="93041271841"/>
    <x v="0"/>
    <x v="56"/>
  </r>
  <r>
    <n v="126"/>
    <n v="94051599561"/>
    <x v="18"/>
    <x v="14"/>
  </r>
  <r>
    <n v="127"/>
    <n v="93070995479"/>
    <x v="54"/>
    <x v="24"/>
  </r>
  <r>
    <n v="128"/>
    <n v="95050162572"/>
    <x v="66"/>
    <x v="32"/>
  </r>
  <r>
    <n v="129"/>
    <n v="97022426727"/>
    <x v="67"/>
    <x v="4"/>
  </r>
  <r>
    <n v="130"/>
    <n v="92081119933"/>
    <x v="39"/>
    <x v="31"/>
  </r>
  <r>
    <n v="131"/>
    <n v="96051865921"/>
    <x v="16"/>
    <x v="19"/>
  </r>
  <r>
    <n v="132"/>
    <n v="94042538867"/>
    <x v="45"/>
    <x v="46"/>
  </r>
  <r>
    <n v="133"/>
    <n v="94052063812"/>
    <x v="68"/>
    <x v="34"/>
  </r>
  <r>
    <n v="134"/>
    <n v="93112296421"/>
    <x v="8"/>
    <x v="15"/>
  </r>
  <r>
    <n v="135"/>
    <n v="92122718336"/>
    <x v="64"/>
    <x v="19"/>
  </r>
  <r>
    <n v="136"/>
    <n v="93060314174"/>
    <x v="56"/>
    <x v="55"/>
  </r>
  <r>
    <n v="137"/>
    <n v="93071912839"/>
    <x v="15"/>
    <x v="63"/>
  </r>
  <r>
    <n v="138"/>
    <n v="96112171271"/>
    <x v="22"/>
    <x v="58"/>
  </r>
  <r>
    <n v="139"/>
    <n v="92112571134"/>
    <x v="23"/>
    <x v="23"/>
  </r>
  <r>
    <n v="140"/>
    <n v="94041273536"/>
    <x v="69"/>
    <x v="6"/>
  </r>
  <r>
    <n v="141"/>
    <n v="94122135195"/>
    <x v="46"/>
    <x v="42"/>
  </r>
  <r>
    <n v="142"/>
    <n v="96060783968"/>
    <x v="8"/>
    <x v="29"/>
  </r>
  <r>
    <n v="143"/>
    <n v="92081076313"/>
    <x v="70"/>
    <x v="5"/>
  </r>
  <r>
    <n v="144"/>
    <n v="96112845442"/>
    <x v="8"/>
    <x v="53"/>
  </r>
  <r>
    <n v="145"/>
    <n v="93020492353"/>
    <x v="67"/>
    <x v="46"/>
  </r>
  <r>
    <n v="146"/>
    <n v="94062811591"/>
    <x v="71"/>
    <x v="64"/>
  </r>
  <r>
    <n v="147"/>
    <n v="94102052458"/>
    <x v="53"/>
    <x v="20"/>
  </r>
  <r>
    <n v="148"/>
    <n v="93110169918"/>
    <x v="65"/>
    <x v="49"/>
  </r>
  <r>
    <n v="149"/>
    <n v="92101543816"/>
    <x v="50"/>
    <x v="60"/>
  </r>
  <r>
    <n v="150"/>
    <n v="96043095419"/>
    <x v="72"/>
    <x v="4"/>
  </r>
  <r>
    <n v="151"/>
    <n v="94062364747"/>
    <x v="49"/>
    <x v="30"/>
  </r>
  <r>
    <n v="152"/>
    <n v="94042061826"/>
    <x v="11"/>
    <x v="41"/>
  </r>
  <r>
    <n v="153"/>
    <n v="95042653121"/>
    <x v="40"/>
    <x v="41"/>
  </r>
  <r>
    <n v="154"/>
    <n v="96081771827"/>
    <x v="25"/>
    <x v="18"/>
  </r>
  <r>
    <n v="155"/>
    <n v="94091495359"/>
    <x v="71"/>
    <x v="65"/>
  </r>
  <r>
    <n v="156"/>
    <n v="95010286766"/>
    <x v="23"/>
    <x v="12"/>
  </r>
  <r>
    <n v="157"/>
    <n v="97010621727"/>
    <x v="10"/>
    <x v="39"/>
  </r>
  <r>
    <n v="158"/>
    <n v="94031766363"/>
    <x v="9"/>
    <x v="49"/>
  </r>
  <r>
    <n v="159"/>
    <n v="95111824241"/>
    <x v="15"/>
    <x v="48"/>
  </r>
  <r>
    <n v="160"/>
    <n v="92103163461"/>
    <x v="20"/>
    <x v="33"/>
  </r>
  <r>
    <n v="161"/>
    <n v="93052321317"/>
    <x v="62"/>
    <x v="2"/>
  </r>
  <r>
    <n v="162"/>
    <n v="96050286545"/>
    <x v="41"/>
    <x v="6"/>
  </r>
  <r>
    <n v="163"/>
    <n v="92100661849"/>
    <x v="37"/>
    <x v="8"/>
  </r>
  <r>
    <n v="164"/>
    <n v="94081268846"/>
    <x v="73"/>
    <x v="66"/>
  </r>
  <r>
    <n v="165"/>
    <n v="95101084297"/>
    <x v="2"/>
    <x v="61"/>
  </r>
  <r>
    <n v="166"/>
    <n v="96021765853"/>
    <x v="0"/>
    <x v="30"/>
  </r>
  <r>
    <n v="167"/>
    <n v="96042123681"/>
    <x v="59"/>
    <x v="31"/>
  </r>
  <r>
    <n v="168"/>
    <n v="93052759398"/>
    <x v="74"/>
    <x v="27"/>
  </r>
  <r>
    <n v="169"/>
    <n v="93101369477"/>
    <x v="67"/>
    <x v="56"/>
  </r>
  <r>
    <n v="170"/>
    <n v="93111079234"/>
    <x v="4"/>
    <x v="4"/>
  </r>
  <r>
    <n v="171"/>
    <n v="95071044176"/>
    <x v="75"/>
    <x v="60"/>
  </r>
  <r>
    <n v="172"/>
    <n v="92070952712"/>
    <x v="26"/>
    <x v="23"/>
  </r>
  <r>
    <n v="173"/>
    <n v="94032585554"/>
    <x v="53"/>
    <x v="44"/>
  </r>
  <r>
    <n v="174"/>
    <n v="95111492877"/>
    <x v="67"/>
    <x v="40"/>
  </r>
  <r>
    <n v="175"/>
    <n v="94020859896"/>
    <x v="30"/>
    <x v="20"/>
  </r>
  <r>
    <n v="176"/>
    <n v="96081684932"/>
    <x v="2"/>
    <x v="19"/>
  </r>
  <r>
    <n v="177"/>
    <n v="96022327144"/>
    <x v="42"/>
    <x v="5"/>
  </r>
  <r>
    <n v="178"/>
    <n v="93032549924"/>
    <x v="76"/>
    <x v="43"/>
  </r>
  <r>
    <n v="179"/>
    <n v="92072355391"/>
    <x v="52"/>
    <x v="15"/>
  </r>
  <r>
    <n v="180"/>
    <n v="92070111188"/>
    <x v="50"/>
    <x v="4"/>
  </r>
  <r>
    <n v="181"/>
    <n v="93041252815"/>
    <x v="29"/>
    <x v="40"/>
  </r>
  <r>
    <n v="182"/>
    <n v="93091115319"/>
    <x v="68"/>
    <x v="18"/>
  </r>
  <r>
    <n v="183"/>
    <n v="96052561949"/>
    <x v="34"/>
    <x v="28"/>
  </r>
  <r>
    <n v="184"/>
    <n v="92060816563"/>
    <x v="77"/>
    <x v="60"/>
  </r>
  <r>
    <n v="185"/>
    <n v="93091278935"/>
    <x v="3"/>
    <x v="38"/>
  </r>
  <r>
    <n v="186"/>
    <n v="96022049899"/>
    <x v="50"/>
    <x v="37"/>
  </r>
  <r>
    <n v="187"/>
    <n v="93080133818"/>
    <x v="46"/>
    <x v="46"/>
  </r>
  <r>
    <n v="188"/>
    <n v="94072349563"/>
    <x v="45"/>
    <x v="13"/>
  </r>
  <r>
    <n v="189"/>
    <n v="93013078979"/>
    <x v="46"/>
    <x v="18"/>
  </r>
  <r>
    <n v="190"/>
    <n v="92081817558"/>
    <x v="67"/>
    <x v="5"/>
  </r>
  <r>
    <n v="191"/>
    <n v="96081928342"/>
    <x v="14"/>
    <x v="67"/>
  </r>
  <r>
    <n v="192"/>
    <n v="96111514855"/>
    <x v="40"/>
    <x v="24"/>
  </r>
  <r>
    <n v="193"/>
    <n v="93090925753"/>
    <x v="15"/>
    <x v="57"/>
  </r>
  <r>
    <n v="194"/>
    <n v="96090923899"/>
    <x v="30"/>
    <x v="20"/>
  </r>
  <r>
    <n v="195"/>
    <n v="97020245331"/>
    <x v="50"/>
    <x v="47"/>
  </r>
  <r>
    <n v="196"/>
    <n v="93111422865"/>
    <x v="8"/>
    <x v="68"/>
  </r>
  <r>
    <n v="197"/>
    <n v="95022812243"/>
    <x v="74"/>
    <x v="67"/>
  </r>
  <r>
    <n v="198"/>
    <n v="96081092979"/>
    <x v="78"/>
    <x v="57"/>
  </r>
  <r>
    <n v="199"/>
    <n v="92080864292"/>
    <x v="66"/>
    <x v="46"/>
  </r>
  <r>
    <n v="200"/>
    <n v="96102819712"/>
    <x v="57"/>
    <x v="26"/>
  </r>
  <r>
    <n v="201"/>
    <n v="93091575513"/>
    <x v="62"/>
    <x v="68"/>
  </r>
  <r>
    <n v="202"/>
    <n v="94051786439"/>
    <x v="25"/>
    <x v="35"/>
  </r>
  <r>
    <n v="203"/>
    <n v="92111027117"/>
    <x v="2"/>
    <x v="19"/>
  </r>
  <r>
    <n v="204"/>
    <n v="96032965482"/>
    <x v="27"/>
    <x v="49"/>
  </r>
  <r>
    <n v="205"/>
    <n v="95030438448"/>
    <x v="9"/>
    <x v="58"/>
  </r>
  <r>
    <n v="206"/>
    <n v="93120854668"/>
    <x v="73"/>
    <x v="19"/>
  </r>
  <r>
    <n v="207"/>
    <n v="93041967867"/>
    <x v="56"/>
    <x v="24"/>
  </r>
  <r>
    <n v="208"/>
    <n v="92121586455"/>
    <x v="38"/>
    <x v="2"/>
  </r>
  <r>
    <n v="209"/>
    <n v="96111524476"/>
    <x v="37"/>
    <x v="67"/>
  </r>
  <r>
    <n v="210"/>
    <n v="93042094111"/>
    <x v="6"/>
    <x v="56"/>
  </r>
  <r>
    <n v="211"/>
    <n v="96112275739"/>
    <x v="19"/>
    <x v="60"/>
  </r>
  <r>
    <n v="212"/>
    <n v="95101667241"/>
    <x v="7"/>
    <x v="30"/>
  </r>
  <r>
    <n v="213"/>
    <n v="94031972793"/>
    <x v="45"/>
    <x v="68"/>
  </r>
  <r>
    <n v="214"/>
    <n v="95080318259"/>
    <x v="25"/>
    <x v="45"/>
  </r>
  <r>
    <n v="215"/>
    <n v="94121925755"/>
    <x v="10"/>
    <x v="68"/>
  </r>
  <r>
    <n v="216"/>
    <n v="93080464147"/>
    <x v="50"/>
    <x v="66"/>
  </r>
  <r>
    <n v="217"/>
    <n v="96040333314"/>
    <x v="13"/>
    <x v="68"/>
  </r>
  <r>
    <n v="218"/>
    <n v="96032039774"/>
    <x v="49"/>
    <x v="45"/>
  </r>
  <r>
    <n v="219"/>
    <n v="95071674573"/>
    <x v="51"/>
    <x v="26"/>
  </r>
  <r>
    <n v="220"/>
    <n v="94032747169"/>
    <x v="36"/>
    <x v="54"/>
  </r>
  <r>
    <n v="221"/>
    <n v="96042084485"/>
    <x v="38"/>
    <x v="59"/>
  </r>
  <r>
    <n v="222"/>
    <n v="96062773598"/>
    <x v="21"/>
    <x v="10"/>
  </r>
  <r>
    <n v="223"/>
    <n v="97010983179"/>
    <x v="64"/>
    <x v="40"/>
  </r>
  <r>
    <n v="224"/>
    <n v="93012248937"/>
    <x v="75"/>
    <x v="58"/>
  </r>
  <r>
    <n v="225"/>
    <n v="94093037193"/>
    <x v="23"/>
    <x v="58"/>
  </r>
  <r>
    <n v="226"/>
    <n v="96091269286"/>
    <x v="6"/>
    <x v="69"/>
  </r>
  <r>
    <n v="227"/>
    <n v="96061777722"/>
    <x v="79"/>
    <x v="35"/>
  </r>
  <r>
    <n v="228"/>
    <n v="96090866484"/>
    <x v="12"/>
    <x v="68"/>
  </r>
  <r>
    <n v="229"/>
    <n v="95011368836"/>
    <x v="22"/>
    <x v="20"/>
  </r>
  <r>
    <n v="230"/>
    <n v="96061094795"/>
    <x v="48"/>
    <x v="13"/>
  </r>
  <r>
    <n v="231"/>
    <n v="92072589329"/>
    <x v="20"/>
    <x v="59"/>
  </r>
  <r>
    <n v="232"/>
    <n v="93081336463"/>
    <x v="3"/>
    <x v="42"/>
  </r>
  <r>
    <n v="233"/>
    <n v="95042088338"/>
    <x v="6"/>
    <x v="16"/>
  </r>
  <r>
    <n v="234"/>
    <n v="94082711312"/>
    <x v="19"/>
    <x v="23"/>
  </r>
  <r>
    <n v="235"/>
    <n v="94030283737"/>
    <x v="3"/>
    <x v="18"/>
  </r>
  <r>
    <n v="236"/>
    <n v="97010812385"/>
    <x v="44"/>
    <x v="27"/>
  </r>
  <r>
    <n v="237"/>
    <n v="96011338285"/>
    <x v="56"/>
    <x v="40"/>
  </r>
  <r>
    <n v="238"/>
    <n v="94112234831"/>
    <x v="4"/>
    <x v="28"/>
  </r>
  <r>
    <n v="239"/>
    <n v="93092435575"/>
    <x v="11"/>
    <x v="58"/>
  </r>
  <r>
    <n v="240"/>
    <n v="94080681844"/>
    <x v="3"/>
    <x v="1"/>
  </r>
  <r>
    <n v="241"/>
    <n v="96082593622"/>
    <x v="49"/>
    <x v="4"/>
  </r>
  <r>
    <n v="242"/>
    <n v="96061044486"/>
    <x v="58"/>
    <x v="34"/>
  </r>
  <r>
    <n v="243"/>
    <n v="95052836383"/>
    <x v="66"/>
    <x v="23"/>
  </r>
  <r>
    <n v="244"/>
    <n v="94012331191"/>
    <x v="52"/>
    <x v="26"/>
  </r>
  <r>
    <n v="245"/>
    <n v="94083048134"/>
    <x v="30"/>
    <x v="0"/>
  </r>
  <r>
    <n v="246"/>
    <n v="94100835552"/>
    <x v="52"/>
    <x v="1"/>
  </r>
  <r>
    <n v="247"/>
    <n v="92112635683"/>
    <x v="80"/>
    <x v="26"/>
  </r>
  <r>
    <n v="248"/>
    <n v="97021392858"/>
    <x v="29"/>
    <x v="40"/>
  </r>
  <r>
    <n v="249"/>
    <n v="93042594253"/>
    <x v="75"/>
    <x v="49"/>
  </r>
  <r>
    <n v="250"/>
    <n v="96122095251"/>
    <x v="36"/>
    <x v="4"/>
  </r>
  <r>
    <n v="251"/>
    <n v="96122014799"/>
    <x v="44"/>
    <x v="46"/>
  </r>
  <r>
    <n v="252"/>
    <n v="95061884197"/>
    <x v="44"/>
    <x v="28"/>
  </r>
  <r>
    <n v="253"/>
    <n v="96110243976"/>
    <x v="16"/>
    <x v="42"/>
  </r>
  <r>
    <n v="254"/>
    <n v="93021966581"/>
    <x v="13"/>
    <x v="40"/>
  </r>
  <r>
    <n v="255"/>
    <n v="92060863855"/>
    <x v="77"/>
    <x v="18"/>
  </r>
  <r>
    <n v="256"/>
    <n v="94012177294"/>
    <x v="28"/>
    <x v="19"/>
  </r>
  <r>
    <n v="257"/>
    <n v="93031439697"/>
    <x v="40"/>
    <x v="60"/>
  </r>
  <r>
    <n v="258"/>
    <n v="95081712847"/>
    <x v="25"/>
    <x v="61"/>
  </r>
  <r>
    <n v="259"/>
    <n v="92121027392"/>
    <x v="4"/>
    <x v="38"/>
  </r>
  <r>
    <n v="260"/>
    <n v="94030588351"/>
    <x v="48"/>
    <x v="34"/>
  </r>
  <r>
    <n v="261"/>
    <n v="92121027392"/>
    <x v="9"/>
    <x v="38"/>
  </r>
  <r>
    <n v="262"/>
    <n v="95090322493"/>
    <x v="81"/>
    <x v="6"/>
  </r>
  <r>
    <n v="263"/>
    <n v="96050641553"/>
    <x v="68"/>
    <x v="26"/>
  </r>
  <r>
    <n v="264"/>
    <n v="93012423916"/>
    <x v="77"/>
    <x v="12"/>
  </r>
  <r>
    <n v="265"/>
    <n v="97012853362"/>
    <x v="23"/>
    <x v="62"/>
  </r>
  <r>
    <n v="266"/>
    <n v="94021031192"/>
    <x v="24"/>
    <x v="12"/>
  </r>
  <r>
    <n v="267"/>
    <n v="93021324462"/>
    <x v="56"/>
    <x v="58"/>
  </r>
  <r>
    <n v="268"/>
    <n v="94020462177"/>
    <x v="72"/>
    <x v="68"/>
  </r>
  <r>
    <n v="269"/>
    <n v="95122598863"/>
    <x v="43"/>
    <x v="69"/>
  </r>
  <r>
    <n v="270"/>
    <n v="92061937214"/>
    <x v="82"/>
    <x v="13"/>
  </r>
  <r>
    <n v="271"/>
    <n v="95011221717"/>
    <x v="7"/>
    <x v="44"/>
  </r>
  <r>
    <n v="272"/>
    <n v="92061754985"/>
    <x v="32"/>
    <x v="23"/>
  </r>
  <r>
    <n v="273"/>
    <n v="94010593869"/>
    <x v="83"/>
    <x v="62"/>
  </r>
  <r>
    <n v="274"/>
    <n v="95103086594"/>
    <x v="42"/>
    <x v="58"/>
  </r>
  <r>
    <n v="275"/>
    <n v="93031922166"/>
    <x v="84"/>
    <x v="35"/>
  </r>
  <r>
    <n v="276"/>
    <n v="93020294887"/>
    <x v="63"/>
    <x v="29"/>
  </r>
  <r>
    <n v="277"/>
    <n v="94020368381"/>
    <x v="70"/>
    <x v="13"/>
  </r>
  <r>
    <n v="278"/>
    <n v="92060349478"/>
    <x v="52"/>
    <x v="57"/>
  </r>
  <r>
    <n v="279"/>
    <n v="95012344439"/>
    <x v="64"/>
    <x v="7"/>
  </r>
  <r>
    <n v="280"/>
    <n v="96051572319"/>
    <x v="30"/>
    <x v="14"/>
  </r>
  <r>
    <n v="281"/>
    <n v="92090349976"/>
    <x v="15"/>
    <x v="34"/>
  </r>
  <r>
    <n v="282"/>
    <n v="92052877491"/>
    <x v="47"/>
    <x v="12"/>
  </r>
  <r>
    <n v="283"/>
    <n v="95082916158"/>
    <x v="21"/>
    <x v="38"/>
  </r>
  <r>
    <n v="284"/>
    <n v="95120487536"/>
    <x v="53"/>
    <x v="39"/>
  </r>
  <r>
    <n v="285"/>
    <n v="95092172959"/>
    <x v="67"/>
    <x v="23"/>
  </r>
  <r>
    <n v="286"/>
    <n v="96121964255"/>
    <x v="77"/>
    <x v="41"/>
  </r>
  <r>
    <n v="287"/>
    <n v="93051494722"/>
    <x v="8"/>
    <x v="25"/>
  </r>
  <r>
    <n v="288"/>
    <n v="94052812232"/>
    <x v="59"/>
    <x v="65"/>
  </r>
  <r>
    <n v="289"/>
    <n v="95031582894"/>
    <x v="32"/>
    <x v="64"/>
  </r>
  <r>
    <n v="290"/>
    <n v="95092628511"/>
    <x v="30"/>
    <x v="53"/>
  </r>
  <r>
    <n v="291"/>
    <n v="96052982418"/>
    <x v="53"/>
    <x v="9"/>
  </r>
  <r>
    <n v="292"/>
    <n v="93080261416"/>
    <x v="50"/>
    <x v="66"/>
  </r>
  <r>
    <n v="293"/>
    <n v="95040576286"/>
    <x v="1"/>
    <x v="69"/>
  </r>
  <r>
    <n v="294"/>
    <n v="92081982469"/>
    <x v="12"/>
    <x v="9"/>
  </r>
  <r>
    <n v="295"/>
    <n v="93122038392"/>
    <x v="74"/>
    <x v="34"/>
  </r>
  <r>
    <n v="296"/>
    <n v="93031853565"/>
    <x v="53"/>
    <x v="52"/>
  </r>
  <r>
    <n v="297"/>
    <n v="96090264886"/>
    <x v="79"/>
    <x v="35"/>
  </r>
  <r>
    <n v="298"/>
    <n v="94123156375"/>
    <x v="2"/>
    <x v="23"/>
  </r>
  <r>
    <n v="299"/>
    <n v="95123151452"/>
    <x v="21"/>
    <x v="20"/>
  </r>
  <r>
    <n v="300"/>
    <n v="93061243679"/>
    <x v="4"/>
    <x v="4"/>
  </r>
  <r>
    <n v="301"/>
    <n v="95050294464"/>
    <x v="50"/>
    <x v="58"/>
  </r>
  <r>
    <n v="302"/>
    <n v="94051886221"/>
    <x v="14"/>
    <x v="42"/>
  </r>
  <r>
    <n v="303"/>
    <n v="96090634229"/>
    <x v="44"/>
    <x v="32"/>
  </r>
  <r>
    <n v="304"/>
    <n v="94072628581"/>
    <x v="60"/>
    <x v="62"/>
  </r>
  <r>
    <n v="305"/>
    <n v="95053039198"/>
    <x v="44"/>
    <x v="1"/>
  </r>
  <r>
    <n v="306"/>
    <n v="94050415987"/>
    <x v="14"/>
    <x v="11"/>
  </r>
  <r>
    <n v="307"/>
    <n v="94062767281"/>
    <x v="42"/>
    <x v="26"/>
  </r>
  <r>
    <n v="308"/>
    <n v="92082477625"/>
    <x v="34"/>
    <x v="45"/>
  </r>
  <r>
    <n v="309"/>
    <n v="94070532538"/>
    <x v="39"/>
    <x v="45"/>
  </r>
  <r>
    <n v="310"/>
    <n v="93091812971"/>
    <x v="36"/>
    <x v="58"/>
  </r>
  <r>
    <n v="311"/>
    <n v="96011788721"/>
    <x v="27"/>
    <x v="5"/>
  </r>
  <r>
    <n v="312"/>
    <n v="95092124468"/>
    <x v="37"/>
    <x v="33"/>
  </r>
  <r>
    <n v="313"/>
    <n v="93042372947"/>
    <x v="9"/>
    <x v="2"/>
  </r>
  <r>
    <n v="314"/>
    <n v="96051078792"/>
    <x v="48"/>
    <x v="38"/>
  </r>
  <r>
    <n v="315"/>
    <n v="92062548936"/>
    <x v="19"/>
    <x v="35"/>
  </r>
  <r>
    <n v="316"/>
    <n v="92051861424"/>
    <x v="69"/>
    <x v="4"/>
  </r>
  <r>
    <n v="317"/>
    <n v="97022784472"/>
    <x v="5"/>
    <x v="58"/>
  </r>
  <r>
    <n v="318"/>
    <n v="93081892851"/>
    <x v="1"/>
    <x v="66"/>
  </r>
  <r>
    <n v="319"/>
    <n v="95021137376"/>
    <x v="85"/>
    <x v="49"/>
  </r>
  <r>
    <n v="320"/>
    <n v="95112894814"/>
    <x v="15"/>
    <x v="32"/>
  </r>
  <r>
    <n v="321"/>
    <n v="93020984197"/>
    <x v="3"/>
    <x v="21"/>
  </r>
  <r>
    <n v="322"/>
    <n v="96050419725"/>
    <x v="26"/>
    <x v="29"/>
  </r>
  <r>
    <n v="323"/>
    <n v="94050341862"/>
    <x v="50"/>
    <x v="34"/>
  </r>
  <r>
    <n v="324"/>
    <n v="96080514843"/>
    <x v="23"/>
    <x v="3"/>
  </r>
  <r>
    <n v="325"/>
    <n v="96011223945"/>
    <x v="84"/>
    <x v="9"/>
  </r>
  <r>
    <n v="326"/>
    <n v="93062061135"/>
    <x v="75"/>
    <x v="23"/>
  </r>
  <r>
    <n v="327"/>
    <n v="94070444888"/>
    <x v="64"/>
    <x v="29"/>
  </r>
  <r>
    <n v="328"/>
    <n v="93041329773"/>
    <x v="54"/>
    <x v="13"/>
  </r>
  <r>
    <n v="329"/>
    <n v="92052033215"/>
    <x v="82"/>
    <x v="47"/>
  </r>
  <r>
    <n v="330"/>
    <n v="94052327952"/>
    <x v="7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42B0D-4508-4DAE-9BF6-13393FD4BA32}" name="Tabela przestawna5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3:J8" firstHeaderRow="1" firstDataRow="1" firstDataCol="1" rowPageCount="1" colPageCount="1"/>
  <pivotFields count="3">
    <pivotField showAll="0"/>
    <pivotField axis="axisPage" showAll="0">
      <items count="325">
        <item x="57"/>
        <item x="309"/>
        <item x="322"/>
        <item x="275"/>
        <item x="29"/>
        <item x="271"/>
        <item x="87"/>
        <item x="180"/>
        <item x="250"/>
        <item x="0"/>
        <item x="265"/>
        <item x="263"/>
        <item x="308"/>
        <item x="100"/>
        <item x="65"/>
        <item x="176"/>
        <item x="116"/>
        <item x="168"/>
        <item x="2"/>
        <item x="175"/>
        <item x="227"/>
        <item x="38"/>
        <item x="195"/>
        <item x="139"/>
        <item x="126"/>
        <item x="186"/>
        <item x="287"/>
        <item x="301"/>
        <item x="274"/>
        <item x="159"/>
        <item x="145"/>
        <item x="156"/>
        <item x="199"/>
        <item x="47"/>
        <item x="135"/>
        <item x="243"/>
        <item x="52"/>
        <item x="204"/>
        <item x="131"/>
        <item x="112"/>
        <item x="6"/>
        <item x="109"/>
        <item x="111"/>
        <item x="220"/>
        <item x="257"/>
        <item x="185"/>
        <item x="269"/>
        <item x="42"/>
        <item x="141"/>
        <item x="314"/>
        <item x="260"/>
        <item x="249"/>
        <item x="3"/>
        <item x="61"/>
        <item x="30"/>
        <item x="252"/>
        <item x="82"/>
        <item x="289"/>
        <item x="268"/>
        <item x="174"/>
        <item x="110"/>
        <item x="177"/>
        <item x="121"/>
        <item x="321"/>
        <item x="203"/>
        <item x="206"/>
        <item x="306"/>
        <item x="244"/>
        <item x="280"/>
        <item x="10"/>
        <item x="157"/>
        <item x="20"/>
        <item x="164"/>
        <item x="132"/>
        <item x="25"/>
        <item x="101"/>
        <item x="78"/>
        <item x="293"/>
        <item x="50"/>
        <item x="319"/>
        <item x="123"/>
        <item x="133"/>
        <item x="13"/>
        <item x="183"/>
        <item x="97"/>
        <item x="285"/>
        <item x="212"/>
        <item x="53"/>
        <item x="228"/>
        <item x="311"/>
        <item x="96"/>
        <item x="77"/>
        <item x="189"/>
        <item x="178"/>
        <item x="181"/>
        <item x="197"/>
        <item x="303"/>
        <item x="99"/>
        <item x="235"/>
        <item x="12"/>
        <item x="165"/>
        <item x="8"/>
        <item x="40"/>
        <item x="74"/>
        <item x="144"/>
        <item x="54"/>
        <item x="33"/>
        <item x="166"/>
        <item x="192"/>
        <item x="130"/>
        <item x="21"/>
        <item x="202"/>
        <item x="62"/>
        <item x="288"/>
        <item x="36"/>
        <item x="266"/>
        <item x="117"/>
        <item x="251"/>
        <item x="240"/>
        <item x="18"/>
        <item x="68"/>
        <item x="16"/>
        <item x="270"/>
        <item x="261"/>
        <item x="171"/>
        <item x="259"/>
        <item x="67"/>
        <item x="231"/>
        <item x="254"/>
        <item x="11"/>
        <item x="154"/>
        <item x="209"/>
        <item x="169"/>
        <item x="216"/>
        <item x="58"/>
        <item x="136"/>
        <item x="31"/>
        <item x="148"/>
        <item x="128"/>
        <item x="316"/>
        <item x="299"/>
        <item x="85"/>
        <item x="122"/>
        <item x="198"/>
        <item x="295"/>
        <item x="118"/>
        <item x="104"/>
        <item x="129"/>
        <item x="323"/>
        <item x="281"/>
        <item x="46"/>
        <item x="147"/>
        <item x="300"/>
        <item x="142"/>
        <item x="91"/>
        <item x="320"/>
        <item x="302"/>
        <item x="184"/>
        <item x="297"/>
        <item x="49"/>
        <item x="107"/>
        <item x="236"/>
        <item x="76"/>
        <item x="114"/>
        <item x="160"/>
        <item x="86"/>
        <item x="230"/>
        <item x="241"/>
        <item x="66"/>
        <item x="151"/>
        <item x="119"/>
        <item x="45"/>
        <item x="59"/>
        <item x="221"/>
        <item x="43"/>
        <item x="242"/>
        <item x="143"/>
        <item x="1"/>
        <item x="102"/>
        <item x="234"/>
        <item x="69"/>
        <item x="211"/>
        <item x="137"/>
        <item x="291"/>
        <item x="4"/>
        <item x="152"/>
        <item x="32"/>
        <item x="7"/>
        <item x="264"/>
        <item x="225"/>
        <item x="272"/>
        <item x="23"/>
        <item x="75"/>
        <item x="312"/>
        <item x="17"/>
        <item x="193"/>
        <item x="35"/>
        <item x="201"/>
        <item x="282"/>
        <item x="286"/>
        <item x="44"/>
        <item x="98"/>
        <item x="229"/>
        <item x="37"/>
        <item x="149"/>
        <item x="124"/>
        <item x="294"/>
        <item x="56"/>
        <item x="89"/>
        <item x="239"/>
        <item x="19"/>
        <item x="298"/>
        <item x="72"/>
        <item x="247"/>
        <item x="34"/>
        <item x="28"/>
        <item x="167"/>
        <item x="83"/>
        <item x="60"/>
        <item x="215"/>
        <item x="210"/>
        <item x="94"/>
        <item x="253"/>
        <item x="276"/>
        <item x="255"/>
        <item x="22"/>
        <item x="41"/>
        <item x="305"/>
        <item x="278"/>
        <item x="70"/>
        <item x="283"/>
        <item x="161"/>
        <item x="208"/>
        <item x="267"/>
        <item x="71"/>
        <item x="115"/>
        <item x="170"/>
        <item x="155"/>
        <item x="24"/>
        <item x="313"/>
        <item x="9"/>
        <item x="277"/>
        <item x="51"/>
        <item x="120"/>
        <item x="95"/>
        <item x="262"/>
        <item x="292"/>
        <item x="318"/>
        <item x="233"/>
        <item x="304"/>
        <item x="113"/>
        <item x="162"/>
        <item x="182"/>
        <item x="173"/>
        <item x="88"/>
        <item x="93"/>
        <item x="214"/>
        <item x="200"/>
        <item x="213"/>
        <item x="15"/>
        <item x="92"/>
        <item x="217"/>
        <item x="163"/>
        <item x="146"/>
        <item x="158"/>
        <item x="48"/>
        <item x="315"/>
        <item x="256"/>
        <item x="307"/>
        <item x="105"/>
        <item x="273"/>
        <item x="127"/>
        <item x="179"/>
        <item x="284"/>
        <item x="138"/>
        <item x="238"/>
        <item x="226"/>
        <item x="223"/>
        <item x="218"/>
        <item x="79"/>
        <item x="73"/>
        <item x="64"/>
        <item x="317"/>
        <item x="194"/>
        <item x="172"/>
        <item x="150"/>
        <item x="187"/>
        <item x="80"/>
        <item x="237"/>
        <item x="290"/>
        <item x="296"/>
        <item x="224"/>
        <item x="190"/>
        <item x="222"/>
        <item x="63"/>
        <item x="39"/>
        <item x="106"/>
        <item x="196"/>
        <item x="248"/>
        <item x="108"/>
        <item x="188"/>
        <item x="205"/>
        <item x="84"/>
        <item x="134"/>
        <item x="207"/>
        <item x="140"/>
        <item x="103"/>
        <item x="14"/>
        <item x="279"/>
        <item x="246"/>
        <item x="245"/>
        <item x="26"/>
        <item x="5"/>
        <item x="153"/>
        <item x="232"/>
        <item x="219"/>
        <item x="90"/>
        <item x="258"/>
        <item x="81"/>
        <item x="191"/>
        <item x="55"/>
        <item x="27"/>
        <item x="125"/>
        <item x="310"/>
        <item t="default"/>
      </items>
    </pivotField>
    <pivotField axis="axisRow" showAll="0">
      <items count="87">
        <item x="46"/>
        <item x="12"/>
        <item x="11"/>
        <item x="43"/>
        <item x="19"/>
        <item x="34"/>
        <item x="81"/>
        <item x="71"/>
        <item x="2"/>
        <item x="15"/>
        <item x="74"/>
        <item x="50"/>
        <item x="45"/>
        <item x="6"/>
        <item x="9"/>
        <item x="18"/>
        <item x="3"/>
        <item x="48"/>
        <item x="66"/>
        <item x="55"/>
        <item x="62"/>
        <item x="64"/>
        <item x="31"/>
        <item x="56"/>
        <item x="59"/>
        <item x="83"/>
        <item x="16"/>
        <item x="32"/>
        <item x="80"/>
        <item x="8"/>
        <item x="25"/>
        <item x="0"/>
        <item x="75"/>
        <item x="76"/>
        <item x="29"/>
        <item x="20"/>
        <item x="17"/>
        <item x="38"/>
        <item x="35"/>
        <item x="13"/>
        <item x="60"/>
        <item x="54"/>
        <item x="78"/>
        <item x="42"/>
        <item x="44"/>
        <item x="39"/>
        <item x="73"/>
        <item x="21"/>
        <item x="84"/>
        <item x="69"/>
        <item x="53"/>
        <item x="82"/>
        <item x="27"/>
        <item x="61"/>
        <item x="37"/>
        <item x="68"/>
        <item x="30"/>
        <item x="7"/>
        <item x="79"/>
        <item x="57"/>
        <item x="67"/>
        <item x="26"/>
        <item x="1"/>
        <item x="33"/>
        <item x="72"/>
        <item x="70"/>
        <item x="14"/>
        <item x="36"/>
        <item x="63"/>
        <item x="65"/>
        <item x="58"/>
        <item x="52"/>
        <item x="41"/>
        <item x="24"/>
        <item x="51"/>
        <item x="10"/>
        <item x="49"/>
        <item x="23"/>
        <item x="40"/>
        <item x="4"/>
        <item x="28"/>
        <item x="85"/>
        <item x="5"/>
        <item x="77"/>
        <item x="22"/>
        <item x="47"/>
        <item t="default"/>
      </items>
    </pivotField>
  </pivotFields>
  <rowFields count="1">
    <field x="2"/>
  </rowFields>
  <rowItems count="5">
    <i>
      <x v="34"/>
    </i>
    <i>
      <x v="41"/>
    </i>
    <i>
      <x v="54"/>
    </i>
    <i>
      <x v="77"/>
    </i>
    <i t="grand">
      <x/>
    </i>
  </rowItems>
  <colItems count="1">
    <i/>
  </colItems>
  <pageFields count="1">
    <pageField fld="1" item="32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6609E-1A8C-4436-B7C5-F222E9DCAD60}" name="Tabela przestawna1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D3:E328" firstHeaderRow="1" firstDataRow="1" firstDataCol="1"/>
  <pivotFields count="3">
    <pivotField showAll="0"/>
    <pivotField axis="axisRow" showAll="0" sortType="descending">
      <items count="325">
        <item x="57"/>
        <item x="309"/>
        <item x="322"/>
        <item x="275"/>
        <item x="29"/>
        <item x="271"/>
        <item x="87"/>
        <item x="180"/>
        <item x="250"/>
        <item x="0"/>
        <item x="265"/>
        <item x="263"/>
        <item x="308"/>
        <item x="100"/>
        <item x="65"/>
        <item x="176"/>
        <item x="116"/>
        <item x="168"/>
        <item x="2"/>
        <item x="175"/>
        <item x="227"/>
        <item x="38"/>
        <item x="195"/>
        <item x="139"/>
        <item x="126"/>
        <item x="186"/>
        <item x="287"/>
        <item x="301"/>
        <item x="274"/>
        <item x="159"/>
        <item x="145"/>
        <item x="156"/>
        <item x="199"/>
        <item x="47"/>
        <item x="135"/>
        <item x="243"/>
        <item x="52"/>
        <item x="204"/>
        <item x="131"/>
        <item x="112"/>
        <item x="6"/>
        <item x="109"/>
        <item x="111"/>
        <item x="220"/>
        <item x="257"/>
        <item x="185"/>
        <item x="269"/>
        <item x="42"/>
        <item x="141"/>
        <item x="314"/>
        <item x="260"/>
        <item x="249"/>
        <item x="3"/>
        <item x="61"/>
        <item x="30"/>
        <item x="252"/>
        <item x="82"/>
        <item x="289"/>
        <item x="268"/>
        <item x="174"/>
        <item x="110"/>
        <item x="177"/>
        <item x="121"/>
        <item x="321"/>
        <item x="203"/>
        <item x="206"/>
        <item x="306"/>
        <item x="244"/>
        <item x="280"/>
        <item x="10"/>
        <item x="157"/>
        <item x="20"/>
        <item x="164"/>
        <item x="132"/>
        <item x="25"/>
        <item x="101"/>
        <item x="78"/>
        <item x="293"/>
        <item x="50"/>
        <item x="319"/>
        <item x="123"/>
        <item x="133"/>
        <item x="13"/>
        <item x="183"/>
        <item x="97"/>
        <item x="285"/>
        <item x="212"/>
        <item x="53"/>
        <item x="228"/>
        <item x="311"/>
        <item x="96"/>
        <item x="77"/>
        <item x="189"/>
        <item x="178"/>
        <item x="181"/>
        <item x="197"/>
        <item x="303"/>
        <item x="99"/>
        <item x="235"/>
        <item x="12"/>
        <item x="165"/>
        <item x="8"/>
        <item x="40"/>
        <item x="74"/>
        <item x="144"/>
        <item x="54"/>
        <item x="33"/>
        <item x="166"/>
        <item x="192"/>
        <item x="130"/>
        <item x="21"/>
        <item x="202"/>
        <item x="62"/>
        <item x="288"/>
        <item x="36"/>
        <item x="266"/>
        <item x="117"/>
        <item x="251"/>
        <item x="240"/>
        <item x="18"/>
        <item x="68"/>
        <item x="16"/>
        <item x="270"/>
        <item x="261"/>
        <item x="171"/>
        <item x="259"/>
        <item x="67"/>
        <item x="231"/>
        <item x="254"/>
        <item x="11"/>
        <item x="154"/>
        <item x="209"/>
        <item x="169"/>
        <item x="216"/>
        <item x="58"/>
        <item x="136"/>
        <item x="31"/>
        <item x="148"/>
        <item x="128"/>
        <item x="316"/>
        <item x="299"/>
        <item x="85"/>
        <item x="122"/>
        <item x="198"/>
        <item x="295"/>
        <item x="118"/>
        <item x="104"/>
        <item x="129"/>
        <item x="323"/>
        <item x="281"/>
        <item x="46"/>
        <item x="147"/>
        <item x="300"/>
        <item x="142"/>
        <item x="91"/>
        <item x="320"/>
        <item x="302"/>
        <item x="184"/>
        <item x="297"/>
        <item x="49"/>
        <item x="107"/>
        <item x="236"/>
        <item x="76"/>
        <item x="114"/>
        <item x="160"/>
        <item x="86"/>
        <item x="230"/>
        <item x="241"/>
        <item x="66"/>
        <item x="151"/>
        <item x="119"/>
        <item x="45"/>
        <item x="59"/>
        <item x="221"/>
        <item x="43"/>
        <item x="242"/>
        <item x="143"/>
        <item x="1"/>
        <item x="102"/>
        <item x="234"/>
        <item x="69"/>
        <item x="211"/>
        <item x="137"/>
        <item x="291"/>
        <item x="4"/>
        <item x="152"/>
        <item x="32"/>
        <item x="7"/>
        <item x="264"/>
        <item x="225"/>
        <item x="272"/>
        <item x="23"/>
        <item x="75"/>
        <item x="312"/>
        <item x="17"/>
        <item x="193"/>
        <item x="35"/>
        <item x="201"/>
        <item x="282"/>
        <item x="286"/>
        <item x="44"/>
        <item x="98"/>
        <item x="229"/>
        <item x="37"/>
        <item x="149"/>
        <item x="124"/>
        <item x="294"/>
        <item x="56"/>
        <item x="89"/>
        <item x="239"/>
        <item x="19"/>
        <item x="298"/>
        <item x="72"/>
        <item x="247"/>
        <item x="34"/>
        <item x="28"/>
        <item x="167"/>
        <item x="83"/>
        <item x="60"/>
        <item x="215"/>
        <item x="210"/>
        <item x="94"/>
        <item x="253"/>
        <item x="276"/>
        <item x="255"/>
        <item x="22"/>
        <item x="41"/>
        <item x="305"/>
        <item x="278"/>
        <item x="70"/>
        <item x="283"/>
        <item x="161"/>
        <item x="208"/>
        <item x="267"/>
        <item x="71"/>
        <item x="115"/>
        <item x="170"/>
        <item x="155"/>
        <item x="24"/>
        <item x="313"/>
        <item x="9"/>
        <item x="277"/>
        <item x="51"/>
        <item x="120"/>
        <item x="95"/>
        <item x="262"/>
        <item x="292"/>
        <item x="318"/>
        <item x="233"/>
        <item x="304"/>
        <item x="113"/>
        <item x="162"/>
        <item x="182"/>
        <item x="173"/>
        <item x="88"/>
        <item x="93"/>
        <item x="214"/>
        <item x="200"/>
        <item x="213"/>
        <item x="15"/>
        <item x="92"/>
        <item x="217"/>
        <item x="163"/>
        <item x="146"/>
        <item x="158"/>
        <item x="48"/>
        <item x="315"/>
        <item x="256"/>
        <item x="307"/>
        <item x="105"/>
        <item x="273"/>
        <item x="127"/>
        <item x="179"/>
        <item x="284"/>
        <item x="138"/>
        <item x="238"/>
        <item x="226"/>
        <item x="223"/>
        <item x="218"/>
        <item x="79"/>
        <item x="73"/>
        <item x="64"/>
        <item x="317"/>
        <item x="194"/>
        <item x="172"/>
        <item x="150"/>
        <item x="187"/>
        <item x="80"/>
        <item x="237"/>
        <item x="290"/>
        <item x="296"/>
        <item x="224"/>
        <item x="190"/>
        <item x="222"/>
        <item x="63"/>
        <item x="39"/>
        <item x="106"/>
        <item x="196"/>
        <item x="248"/>
        <item x="108"/>
        <item x="188"/>
        <item x="205"/>
        <item x="84"/>
        <item x="134"/>
        <item x="207"/>
        <item x="140"/>
        <item x="103"/>
        <item x="14"/>
        <item x="279"/>
        <item x="246"/>
        <item x="245"/>
        <item x="26"/>
        <item x="5"/>
        <item x="153"/>
        <item x="232"/>
        <item x="219"/>
        <item x="90"/>
        <item x="258"/>
        <item x="81"/>
        <item x="191"/>
        <item x="55"/>
        <item x="27"/>
        <item x="125"/>
        <item x="3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countASubtotal="1">
      <items count="87">
        <item x="46"/>
        <item x="12"/>
        <item x="11"/>
        <item x="43"/>
        <item x="19"/>
        <item x="34"/>
        <item x="81"/>
        <item x="71"/>
        <item x="2"/>
        <item x="15"/>
        <item x="74"/>
        <item x="50"/>
        <item x="45"/>
        <item x="6"/>
        <item x="9"/>
        <item x="18"/>
        <item x="3"/>
        <item x="48"/>
        <item x="66"/>
        <item x="55"/>
        <item x="62"/>
        <item x="64"/>
        <item x="31"/>
        <item x="56"/>
        <item x="59"/>
        <item x="83"/>
        <item x="16"/>
        <item x="32"/>
        <item x="80"/>
        <item x="8"/>
        <item x="25"/>
        <item x="0"/>
        <item x="75"/>
        <item x="76"/>
        <item x="29"/>
        <item x="20"/>
        <item x="17"/>
        <item x="38"/>
        <item x="35"/>
        <item x="13"/>
        <item x="60"/>
        <item x="54"/>
        <item x="78"/>
        <item x="42"/>
        <item x="44"/>
        <item x="39"/>
        <item x="73"/>
        <item x="21"/>
        <item x="84"/>
        <item x="69"/>
        <item x="53"/>
        <item x="82"/>
        <item x="27"/>
        <item x="61"/>
        <item x="37"/>
        <item x="68"/>
        <item x="30"/>
        <item x="7"/>
        <item x="79"/>
        <item x="57"/>
        <item x="67"/>
        <item x="26"/>
        <item x="1"/>
        <item x="33"/>
        <item x="72"/>
        <item x="70"/>
        <item x="14"/>
        <item x="36"/>
        <item x="63"/>
        <item x="65"/>
        <item x="58"/>
        <item x="52"/>
        <item x="41"/>
        <item x="24"/>
        <item x="51"/>
        <item x="10"/>
        <item x="49"/>
        <item x="23"/>
        <item x="40"/>
        <item x="4"/>
        <item x="28"/>
        <item x="85"/>
        <item x="5"/>
        <item x="77"/>
        <item x="22"/>
        <item x="47"/>
        <item t="countA"/>
      </items>
    </pivotField>
  </pivotFields>
  <rowFields count="1">
    <field x="1"/>
  </rowFields>
  <rowItems count="325">
    <i>
      <x v="320"/>
    </i>
    <i>
      <x v="36"/>
    </i>
    <i>
      <x v="281"/>
    </i>
    <i>
      <x v="258"/>
    </i>
    <i>
      <x v="194"/>
    </i>
    <i>
      <x v="162"/>
    </i>
    <i>
      <x v="4"/>
    </i>
    <i>
      <x v="226"/>
    </i>
    <i>
      <x v="5"/>
    </i>
    <i>
      <x v="292"/>
    </i>
    <i>
      <x v="6"/>
    </i>
    <i>
      <x v="178"/>
    </i>
    <i>
      <x v="7"/>
    </i>
    <i>
      <x v="210"/>
    </i>
    <i>
      <x v="8"/>
    </i>
    <i>
      <x v="242"/>
    </i>
    <i>
      <x v="9"/>
    </i>
    <i>
      <x v="274"/>
    </i>
    <i>
      <x v="10"/>
    </i>
    <i>
      <x v="308"/>
    </i>
    <i>
      <x v="11"/>
    </i>
    <i>
      <x v="170"/>
    </i>
    <i>
      <x v="12"/>
    </i>
    <i>
      <x v="186"/>
    </i>
    <i>
      <x v="13"/>
    </i>
    <i>
      <x v="202"/>
    </i>
    <i>
      <x v="14"/>
    </i>
    <i>
      <x v="218"/>
    </i>
    <i>
      <x v="15"/>
    </i>
    <i>
      <x v="234"/>
    </i>
    <i>
      <x v="16"/>
    </i>
    <i>
      <x v="250"/>
    </i>
    <i>
      <x v="17"/>
    </i>
    <i>
      <x v="266"/>
    </i>
    <i>
      <x v="18"/>
    </i>
    <i>
      <x v="284"/>
    </i>
    <i>
      <x v="19"/>
    </i>
    <i>
      <x v="300"/>
    </i>
    <i>
      <x v="20"/>
    </i>
    <i>
      <x v="316"/>
    </i>
    <i>
      <x v="21"/>
    </i>
    <i>
      <x v="166"/>
    </i>
    <i>
      <x v="22"/>
    </i>
    <i>
      <x v="174"/>
    </i>
    <i>
      <x v="23"/>
    </i>
    <i>
      <x v="182"/>
    </i>
    <i>
      <x v="24"/>
    </i>
    <i>
      <x v="190"/>
    </i>
    <i>
      <x v="25"/>
    </i>
    <i>
      <x v="198"/>
    </i>
    <i>
      <x v="26"/>
    </i>
    <i>
      <x v="206"/>
    </i>
    <i>
      <x v="27"/>
    </i>
    <i>
      <x v="214"/>
    </i>
    <i>
      <x v="28"/>
    </i>
    <i>
      <x v="222"/>
    </i>
    <i>
      <x v="29"/>
    </i>
    <i>
      <x v="230"/>
    </i>
    <i>
      <x v="30"/>
    </i>
    <i>
      <x v="238"/>
    </i>
    <i>
      <x v="31"/>
    </i>
    <i>
      <x v="246"/>
    </i>
    <i>
      <x v="32"/>
    </i>
    <i>
      <x v="254"/>
    </i>
    <i>
      <x v="33"/>
    </i>
    <i>
      <x v="262"/>
    </i>
    <i>
      <x v="34"/>
    </i>
    <i>
      <x v="270"/>
    </i>
    <i>
      <x v="35"/>
    </i>
    <i>
      <x v="278"/>
    </i>
    <i>
      <x v="2"/>
    </i>
    <i>
      <x v="288"/>
    </i>
    <i>
      <x v="37"/>
    </i>
    <i>
      <x v="296"/>
    </i>
    <i>
      <x v="38"/>
    </i>
    <i>
      <x v="304"/>
    </i>
    <i>
      <x v="39"/>
    </i>
    <i>
      <x v="312"/>
    </i>
    <i>
      <x v="40"/>
    </i>
    <i>
      <x v="321"/>
    </i>
    <i>
      <x v="41"/>
    </i>
    <i>
      <x v="164"/>
    </i>
    <i>
      <x v="42"/>
    </i>
    <i>
      <x v="168"/>
    </i>
    <i>
      <x v="43"/>
    </i>
    <i>
      <x v="172"/>
    </i>
    <i>
      <x v="44"/>
    </i>
    <i>
      <x v="176"/>
    </i>
    <i>
      <x v="45"/>
    </i>
    <i>
      <x v="180"/>
    </i>
    <i>
      <x v="46"/>
    </i>
    <i>
      <x v="184"/>
    </i>
    <i>
      <x v="47"/>
    </i>
    <i>
      <x v="188"/>
    </i>
    <i>
      <x v="48"/>
    </i>
    <i>
      <x v="192"/>
    </i>
    <i>
      <x v="49"/>
    </i>
    <i>
      <x v="196"/>
    </i>
    <i>
      <x v="50"/>
    </i>
    <i>
      <x v="200"/>
    </i>
    <i>
      <x v="51"/>
    </i>
    <i>
      <x v="204"/>
    </i>
    <i>
      <x v="52"/>
    </i>
    <i>
      <x v="208"/>
    </i>
    <i>
      <x v="53"/>
    </i>
    <i>
      <x v="212"/>
    </i>
    <i>
      <x v="54"/>
    </i>
    <i>
      <x v="216"/>
    </i>
    <i>
      <x v="55"/>
    </i>
    <i>
      <x v="220"/>
    </i>
    <i>
      <x v="56"/>
    </i>
    <i>
      <x v="224"/>
    </i>
    <i>
      <x v="57"/>
    </i>
    <i>
      <x v="228"/>
    </i>
    <i>
      <x v="58"/>
    </i>
    <i>
      <x v="232"/>
    </i>
    <i>
      <x v="59"/>
    </i>
    <i>
      <x v="236"/>
    </i>
    <i>
      <x v="60"/>
    </i>
    <i>
      <x v="240"/>
    </i>
    <i>
      <x v="61"/>
    </i>
    <i>
      <x v="244"/>
    </i>
    <i>
      <x v="62"/>
    </i>
    <i>
      <x v="248"/>
    </i>
    <i>
      <x v="63"/>
    </i>
    <i>
      <x v="252"/>
    </i>
    <i>
      <x v="64"/>
    </i>
    <i>
      <x v="256"/>
    </i>
    <i>
      <x v="65"/>
    </i>
    <i>
      <x v="260"/>
    </i>
    <i>
      <x v="66"/>
    </i>
    <i>
      <x v="264"/>
    </i>
    <i>
      <x v="67"/>
    </i>
    <i>
      <x v="268"/>
    </i>
    <i>
      <x v="68"/>
    </i>
    <i>
      <x v="272"/>
    </i>
    <i>
      <x v="69"/>
    </i>
    <i>
      <x v="276"/>
    </i>
    <i>
      <x v="70"/>
    </i>
    <i>
      <x v="3"/>
    </i>
    <i>
      <x v="71"/>
    </i>
    <i>
      <x v="286"/>
    </i>
    <i>
      <x v="72"/>
    </i>
    <i>
      <x v="290"/>
    </i>
    <i>
      <x v="73"/>
    </i>
    <i>
      <x v="294"/>
    </i>
    <i>
      <x v="74"/>
    </i>
    <i>
      <x v="298"/>
    </i>
    <i>
      <x v="75"/>
    </i>
    <i>
      <x v="302"/>
    </i>
    <i>
      <x v="76"/>
    </i>
    <i>
      <x v="306"/>
    </i>
    <i>
      <x v="77"/>
    </i>
    <i>
      <x v="310"/>
    </i>
    <i>
      <x v="78"/>
    </i>
    <i>
      <x v="314"/>
    </i>
    <i>
      <x v="79"/>
    </i>
    <i>
      <x v="318"/>
    </i>
    <i>
      <x v="80"/>
    </i>
    <i>
      <x v="323"/>
    </i>
    <i>
      <x v="81"/>
    </i>
    <i>
      <x v="163"/>
    </i>
    <i>
      <x v="82"/>
    </i>
    <i>
      <x v="165"/>
    </i>
    <i>
      <x v="83"/>
    </i>
    <i>
      <x v="167"/>
    </i>
    <i>
      <x v="84"/>
    </i>
    <i>
      <x v="169"/>
    </i>
    <i>
      <x v="85"/>
    </i>
    <i>
      <x v="171"/>
    </i>
    <i>
      <x v="86"/>
    </i>
    <i>
      <x v="173"/>
    </i>
    <i>
      <x v="87"/>
    </i>
    <i>
      <x v="175"/>
    </i>
    <i>
      <x v="88"/>
    </i>
    <i>
      <x v="177"/>
    </i>
    <i>
      <x v="89"/>
    </i>
    <i>
      <x v="179"/>
    </i>
    <i>
      <x v="90"/>
    </i>
    <i>
      <x v="181"/>
    </i>
    <i>
      <x v="91"/>
    </i>
    <i>
      <x v="183"/>
    </i>
    <i>
      <x v="92"/>
    </i>
    <i>
      <x v="185"/>
    </i>
    <i>
      <x v="93"/>
    </i>
    <i>
      <x v="187"/>
    </i>
    <i>
      <x v="94"/>
    </i>
    <i>
      <x v="189"/>
    </i>
    <i>
      <x v="95"/>
    </i>
    <i>
      <x v="191"/>
    </i>
    <i>
      <x v="96"/>
    </i>
    <i>
      <x v="193"/>
    </i>
    <i>
      <x v="97"/>
    </i>
    <i>
      <x v="195"/>
    </i>
    <i>
      <x v="98"/>
    </i>
    <i>
      <x v="197"/>
    </i>
    <i>
      <x v="99"/>
    </i>
    <i>
      <x v="199"/>
    </i>
    <i>
      <x v="100"/>
    </i>
    <i>
      <x v="201"/>
    </i>
    <i>
      <x v="101"/>
    </i>
    <i>
      <x v="203"/>
    </i>
    <i>
      <x v="102"/>
    </i>
    <i>
      <x v="205"/>
    </i>
    <i>
      <x v="103"/>
    </i>
    <i>
      <x v="207"/>
    </i>
    <i>
      <x v="104"/>
    </i>
    <i>
      <x v="209"/>
    </i>
    <i>
      <x v="105"/>
    </i>
    <i>
      <x v="211"/>
    </i>
    <i>
      <x v="106"/>
    </i>
    <i>
      <x v="213"/>
    </i>
    <i>
      <x v="107"/>
    </i>
    <i>
      <x v="215"/>
    </i>
    <i>
      <x v="108"/>
    </i>
    <i>
      <x v="217"/>
    </i>
    <i>
      <x v="109"/>
    </i>
    <i>
      <x v="219"/>
    </i>
    <i>
      <x v="110"/>
    </i>
    <i>
      <x v="221"/>
    </i>
    <i>
      <x v="111"/>
    </i>
    <i>
      <x v="223"/>
    </i>
    <i>
      <x v="112"/>
    </i>
    <i>
      <x v="225"/>
    </i>
    <i>
      <x v="113"/>
    </i>
    <i>
      <x v="227"/>
    </i>
    <i>
      <x v="114"/>
    </i>
    <i>
      <x v="229"/>
    </i>
    <i>
      <x v="115"/>
    </i>
    <i>
      <x v="231"/>
    </i>
    <i>
      <x v="116"/>
    </i>
    <i>
      <x v="233"/>
    </i>
    <i>
      <x v="117"/>
    </i>
    <i>
      <x v="235"/>
    </i>
    <i>
      <x v="118"/>
    </i>
    <i>
      <x v="237"/>
    </i>
    <i>
      <x v="119"/>
    </i>
    <i>
      <x v="239"/>
    </i>
    <i>
      <x v="120"/>
    </i>
    <i>
      <x v="241"/>
    </i>
    <i>
      <x v="121"/>
    </i>
    <i>
      <x v="243"/>
    </i>
    <i>
      <x v="122"/>
    </i>
    <i>
      <x v="245"/>
    </i>
    <i>
      <x v="123"/>
    </i>
    <i>
      <x v="247"/>
    </i>
    <i>
      <x v="124"/>
    </i>
    <i>
      <x v="249"/>
    </i>
    <i>
      <x v="125"/>
    </i>
    <i>
      <x v="251"/>
    </i>
    <i>
      <x v="126"/>
    </i>
    <i>
      <x v="253"/>
    </i>
    <i>
      <x v="127"/>
    </i>
    <i>
      <x v="255"/>
    </i>
    <i>
      <x v="128"/>
    </i>
    <i>
      <x v="257"/>
    </i>
    <i>
      <x v="129"/>
    </i>
    <i>
      <x v="259"/>
    </i>
    <i>
      <x v="130"/>
    </i>
    <i>
      <x v="261"/>
    </i>
    <i>
      <x v="131"/>
    </i>
    <i>
      <x v="263"/>
    </i>
    <i>
      <x v="132"/>
    </i>
    <i>
      <x v="265"/>
    </i>
    <i>
      <x v="133"/>
    </i>
    <i>
      <x v="267"/>
    </i>
    <i>
      <x v="134"/>
    </i>
    <i>
      <x v="269"/>
    </i>
    <i>
      <x v="135"/>
    </i>
    <i>
      <x v="271"/>
    </i>
    <i>
      <x v="136"/>
    </i>
    <i>
      <x v="273"/>
    </i>
    <i>
      <x v="137"/>
    </i>
    <i>
      <x v="275"/>
    </i>
    <i>
      <x v="138"/>
    </i>
    <i>
      <x v="277"/>
    </i>
    <i>
      <x v="139"/>
    </i>
    <i>
      <x v="279"/>
    </i>
    <i>
      <x v="280"/>
    </i>
    <i>
      <x v="282"/>
    </i>
    <i>
      <x v="140"/>
    </i>
    <i>
      <x v="283"/>
    </i>
    <i>
      <x v="141"/>
    </i>
    <i>
      <x v="285"/>
    </i>
    <i>
      <x v="142"/>
    </i>
    <i>
      <x v="287"/>
    </i>
    <i>
      <x v="143"/>
    </i>
    <i>
      <x v="289"/>
    </i>
    <i>
      <x v="144"/>
    </i>
    <i>
      <x v="291"/>
    </i>
    <i>
      <x v="145"/>
    </i>
    <i>
      <x v="293"/>
    </i>
    <i>
      <x v="146"/>
    </i>
    <i>
      <x v="295"/>
    </i>
    <i>
      <x v="147"/>
    </i>
    <i>
      <x v="297"/>
    </i>
    <i>
      <x v="148"/>
    </i>
    <i>
      <x v="299"/>
    </i>
    <i>
      <x v="149"/>
    </i>
    <i>
      <x v="301"/>
    </i>
    <i>
      <x v="150"/>
    </i>
    <i>
      <x v="303"/>
    </i>
    <i>
      <x v="151"/>
    </i>
    <i>
      <x v="305"/>
    </i>
    <i>
      <x v="152"/>
    </i>
    <i>
      <x v="307"/>
    </i>
    <i>
      <x v="153"/>
    </i>
    <i>
      <x v="309"/>
    </i>
    <i>
      <x v="154"/>
    </i>
    <i>
      <x v="311"/>
    </i>
    <i>
      <x v="155"/>
    </i>
    <i>
      <x v="313"/>
    </i>
    <i>
      <x v="156"/>
    </i>
    <i>
      <x v="315"/>
    </i>
    <i>
      <x v="157"/>
    </i>
    <i>
      <x v="317"/>
    </i>
    <i>
      <x v="158"/>
    </i>
    <i>
      <x v="1"/>
    </i>
    <i>
      <x v="319"/>
    </i>
    <i>
      <x v="159"/>
    </i>
    <i>
      <x v="322"/>
    </i>
    <i>
      <x v="160"/>
    </i>
    <i>
      <x/>
    </i>
    <i>
      <x v="161"/>
    </i>
    <i t="grand">
      <x/>
    </i>
  </rowItems>
  <colItems count="1">
    <i/>
  </colItems>
  <dataFields count="1">
    <dataField name="Liczba z tytul" fld="2" subtotal="count" baseField="1" baseItem="0"/>
  </dataFields>
  <formats count="6">
    <format dxfId="13">
      <pivotArea collapsedLevelsAreSubtotals="1" fieldPosition="0">
        <references count="1">
          <reference field="1" count="1">
            <x v="320"/>
          </reference>
        </references>
      </pivotArea>
    </format>
    <format dxfId="12">
      <pivotArea dataOnly="0" labelOnly="1" fieldPosition="0">
        <references count="1">
          <reference field="1" count="1">
            <x v="320"/>
          </reference>
        </references>
      </pivotArea>
    </format>
    <format dxfId="11">
      <pivotArea collapsedLevelsAreSubtotals="1" fieldPosition="0">
        <references count="1">
          <reference field="1" count="1">
            <x v="320"/>
          </reference>
        </references>
      </pivotArea>
    </format>
    <format dxfId="10">
      <pivotArea dataOnly="0" labelOnly="1" fieldPosition="0">
        <references count="1">
          <reference field="1" count="1">
            <x v="320"/>
          </reference>
        </references>
      </pivotArea>
    </format>
    <format dxfId="9">
      <pivotArea collapsedLevelsAreSubtotals="1" fieldPosition="0">
        <references count="1">
          <reference field="1" count="1">
            <x v="320"/>
          </reference>
        </references>
      </pivotArea>
    </format>
    <format dxfId="8">
      <pivotArea dataOnly="0" labelOnly="1" fieldPosition="0">
        <references count="1">
          <reference field="1" count="1">
            <x v="3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6C3E4-8571-4B22-B7BB-192456B00E55}" name="Tabela przestawna4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G3:H406" firstHeaderRow="1" firstDataRow="1" firstDataCol="1"/>
  <pivotFields count="4">
    <pivotField showAll="0"/>
    <pivotField showAll="0"/>
    <pivotField axis="axisRow" dataField="1" showAll="0" defaultSubtotal="0">
      <items count="86">
        <item x="46"/>
        <item x="12"/>
        <item x="11"/>
        <item x="43"/>
        <item x="19"/>
        <item x="34"/>
        <item x="81"/>
        <item x="71"/>
        <item x="2"/>
        <item x="15"/>
        <item x="74"/>
        <item x="50"/>
        <item x="45"/>
        <item x="6"/>
        <item x="9"/>
        <item x="18"/>
        <item x="3"/>
        <item x="48"/>
        <item x="66"/>
        <item x="55"/>
        <item x="62"/>
        <item x="64"/>
        <item x="31"/>
        <item x="56"/>
        <item x="59"/>
        <item x="83"/>
        <item x="16"/>
        <item x="32"/>
        <item x="80"/>
        <item x="8"/>
        <item x="25"/>
        <item x="0"/>
        <item x="75"/>
        <item x="76"/>
        <item x="29"/>
        <item x="20"/>
        <item x="17"/>
        <item x="38"/>
        <item x="35"/>
        <item x="13"/>
        <item x="60"/>
        <item x="54"/>
        <item x="78"/>
        <item x="42"/>
        <item x="44"/>
        <item x="39"/>
        <item x="73"/>
        <item x="21"/>
        <item x="84"/>
        <item x="69"/>
        <item x="53"/>
        <item x="82"/>
        <item x="27"/>
        <item x="61"/>
        <item x="37"/>
        <item x="68"/>
        <item x="30"/>
        <item x="7"/>
        <item x="79"/>
        <item x="57"/>
        <item x="67"/>
        <item x="26"/>
        <item x="1"/>
        <item x="33"/>
        <item x="72"/>
        <item x="70"/>
        <item x="14"/>
        <item x="36"/>
        <item x="63"/>
        <item x="65"/>
        <item x="58"/>
        <item x="52"/>
        <item x="41"/>
        <item x="24"/>
        <item x="51"/>
        <item x="10"/>
        <item x="49"/>
        <item x="23"/>
        <item x="40"/>
        <item x="4"/>
        <item x="28"/>
        <item x="85"/>
        <item x="5"/>
        <item x="77"/>
        <item x="22"/>
        <item x="47"/>
      </items>
    </pivotField>
    <pivotField axis="axisRow" showAll="0">
      <items count="71">
        <item sd="0" x="45"/>
        <item x="18"/>
        <item x="8"/>
        <item x="11"/>
        <item x="68"/>
        <item x="24"/>
        <item x="41"/>
        <item x="27"/>
        <item x="42"/>
        <item x="57"/>
        <item x="33"/>
        <item x="63"/>
        <item x="17"/>
        <item x="40"/>
        <item x="30"/>
        <item x="16"/>
        <item x="59"/>
        <item x="49"/>
        <item x="35"/>
        <item x="21"/>
        <item x="65"/>
        <item x="0"/>
        <item x="60"/>
        <item x="67"/>
        <item x="37"/>
        <item x="43"/>
        <item x="66"/>
        <item x="1"/>
        <item x="39"/>
        <item x="50"/>
        <item x="54"/>
        <item x="53"/>
        <item x="4"/>
        <item x="2"/>
        <item x="34"/>
        <item x="69"/>
        <item x="62"/>
        <item x="44"/>
        <item x="14"/>
        <item x="52"/>
        <item x="31"/>
        <item x="15"/>
        <item x="29"/>
        <item x="5"/>
        <item x="3"/>
        <item x="56"/>
        <item x="12"/>
        <item x="32"/>
        <item x="64"/>
        <item x="38"/>
        <item x="58"/>
        <item x="22"/>
        <item x="19"/>
        <item x="28"/>
        <item x="13"/>
        <item x="26"/>
        <item x="10"/>
        <item x="48"/>
        <item x="25"/>
        <item x="55"/>
        <item x="51"/>
        <item x="23"/>
        <item x="6"/>
        <item x="61"/>
        <item x="7"/>
        <item x="47"/>
        <item x="46"/>
        <item x="9"/>
        <item x="20"/>
        <item x="36"/>
        <item t="default"/>
      </items>
    </pivotField>
  </pivotFields>
  <rowFields count="2">
    <field x="2"/>
    <field x="3"/>
  </rowFields>
  <rowItems count="403">
    <i>
      <x/>
    </i>
    <i r="1">
      <x v="1"/>
    </i>
    <i r="1">
      <x v="6"/>
    </i>
    <i r="1">
      <x v="8"/>
    </i>
    <i r="1">
      <x v="66"/>
    </i>
    <i>
      <x v="1"/>
    </i>
    <i r="1">
      <x v="3"/>
    </i>
    <i r="1">
      <x v="4"/>
    </i>
    <i r="1">
      <x v="10"/>
    </i>
    <i r="1">
      <x v="56"/>
    </i>
    <i r="1">
      <x v="66"/>
    </i>
    <i r="1">
      <x v="67"/>
    </i>
    <i>
      <x v="2"/>
    </i>
    <i r="1">
      <x v="6"/>
    </i>
    <i r="1">
      <x v="50"/>
    </i>
    <i r="1">
      <x v="64"/>
    </i>
    <i r="1">
      <x v="66"/>
    </i>
    <i r="1">
      <x v="67"/>
    </i>
    <i>
      <x v="3"/>
    </i>
    <i r="1">
      <x v="13"/>
    </i>
    <i r="1">
      <x v="35"/>
    </i>
    <i>
      <x v="4"/>
    </i>
    <i r="1">
      <x v="18"/>
    </i>
    <i r="1">
      <x v="22"/>
    </i>
    <i r="1">
      <x v="52"/>
    </i>
    <i r="1">
      <x v="61"/>
    </i>
    <i>
      <x v="5"/>
    </i>
    <i r="1">
      <x/>
    </i>
    <i r="1">
      <x v="34"/>
    </i>
    <i r="1">
      <x v="53"/>
    </i>
    <i>
      <x v="6"/>
    </i>
    <i r="1">
      <x v="62"/>
    </i>
    <i>
      <x v="7"/>
    </i>
    <i r="1">
      <x v="20"/>
    </i>
    <i r="1">
      <x v="48"/>
    </i>
    <i>
      <x v="8"/>
    </i>
    <i r="1">
      <x v="21"/>
    </i>
    <i r="1">
      <x v="52"/>
    </i>
    <i r="1">
      <x v="61"/>
    </i>
    <i r="1">
      <x v="63"/>
    </i>
    <i>
      <x v="9"/>
    </i>
    <i r="1">
      <x v="9"/>
    </i>
    <i r="1">
      <x v="11"/>
    </i>
    <i r="1">
      <x v="15"/>
    </i>
    <i r="1">
      <x v="34"/>
    </i>
    <i r="1">
      <x v="38"/>
    </i>
    <i r="1">
      <x v="47"/>
    </i>
    <i r="1">
      <x v="57"/>
    </i>
    <i>
      <x v="10"/>
    </i>
    <i r="1">
      <x v="3"/>
    </i>
    <i r="1">
      <x v="7"/>
    </i>
    <i r="1">
      <x v="23"/>
    </i>
    <i r="1">
      <x v="34"/>
    </i>
    <i>
      <x v="11"/>
    </i>
    <i r="1">
      <x v="22"/>
    </i>
    <i r="1">
      <x v="24"/>
    </i>
    <i r="1">
      <x v="26"/>
    </i>
    <i r="1">
      <x v="27"/>
    </i>
    <i r="1">
      <x v="29"/>
    </i>
    <i r="1">
      <x v="32"/>
    </i>
    <i r="1">
      <x v="34"/>
    </i>
    <i r="1">
      <x v="50"/>
    </i>
    <i r="1">
      <x v="65"/>
    </i>
    <i>
      <x v="12"/>
    </i>
    <i r="1">
      <x/>
    </i>
    <i r="1">
      <x v="4"/>
    </i>
    <i r="1">
      <x v="32"/>
    </i>
    <i r="1">
      <x v="54"/>
    </i>
    <i r="1">
      <x v="66"/>
    </i>
    <i>
      <x v="13"/>
    </i>
    <i r="1">
      <x v="14"/>
    </i>
    <i r="1">
      <x v="15"/>
    </i>
    <i r="1">
      <x v="35"/>
    </i>
    <i r="1">
      <x v="45"/>
    </i>
    <i r="1">
      <x v="62"/>
    </i>
    <i>
      <x v="14"/>
    </i>
    <i r="1">
      <x v="1"/>
    </i>
    <i r="1">
      <x v="17"/>
    </i>
    <i r="1">
      <x v="33"/>
    </i>
    <i r="1">
      <x v="49"/>
    </i>
    <i r="1">
      <x v="50"/>
    </i>
    <i r="1">
      <x v="65"/>
    </i>
    <i r="1">
      <x v="68"/>
    </i>
    <i>
      <x v="15"/>
    </i>
    <i r="1">
      <x v="12"/>
    </i>
    <i r="1">
      <x v="36"/>
    </i>
    <i r="1">
      <x v="38"/>
    </i>
    <i>
      <x v="16"/>
    </i>
    <i r="1">
      <x v="1"/>
    </i>
    <i r="1">
      <x v="8"/>
    </i>
    <i r="1">
      <x v="19"/>
    </i>
    <i r="1">
      <x v="27"/>
    </i>
    <i r="1">
      <x v="33"/>
    </i>
    <i r="1">
      <x v="49"/>
    </i>
    <i>
      <x v="17"/>
    </i>
    <i r="1">
      <x v="34"/>
    </i>
    <i r="1">
      <x v="49"/>
    </i>
    <i r="1">
      <x v="54"/>
    </i>
    <i r="1">
      <x v="57"/>
    </i>
    <i>
      <x v="18"/>
    </i>
    <i r="1">
      <x v="47"/>
    </i>
    <i r="1">
      <x v="61"/>
    </i>
    <i r="1">
      <x v="66"/>
    </i>
    <i>
      <x v="19"/>
    </i>
    <i r="1">
      <x v="30"/>
    </i>
    <i>
      <x v="20"/>
    </i>
    <i r="1">
      <x v="4"/>
    </i>
    <i r="1">
      <x v="33"/>
    </i>
    <i r="1">
      <x v="41"/>
    </i>
    <i>
      <x v="21"/>
    </i>
    <i r="1">
      <x v="13"/>
    </i>
    <i r="1">
      <x v="42"/>
    </i>
    <i r="1">
      <x v="52"/>
    </i>
    <i r="1">
      <x v="64"/>
    </i>
    <i r="1">
      <x v="67"/>
    </i>
    <i>
      <x v="22"/>
    </i>
    <i r="1">
      <x v="39"/>
    </i>
    <i r="1">
      <x v="47"/>
    </i>
    <i r="1">
      <x v="62"/>
    </i>
    <i>
      <x v="23"/>
    </i>
    <i r="1">
      <x v="5"/>
    </i>
    <i r="1">
      <x v="13"/>
    </i>
    <i r="1">
      <x v="50"/>
    </i>
    <i r="1">
      <x v="59"/>
    </i>
    <i r="1">
      <x v="69"/>
    </i>
    <i>
      <x v="24"/>
    </i>
    <i r="1">
      <x v="20"/>
    </i>
    <i r="1">
      <x v="28"/>
    </i>
    <i r="1">
      <x v="40"/>
    </i>
    <i>
      <x v="25"/>
    </i>
    <i r="1">
      <x v="36"/>
    </i>
    <i>
      <x v="26"/>
    </i>
    <i r="1">
      <x v="8"/>
    </i>
    <i r="1">
      <x v="41"/>
    </i>
    <i r="1">
      <x v="42"/>
    </i>
    <i r="1">
      <x v="52"/>
    </i>
    <i>
      <x v="27"/>
    </i>
    <i r="1">
      <x v="48"/>
    </i>
    <i r="1">
      <x v="51"/>
    </i>
    <i r="1">
      <x v="61"/>
    </i>
    <i>
      <x v="28"/>
    </i>
    <i r="1">
      <x v="55"/>
    </i>
    <i>
      <x v="29"/>
    </i>
    <i r="1">
      <x v="2"/>
    </i>
    <i r="1">
      <x v="4"/>
    </i>
    <i r="1">
      <x v="31"/>
    </i>
    <i r="1">
      <x v="41"/>
    </i>
    <i r="1">
      <x v="42"/>
    </i>
    <i r="1">
      <x v="44"/>
    </i>
    <i r="1">
      <x v="58"/>
    </i>
    <i>
      <x v="30"/>
    </i>
    <i r="1">
      <x/>
    </i>
    <i r="1">
      <x v="1"/>
    </i>
    <i r="1">
      <x v="7"/>
    </i>
    <i r="1">
      <x v="18"/>
    </i>
    <i r="1">
      <x v="58"/>
    </i>
    <i r="1">
      <x v="63"/>
    </i>
    <i>
      <x v="31"/>
    </i>
    <i r="1">
      <x v="14"/>
    </i>
    <i r="1">
      <x v="21"/>
    </i>
    <i r="1">
      <x v="45"/>
    </i>
    <i r="1">
      <x v="59"/>
    </i>
    <i>
      <x v="32"/>
    </i>
    <i r="1">
      <x v="17"/>
    </i>
    <i r="1">
      <x v="22"/>
    </i>
    <i r="1">
      <x v="50"/>
    </i>
    <i r="1">
      <x v="61"/>
    </i>
    <i>
      <x v="33"/>
    </i>
    <i r="1">
      <x v="25"/>
    </i>
    <i>
      <x v="34"/>
    </i>
    <i r="1">
      <x v="13"/>
    </i>
    <i r="1">
      <x v="27"/>
    </i>
    <i r="1">
      <x v="42"/>
    </i>
    <i r="1">
      <x v="52"/>
    </i>
    <i>
      <x v="35"/>
    </i>
    <i r="1">
      <x v="10"/>
    </i>
    <i r="1">
      <x v="16"/>
    </i>
    <i r="1">
      <x v="19"/>
    </i>
    <i>
      <x v="36"/>
    </i>
    <i r="1">
      <x v="14"/>
    </i>
    <i r="1">
      <x v="15"/>
    </i>
    <i r="1">
      <x v="25"/>
    </i>
    <i>
      <x v="37"/>
    </i>
    <i r="1">
      <x v="16"/>
    </i>
    <i r="1">
      <x v="24"/>
    </i>
    <i r="1">
      <x v="33"/>
    </i>
    <i r="1">
      <x v="64"/>
    </i>
    <i>
      <x v="38"/>
    </i>
    <i r="1">
      <x v="18"/>
    </i>
    <i r="1">
      <x v="25"/>
    </i>
    <i>
      <x v="39"/>
    </i>
    <i r="1">
      <x v="4"/>
    </i>
    <i r="1">
      <x v="13"/>
    </i>
    <i r="1">
      <x v="46"/>
    </i>
    <i>
      <x v="40"/>
    </i>
    <i r="1">
      <x v="27"/>
    </i>
    <i r="1">
      <x v="36"/>
    </i>
    <i>
      <x v="41"/>
    </i>
    <i r="1">
      <x v="5"/>
    </i>
    <i r="1">
      <x v="9"/>
    </i>
    <i r="1">
      <x v="13"/>
    </i>
    <i r="1">
      <x v="54"/>
    </i>
    <i>
      <x v="42"/>
    </i>
    <i r="1">
      <x v="9"/>
    </i>
    <i>
      <x v="43"/>
    </i>
    <i r="1">
      <x v="16"/>
    </i>
    <i r="1">
      <x v="43"/>
    </i>
    <i r="1">
      <x v="50"/>
    </i>
    <i r="1">
      <x v="55"/>
    </i>
    <i>
      <x v="44"/>
    </i>
    <i r="1">
      <x v="7"/>
    </i>
    <i r="1">
      <x v="27"/>
    </i>
    <i r="1">
      <x v="37"/>
    </i>
    <i r="1">
      <x v="47"/>
    </i>
    <i r="1">
      <x v="53"/>
    </i>
    <i r="1">
      <x v="66"/>
    </i>
    <i>
      <x v="45"/>
    </i>
    <i r="1">
      <x/>
    </i>
    <i r="1">
      <x v="21"/>
    </i>
    <i r="1">
      <x v="24"/>
    </i>
    <i r="1">
      <x v="27"/>
    </i>
    <i r="1">
      <x v="40"/>
    </i>
    <i>
      <x v="46"/>
    </i>
    <i r="1">
      <x v="26"/>
    </i>
    <i r="1">
      <x v="52"/>
    </i>
    <i>
      <x v="47"/>
    </i>
    <i r="1">
      <x v="21"/>
    </i>
    <i r="1">
      <x v="44"/>
    </i>
    <i r="1">
      <x v="49"/>
    </i>
    <i r="1">
      <x v="51"/>
    </i>
    <i r="1">
      <x v="56"/>
    </i>
    <i r="1">
      <x v="68"/>
    </i>
    <i>
      <x v="48"/>
    </i>
    <i r="1">
      <x v="18"/>
    </i>
    <i r="1">
      <x v="67"/>
    </i>
    <i>
      <x v="49"/>
    </i>
    <i r="1">
      <x v="32"/>
    </i>
    <i r="1">
      <x v="62"/>
    </i>
    <i>
      <x v="50"/>
    </i>
    <i r="1">
      <x v="28"/>
    </i>
    <i r="1">
      <x v="37"/>
    </i>
    <i r="1">
      <x v="39"/>
    </i>
    <i r="1">
      <x v="60"/>
    </i>
    <i r="1">
      <x v="67"/>
    </i>
    <i r="1">
      <x v="68"/>
    </i>
    <i>
      <x v="51"/>
    </i>
    <i r="1">
      <x v="54"/>
    </i>
    <i r="1">
      <x v="65"/>
    </i>
    <i>
      <x v="52"/>
    </i>
    <i r="1">
      <x v="7"/>
    </i>
    <i r="1">
      <x v="17"/>
    </i>
    <i r="1">
      <x v="40"/>
    </i>
    <i r="1">
      <x v="43"/>
    </i>
    <i>
      <x v="53"/>
    </i>
    <i r="1">
      <x v="44"/>
    </i>
    <i>
      <x v="54"/>
    </i>
    <i r="1">
      <x v="2"/>
    </i>
    <i r="1">
      <x v="10"/>
    </i>
    <i r="1">
      <x v="13"/>
    </i>
    <i r="1">
      <x v="23"/>
    </i>
    <i r="1">
      <x v="69"/>
    </i>
    <i>
      <x v="55"/>
    </i>
    <i r="1">
      <x v="1"/>
    </i>
    <i r="1">
      <x v="34"/>
    </i>
    <i r="1">
      <x v="55"/>
    </i>
    <i>
      <x v="56"/>
    </i>
    <i r="1">
      <x v="21"/>
    </i>
    <i r="1">
      <x v="31"/>
    </i>
    <i r="1">
      <x v="38"/>
    </i>
    <i r="1">
      <x v="42"/>
    </i>
    <i r="1">
      <x v="60"/>
    </i>
    <i r="1">
      <x v="68"/>
    </i>
    <i>
      <x v="57"/>
    </i>
    <i r="1">
      <x v="14"/>
    </i>
    <i r="1">
      <x v="28"/>
    </i>
    <i r="1">
      <x v="37"/>
    </i>
    <i r="1">
      <x v="64"/>
    </i>
    <i>
      <x v="58"/>
    </i>
    <i r="1">
      <x v="18"/>
    </i>
    <i>
      <x v="59"/>
    </i>
    <i r="1">
      <x v="38"/>
    </i>
    <i r="1">
      <x v="55"/>
    </i>
    <i>
      <x v="60"/>
    </i>
    <i r="1">
      <x v="13"/>
    </i>
    <i r="1">
      <x v="32"/>
    </i>
    <i r="1">
      <x v="43"/>
    </i>
    <i r="1">
      <x v="45"/>
    </i>
    <i r="1">
      <x v="61"/>
    </i>
    <i r="1">
      <x v="66"/>
    </i>
    <i>
      <x v="61"/>
    </i>
    <i r="1">
      <x v="42"/>
    </i>
    <i r="1">
      <x v="55"/>
    </i>
    <i r="1">
      <x v="61"/>
    </i>
    <i>
      <x v="62"/>
    </i>
    <i r="1">
      <x v="26"/>
    </i>
    <i r="1">
      <x v="27"/>
    </i>
    <i r="1">
      <x v="35"/>
    </i>
    <i>
      <x v="63"/>
    </i>
    <i r="1">
      <x v="21"/>
    </i>
    <i r="1">
      <x v="44"/>
    </i>
    <i r="1">
      <x v="47"/>
    </i>
    <i>
      <x v="64"/>
    </i>
    <i r="1">
      <x v="4"/>
    </i>
    <i r="1">
      <x v="32"/>
    </i>
    <i>
      <x v="65"/>
    </i>
    <i r="1">
      <x v="43"/>
    </i>
    <i r="1">
      <x v="54"/>
    </i>
    <i>
      <x v="66"/>
    </i>
    <i r="1">
      <x v="3"/>
    </i>
    <i r="1">
      <x v="8"/>
    </i>
    <i r="1">
      <x v="23"/>
    </i>
    <i r="1">
      <x v="54"/>
    </i>
    <i>
      <x v="67"/>
    </i>
    <i r="1">
      <x v="6"/>
    </i>
    <i r="1">
      <x v="30"/>
    </i>
    <i r="1">
      <x v="32"/>
    </i>
    <i r="1">
      <x v="50"/>
    </i>
    <i>
      <x v="68"/>
    </i>
    <i r="1">
      <x v="42"/>
    </i>
    <i r="1">
      <x v="50"/>
    </i>
    <i>
      <x v="69"/>
    </i>
    <i r="1">
      <x v="17"/>
    </i>
    <i r="1">
      <x v="29"/>
    </i>
    <i>
      <x v="70"/>
    </i>
    <i r="1">
      <x v="19"/>
    </i>
    <i r="1">
      <x v="34"/>
    </i>
    <i r="1">
      <x v="45"/>
    </i>
    <i>
      <x v="71"/>
    </i>
    <i r="1">
      <x v="9"/>
    </i>
    <i r="1">
      <x v="17"/>
    </i>
    <i r="1">
      <x v="27"/>
    </i>
    <i r="1">
      <x v="41"/>
    </i>
    <i r="1">
      <x v="54"/>
    </i>
    <i r="1">
      <x v="55"/>
    </i>
    <i r="1">
      <x v="67"/>
    </i>
    <i>
      <x v="72"/>
    </i>
    <i r="1">
      <x v="61"/>
    </i>
    <i r="1">
      <x v="62"/>
    </i>
    <i>
      <x v="73"/>
    </i>
    <i r="1">
      <x v="17"/>
    </i>
    <i r="1">
      <x v="46"/>
    </i>
    <i r="1">
      <x v="68"/>
    </i>
    <i>
      <x v="74"/>
    </i>
    <i r="1">
      <x v="21"/>
    </i>
    <i r="1">
      <x v="55"/>
    </i>
    <i>
      <x v="75"/>
    </i>
    <i r="1">
      <x v="4"/>
    </i>
    <i r="1">
      <x v="8"/>
    </i>
    <i r="1">
      <x v="28"/>
    </i>
    <i r="1">
      <x v="67"/>
    </i>
    <i>
      <x v="76"/>
    </i>
    <i r="1">
      <x/>
    </i>
    <i r="1">
      <x v="14"/>
    </i>
    <i r="1">
      <x v="31"/>
    </i>
    <i r="1">
      <x v="32"/>
    </i>
    <i r="1">
      <x v="51"/>
    </i>
    <i>
      <x v="77"/>
    </i>
    <i r="1">
      <x v="3"/>
    </i>
    <i r="1">
      <x v="5"/>
    </i>
    <i r="1">
      <x v="13"/>
    </i>
    <i r="1">
      <x v="36"/>
    </i>
    <i r="1">
      <x v="44"/>
    </i>
    <i r="1">
      <x v="46"/>
    </i>
    <i r="1">
      <x v="50"/>
    </i>
    <i r="1">
      <x v="61"/>
    </i>
    <i>
      <x v="78"/>
    </i>
    <i r="1">
      <x v="5"/>
    </i>
    <i r="1">
      <x v="6"/>
    </i>
    <i r="1">
      <x v="19"/>
    </i>
    <i r="1">
      <x v="22"/>
    </i>
    <i r="1">
      <x v="49"/>
    </i>
    <i>
      <x v="79"/>
    </i>
    <i r="1">
      <x v="6"/>
    </i>
    <i r="1">
      <x v="22"/>
    </i>
    <i r="1">
      <x v="25"/>
    </i>
    <i r="1">
      <x v="32"/>
    </i>
    <i r="1">
      <x v="44"/>
    </i>
    <i r="1">
      <x v="49"/>
    </i>
    <i r="1">
      <x v="53"/>
    </i>
    <i r="1">
      <x v="58"/>
    </i>
    <i>
      <x v="80"/>
    </i>
    <i r="1">
      <x v="52"/>
    </i>
    <i r="1">
      <x v="53"/>
    </i>
    <i>
      <x v="81"/>
    </i>
    <i r="1">
      <x v="17"/>
    </i>
    <i>
      <x v="82"/>
    </i>
    <i r="1">
      <x v="43"/>
    </i>
    <i r="1">
      <x v="50"/>
    </i>
    <i r="1">
      <x v="52"/>
    </i>
    <i r="1">
      <x v="63"/>
    </i>
    <i>
      <x v="83"/>
    </i>
    <i r="1">
      <x v="1"/>
    </i>
    <i r="1">
      <x v="6"/>
    </i>
    <i r="1">
      <x v="22"/>
    </i>
    <i r="1">
      <x v="46"/>
    </i>
    <i>
      <x v="84"/>
    </i>
    <i r="1">
      <x v="50"/>
    </i>
    <i r="1">
      <x v="61"/>
    </i>
    <i r="1">
      <x v="68"/>
    </i>
    <i>
      <x v="85"/>
    </i>
    <i r="1">
      <x v="32"/>
    </i>
    <i r="1">
      <x v="46"/>
    </i>
    <i t="grand">
      <x/>
    </i>
  </rowItems>
  <colItems count="1">
    <i/>
  </colItems>
  <dataFields count="1">
    <dataField name="Liczba z tytu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4C4B2-59E7-4480-BD6E-7770AF72C4AE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D1:E71" firstHeaderRow="1" firstDataRow="1" firstDataCol="1"/>
  <pivotFields count="2">
    <pivotField dataField="1" showAll="0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axis="axisRow" showAll="0">
      <items count="70">
        <item x="8"/>
        <item x="24"/>
        <item x="4"/>
        <item x="50"/>
        <item x="41"/>
        <item x="14"/>
        <item x="44"/>
        <item x="0"/>
        <item x="5"/>
        <item x="25"/>
        <item x="47"/>
        <item x="43"/>
        <item x="34"/>
        <item x="53"/>
        <item x="66"/>
        <item x="17"/>
        <item x="42"/>
        <item x="12"/>
        <item x="33"/>
        <item x="60"/>
        <item x="9"/>
        <item x="7"/>
        <item x="64"/>
        <item x="46"/>
        <item x="39"/>
        <item x="49"/>
        <item x="63"/>
        <item x="51"/>
        <item x="59"/>
        <item x="56"/>
        <item x="67"/>
        <item x="1"/>
        <item x="29"/>
        <item x="23"/>
        <item x="65"/>
        <item x="54"/>
        <item x="35"/>
        <item x="58"/>
        <item x="38"/>
        <item x="21"/>
        <item x="16"/>
        <item x="32"/>
        <item x="20"/>
        <item x="57"/>
        <item x="40"/>
        <item x="3"/>
        <item x="18"/>
        <item x="61"/>
        <item x="28"/>
        <item x="31"/>
        <item x="45"/>
        <item x="26"/>
        <item x="52"/>
        <item x="11"/>
        <item x="27"/>
        <item x="48"/>
        <item x="68"/>
        <item x="36"/>
        <item x="13"/>
        <item x="37"/>
        <item x="10"/>
        <item x="30"/>
        <item x="15"/>
        <item x="6"/>
        <item x="2"/>
        <item x="19"/>
        <item x="22"/>
        <item x="55"/>
        <item x="62"/>
        <item t="default"/>
      </items>
    </pivotField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Liczba z pesel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4871BB1E-8836-4BE2-98A9-858F4C134DB2}" autoFormatId="16" applyNumberFormats="0" applyBorderFormats="0" applyFontFormats="0" applyPatternFormats="0" applyAlignmentFormats="0" applyWidthHeightFormats="0">
  <queryTableRefresh nextId="4">
    <queryTableFields count="3">
      <queryTableField id="1" name="pesel" tableColumnId="1"/>
      <queryTableField id="2" name="nazwisko" tableColumnId="2"/>
      <queryTableField id="3" name="imi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95AA423F-9D70-4607-9A86-3AB7737C6E3D}" autoFormatId="16" applyNumberFormats="0" applyBorderFormats="0" applyFontFormats="0" applyPatternFormats="0" applyAlignmentFormats="0" applyWidthHeightFormats="0">
  <queryTableRefresh nextId="4">
    <queryTableFields count="3">
      <queryTableField id="1" name="lp" tableColumnId="1"/>
      <queryTableField id="2" name="pesel" tableColumnId="2"/>
      <queryTableField id="3" name="tytu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500C87B8-5556-445D-97AF-99811D306A1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lp" tableColumnId="1"/>
      <queryTableField id="2" name="pesel" tableColumnId="2"/>
      <queryTableField id="3" name="tytul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0923150-5645-4FC9-BE2E-A8087B5672EC}" autoFormatId="16" applyNumberFormats="0" applyBorderFormats="0" applyFontFormats="0" applyPatternFormats="0" applyAlignmentFormats="0" applyWidthHeightFormats="0">
  <queryTableRefresh nextId="3">
    <queryTableFields count="2">
      <queryTableField id="1" name="pesel" tableColumnId="1"/>
      <queryTableField id="2" name="id_pok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18245-5C9B-4EC3-8FC8-AC0CE76DD2E6}" name="studenci" displayName="studenci" ref="A1:C331" tableType="queryTable" totalsRowShown="0">
  <autoFilter ref="A1:C331" xr:uid="{AF63658D-E477-42B9-B3DF-6818864B350F}"/>
  <tableColumns count="3">
    <tableColumn id="1" xr3:uid="{15C1292A-803A-43B0-85E8-AC3A639FD187}" uniqueName="1" name="pesel" queryTableFieldId="1"/>
    <tableColumn id="2" xr3:uid="{E4C5DCC1-4540-4C38-9398-795F32EE44BD}" uniqueName="2" name="nazwisko" queryTableFieldId="2" dataDxfId="16"/>
    <tableColumn id="3" xr3:uid="{C465C5D2-3D8F-427E-8DF3-A5BA0A4C913C}" uniqueName="3" name="imie" queryTableFieldId="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5E048-C480-438A-8C6E-C62BBBAB4BE5}" name="wypozyczenia" displayName="wypozyczenia" ref="A1:C331" tableType="queryTable" totalsRowShown="0">
  <autoFilter ref="A1:C331" xr:uid="{39C6A264-4E4C-4DB2-AF0B-6879F0C12C03}"/>
  <tableColumns count="3">
    <tableColumn id="1" xr3:uid="{8EB65DA8-933C-44B7-A026-6D51C0E895D6}" uniqueName="1" name="lp" queryTableFieldId="1"/>
    <tableColumn id="2" xr3:uid="{7692A1B4-1A41-49BF-8625-5AAB32906069}" uniqueName="2" name="pesel" queryTableFieldId="2"/>
    <tableColumn id="3" xr3:uid="{0AE3E806-22E4-4CCE-BCAC-57F2C9429F47}" uniqueName="3" name="tytul" queryTableFieldId="3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637223-FC4F-4D78-A066-8B9BF9E3B00B}" name="wypozyczenia5" displayName="wypozyczenia5" ref="A1:D331" tableType="queryTable" totalsRowShown="0">
  <autoFilter ref="A1:D331" xr:uid="{115EDA63-4173-4AD1-B10A-87CEFDDD8F57}"/>
  <tableColumns count="4">
    <tableColumn id="1" xr3:uid="{6530AB42-CE3B-4E4C-9186-0CC65A0F2688}" uniqueName="1" name="lp" queryTableFieldId="1"/>
    <tableColumn id="2" xr3:uid="{88A74DAF-B506-4BC7-9223-5836DC3C9DE3}" uniqueName="2" name="pesel" queryTableFieldId="2"/>
    <tableColumn id="3" xr3:uid="{AD96D4E3-FEB1-4E46-8BD9-7DFF90DD124C}" uniqueName="3" name="tytul" queryTableFieldId="3" dataDxfId="1"/>
    <tableColumn id="4" xr3:uid="{29ACF8C9-1C46-45BF-99D4-A5CB3298E0E4}" uniqueName="4" name="pokój" queryTableFieldId="4" dataDxfId="0">
      <calculatedColumnFormula>IFERROR(VLOOKUP(wypozyczenia5[[#This Row],[pesel]],meldunek[],2,FALSE),-1)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39CF9-4A98-48AF-8444-23086F151575}" name="meldunek" displayName="meldunek" ref="A1:B326" tableType="queryTable" totalsRowShown="0">
  <autoFilter ref="A1:B326" xr:uid="{39EF79C5-45C0-434D-AC93-8BAF3BA53D89}"/>
  <tableColumns count="2">
    <tableColumn id="1" xr3:uid="{FC8E60A7-E309-4A93-B019-F1E8D250A0E5}" uniqueName="1" name="pesel" queryTableFieldId="1"/>
    <tableColumn id="2" xr3:uid="{0092C7D0-3F25-4312-8C8E-D41265C9F420}" uniqueName="2" name="id_pok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4F5-95A1-4462-8F90-FFFE98F9E3DD}">
  <dimension ref="A1:S334"/>
  <sheetViews>
    <sheetView tabSelected="1" topLeftCell="B1" workbookViewId="0">
      <selection activeCell="R1" sqref="R1:S5"/>
    </sheetView>
  </sheetViews>
  <sheetFormatPr defaultRowHeight="14.4" x14ac:dyDescent="0.3"/>
  <cols>
    <col min="1" max="1" width="12" bestFit="1" customWidth="1"/>
    <col min="2" max="2" width="15.88671875" bestFit="1" customWidth="1"/>
    <col min="3" max="3" width="12.44140625" bestFit="1" customWidth="1"/>
    <col min="5" max="5" width="19.88671875" bestFit="1" customWidth="1"/>
    <col min="6" max="6" width="15.77734375" bestFit="1" customWidth="1"/>
    <col min="7" max="7" width="15.77734375" customWidth="1"/>
    <col min="9" max="9" width="12.6640625" bestFit="1" customWidth="1"/>
    <col min="10" max="10" width="10.109375" bestFit="1" customWidth="1"/>
    <col min="12" max="12" width="25.21875" bestFit="1" customWidth="1"/>
    <col min="13" max="13" width="23.44140625" bestFit="1" customWidth="1"/>
    <col min="14" max="14" width="19.33203125" bestFit="1" customWidth="1"/>
    <col min="16" max="17" width="15.109375" bestFit="1" customWidth="1"/>
    <col min="18" max="18" width="13.88671875" bestFit="1" customWidth="1"/>
    <col min="19" max="19" width="7.21875" bestFit="1" customWidth="1"/>
  </cols>
  <sheetData>
    <row r="1" spans="1:19" x14ac:dyDescent="0.3">
      <c r="A1" t="s">
        <v>0</v>
      </c>
      <c r="B1" t="s">
        <v>1</v>
      </c>
      <c r="C1" t="s">
        <v>2</v>
      </c>
      <c r="E1" t="s">
        <v>528</v>
      </c>
      <c r="F1" t="s">
        <v>529</v>
      </c>
      <c r="G1" t="s">
        <v>539</v>
      </c>
      <c r="I1" t="s">
        <v>532</v>
      </c>
      <c r="J1" t="s">
        <v>533</v>
      </c>
      <c r="L1" t="s">
        <v>537</v>
      </c>
      <c r="M1" t="s">
        <v>536</v>
      </c>
      <c r="N1" t="s">
        <v>535</v>
      </c>
      <c r="P1" t="s">
        <v>534</v>
      </c>
      <c r="R1" t="s">
        <v>405</v>
      </c>
      <c r="S1" t="s">
        <v>37</v>
      </c>
    </row>
    <row r="2" spans="1:19" x14ac:dyDescent="0.3">
      <c r="A2">
        <v>92051048757</v>
      </c>
      <c r="B2" s="1" t="s">
        <v>3</v>
      </c>
      <c r="C2" s="1" t="s">
        <v>4</v>
      </c>
      <c r="E2" t="str">
        <f>VLOOKUP(wyp!D4,studenci[],2,FALSE)</f>
        <v>LEWANDOWSKI</v>
      </c>
      <c r="F2" t="str">
        <f>VLOOKUP(wyp!D4,studenci[],3,FALSE)</f>
        <v>KRZYSZTOF</v>
      </c>
      <c r="G2">
        <f>wyp!D4</f>
        <v>97021392858</v>
      </c>
      <c r="I2">
        <f>MOD(LEFT(RIGHT(studenci[[#This Row],[pesel]],2),1),2)</f>
        <v>1</v>
      </c>
      <c r="J2">
        <f>IF(MOD(LEFT(RIGHT(studenci[[#This Row],[pesel]],2),1),2)=0,1,0)</f>
        <v>0</v>
      </c>
      <c r="L2">
        <f>IFERROR(VLOOKUP(studenci[[#This Row],[pesel]],meldunek[pesel],1,FALSE),1)</f>
        <v>92051048757</v>
      </c>
      <c r="M2" t="str">
        <f>IF(L2=1,studenci[[#This Row],[nazwisko]],"")</f>
        <v/>
      </c>
      <c r="N2" t="str">
        <f>IF(L2=1,studenci[[#This Row],[imie]],"")</f>
        <v/>
      </c>
      <c r="P2">
        <f>COUNTIF(L2:L331,1)</f>
        <v>5</v>
      </c>
      <c r="R2" t="s">
        <v>240</v>
      </c>
      <c r="S2" t="s">
        <v>119</v>
      </c>
    </row>
    <row r="3" spans="1:19" x14ac:dyDescent="0.3">
      <c r="A3">
        <v>92051861424</v>
      </c>
      <c r="B3" s="1" t="s">
        <v>5</v>
      </c>
      <c r="C3" s="1" t="s">
        <v>6</v>
      </c>
      <c r="I3">
        <f>MOD(LEFT(RIGHT(studenci[[#This Row],[pesel]],2),1),2)</f>
        <v>0</v>
      </c>
      <c r="J3">
        <f>IF(MOD(LEFT(RIGHT(studenci[[#This Row],[pesel]],2),1),2)=0,1,0)</f>
        <v>1</v>
      </c>
      <c r="L3">
        <f>IFERROR(VLOOKUP(studenci[[#This Row],[pesel]],meldunek[pesel],1,FALSE),1)</f>
        <v>92051861424</v>
      </c>
      <c r="M3" t="str">
        <f>IF(L3=1,studenci[[#This Row],[nazwisko]],"")</f>
        <v/>
      </c>
      <c r="N3" t="str">
        <f>IF(L3=1,studenci[[#This Row],[imie]],"")</f>
        <v/>
      </c>
      <c r="R3" t="s">
        <v>318</v>
      </c>
      <c r="S3" t="s">
        <v>160</v>
      </c>
    </row>
    <row r="4" spans="1:19" x14ac:dyDescent="0.3">
      <c r="A4">
        <v>92052033215</v>
      </c>
      <c r="B4" s="1" t="s">
        <v>7</v>
      </c>
      <c r="C4" s="1" t="s">
        <v>8</v>
      </c>
      <c r="I4">
        <f>MOD(LEFT(RIGHT(studenci[[#This Row],[pesel]],2),1),2)</f>
        <v>1</v>
      </c>
      <c r="J4">
        <f>IF(MOD(LEFT(RIGHT(studenci[[#This Row],[pesel]],2),1),2)=0,1,0)</f>
        <v>0</v>
      </c>
      <c r="L4">
        <f>IFERROR(VLOOKUP(studenci[[#This Row],[pesel]],meldunek[pesel],1,FALSE),1)</f>
        <v>92052033215</v>
      </c>
      <c r="M4" t="str">
        <f>IF(L4=1,studenci[[#This Row],[nazwisko]],"")</f>
        <v/>
      </c>
      <c r="N4" t="str">
        <f>IF(L4=1,studenci[[#This Row],[imie]],"")</f>
        <v/>
      </c>
      <c r="R4" t="s">
        <v>363</v>
      </c>
      <c r="S4" t="s">
        <v>150</v>
      </c>
    </row>
    <row r="5" spans="1:19" x14ac:dyDescent="0.3">
      <c r="A5">
        <v>92052877491</v>
      </c>
      <c r="B5" s="1" t="s">
        <v>9</v>
      </c>
      <c r="C5" s="1" t="s">
        <v>10</v>
      </c>
      <c r="I5">
        <f>MOD(LEFT(RIGHT(studenci[[#This Row],[pesel]],2),1),2)</f>
        <v>1</v>
      </c>
      <c r="J5">
        <f>IF(MOD(LEFT(RIGHT(studenci[[#This Row],[pesel]],2),1),2)=0,1,0)</f>
        <v>0</v>
      </c>
      <c r="L5">
        <f>IFERROR(VLOOKUP(studenci[[#This Row],[pesel]],meldunek[pesel],1,FALSE),1)</f>
        <v>92052877491</v>
      </c>
      <c r="M5" t="str">
        <f>IF(L5=1,studenci[[#This Row],[nazwisko]],"")</f>
        <v/>
      </c>
      <c r="N5" t="str">
        <f>IF(L5=1,studenci[[#This Row],[imie]],"")</f>
        <v/>
      </c>
      <c r="R5" t="s">
        <v>53</v>
      </c>
      <c r="S5" t="s">
        <v>54</v>
      </c>
    </row>
    <row r="6" spans="1:19" x14ac:dyDescent="0.3">
      <c r="A6">
        <v>92052999663</v>
      </c>
      <c r="B6" s="1" t="s">
        <v>11</v>
      </c>
      <c r="C6" s="1" t="s">
        <v>12</v>
      </c>
      <c r="I6">
        <f>MOD(LEFT(RIGHT(studenci[[#This Row],[pesel]],2),1),2)</f>
        <v>0</v>
      </c>
      <c r="J6">
        <f>IF(MOD(LEFT(RIGHT(studenci[[#This Row],[pesel]],2),1),2)=0,1,0)</f>
        <v>1</v>
      </c>
      <c r="L6">
        <f>IFERROR(VLOOKUP(studenci[[#This Row],[pesel]],meldunek[pesel],1,FALSE),1)</f>
        <v>92052999663</v>
      </c>
      <c r="M6" t="str">
        <f>IF(L6=1,studenci[[#This Row],[nazwisko]],"")</f>
        <v/>
      </c>
      <c r="N6" t="str">
        <f>IF(L6=1,studenci[[#This Row],[imie]],"")</f>
        <v/>
      </c>
    </row>
    <row r="7" spans="1:19" x14ac:dyDescent="0.3">
      <c r="A7">
        <v>92060349478</v>
      </c>
      <c r="B7" s="1" t="s">
        <v>13</v>
      </c>
      <c r="C7" s="1" t="s">
        <v>14</v>
      </c>
      <c r="I7">
        <f>MOD(LEFT(RIGHT(studenci[[#This Row],[pesel]],2),1),2)</f>
        <v>1</v>
      </c>
      <c r="J7">
        <f>IF(MOD(LEFT(RIGHT(studenci[[#This Row],[pesel]],2),1),2)=0,1,0)</f>
        <v>0</v>
      </c>
      <c r="L7">
        <f>IFERROR(VLOOKUP(studenci[[#This Row],[pesel]],meldunek[pesel],1,FALSE),1)</f>
        <v>92060349478</v>
      </c>
      <c r="M7" t="str">
        <f>IF(L7=1,studenci[[#This Row],[nazwisko]],"")</f>
        <v/>
      </c>
      <c r="N7" t="str">
        <f>IF(L7=1,studenci[[#This Row],[imie]],"")</f>
        <v/>
      </c>
    </row>
    <row r="8" spans="1:19" x14ac:dyDescent="0.3">
      <c r="A8">
        <v>92060618813</v>
      </c>
      <c r="B8" s="1" t="s">
        <v>15</v>
      </c>
      <c r="C8" s="1" t="s">
        <v>16</v>
      </c>
      <c r="I8">
        <f>MOD(LEFT(RIGHT(studenci[[#This Row],[pesel]],2),1),2)</f>
        <v>1</v>
      </c>
      <c r="J8">
        <f>IF(MOD(LEFT(RIGHT(studenci[[#This Row],[pesel]],2),1),2)=0,1,0)</f>
        <v>0</v>
      </c>
      <c r="L8">
        <f>IFERROR(VLOOKUP(studenci[[#This Row],[pesel]],meldunek[pesel],1,FALSE),1)</f>
        <v>92060618813</v>
      </c>
      <c r="M8" t="str">
        <f>IF(L8=1,studenci[[#This Row],[nazwisko]],"")</f>
        <v/>
      </c>
      <c r="N8" t="str">
        <f>IF(L8=1,studenci[[#This Row],[imie]],"")</f>
        <v/>
      </c>
    </row>
    <row r="9" spans="1:19" x14ac:dyDescent="0.3">
      <c r="A9">
        <v>92060816563</v>
      </c>
      <c r="B9" s="1" t="s">
        <v>17</v>
      </c>
      <c r="C9" s="1" t="s">
        <v>18</v>
      </c>
      <c r="I9">
        <f>MOD(LEFT(RIGHT(studenci[[#This Row],[pesel]],2),1),2)</f>
        <v>0</v>
      </c>
      <c r="J9">
        <f>IF(MOD(LEFT(RIGHT(studenci[[#This Row],[pesel]],2),1),2)=0,1,0)</f>
        <v>1</v>
      </c>
      <c r="L9">
        <f>IFERROR(VLOOKUP(studenci[[#This Row],[pesel]],meldunek[pesel],1,FALSE),1)</f>
        <v>92060816563</v>
      </c>
      <c r="M9" t="str">
        <f>IF(L9=1,studenci[[#This Row],[nazwisko]],"")</f>
        <v/>
      </c>
      <c r="N9" t="str">
        <f>IF(L9=1,studenci[[#This Row],[imie]],"")</f>
        <v/>
      </c>
    </row>
    <row r="10" spans="1:19" x14ac:dyDescent="0.3">
      <c r="A10">
        <v>92060863855</v>
      </c>
      <c r="B10" s="1" t="s">
        <v>19</v>
      </c>
      <c r="C10" s="1" t="s">
        <v>20</v>
      </c>
      <c r="I10">
        <f>MOD(LEFT(RIGHT(studenci[[#This Row],[pesel]],2),1),2)</f>
        <v>1</v>
      </c>
      <c r="J10">
        <f>IF(MOD(LEFT(RIGHT(studenci[[#This Row],[pesel]],2),1),2)=0,1,0)</f>
        <v>0</v>
      </c>
      <c r="L10">
        <f>IFERROR(VLOOKUP(studenci[[#This Row],[pesel]],meldunek[pesel],1,FALSE),1)</f>
        <v>92060863855</v>
      </c>
      <c r="M10" t="str">
        <f>IF(L10=1,studenci[[#This Row],[nazwisko]],"")</f>
        <v/>
      </c>
      <c r="N10" t="str">
        <f>IF(L10=1,studenci[[#This Row],[imie]],"")</f>
        <v/>
      </c>
    </row>
    <row r="11" spans="1:19" x14ac:dyDescent="0.3">
      <c r="A11">
        <v>92061083359</v>
      </c>
      <c r="B11" s="1" t="s">
        <v>21</v>
      </c>
      <c r="C11" s="1" t="s">
        <v>22</v>
      </c>
      <c r="I11">
        <f>MOD(LEFT(RIGHT(studenci[[#This Row],[pesel]],2),1),2)</f>
        <v>1</v>
      </c>
      <c r="J11">
        <f>IF(MOD(LEFT(RIGHT(studenci[[#This Row],[pesel]],2),1),2)=0,1,0)</f>
        <v>0</v>
      </c>
      <c r="L11">
        <f>IFERROR(VLOOKUP(studenci[[#This Row],[pesel]],meldunek[pesel],1,FALSE),1)</f>
        <v>92061083359</v>
      </c>
      <c r="M11" t="str">
        <f>IF(L11=1,studenci[[#This Row],[nazwisko]],"")</f>
        <v/>
      </c>
      <c r="N11" t="str">
        <f>IF(L11=1,studenci[[#This Row],[imie]],"")</f>
        <v/>
      </c>
    </row>
    <row r="12" spans="1:19" x14ac:dyDescent="0.3">
      <c r="A12">
        <v>92061754985</v>
      </c>
      <c r="B12" s="1" t="s">
        <v>23</v>
      </c>
      <c r="C12" s="1" t="s">
        <v>24</v>
      </c>
      <c r="I12">
        <f>MOD(LEFT(RIGHT(studenci[[#This Row],[pesel]],2),1),2)</f>
        <v>0</v>
      </c>
      <c r="J12">
        <f>IF(MOD(LEFT(RIGHT(studenci[[#This Row],[pesel]],2),1),2)=0,1,0)</f>
        <v>1</v>
      </c>
      <c r="L12">
        <f>IFERROR(VLOOKUP(studenci[[#This Row],[pesel]],meldunek[pesel],1,FALSE),1)</f>
        <v>92061754985</v>
      </c>
      <c r="M12" t="str">
        <f>IF(L12=1,studenci[[#This Row],[nazwisko]],"")</f>
        <v/>
      </c>
      <c r="N12" t="str">
        <f>IF(L12=1,studenci[[#This Row],[imie]],"")</f>
        <v/>
      </c>
    </row>
    <row r="13" spans="1:19" x14ac:dyDescent="0.3">
      <c r="A13">
        <v>92061937214</v>
      </c>
      <c r="B13" s="1" t="s">
        <v>25</v>
      </c>
      <c r="C13" s="1" t="s">
        <v>26</v>
      </c>
      <c r="I13">
        <f>MOD(LEFT(RIGHT(studenci[[#This Row],[pesel]],2),1),2)</f>
        <v>1</v>
      </c>
      <c r="J13">
        <f>IF(MOD(LEFT(RIGHT(studenci[[#This Row],[pesel]],2),1),2)=0,1,0)</f>
        <v>0</v>
      </c>
      <c r="L13">
        <f>IFERROR(VLOOKUP(studenci[[#This Row],[pesel]],meldunek[pesel],1,FALSE),1)</f>
        <v>92061937214</v>
      </c>
      <c r="M13" t="str">
        <f>IF(L13=1,studenci[[#This Row],[nazwisko]],"")</f>
        <v/>
      </c>
      <c r="N13" t="str">
        <f>IF(L13=1,studenci[[#This Row],[imie]],"")</f>
        <v/>
      </c>
    </row>
    <row r="14" spans="1:19" x14ac:dyDescent="0.3">
      <c r="A14">
        <v>92062548936</v>
      </c>
      <c r="B14" s="1" t="s">
        <v>27</v>
      </c>
      <c r="C14" s="1" t="s">
        <v>28</v>
      </c>
      <c r="I14">
        <f>MOD(LEFT(RIGHT(studenci[[#This Row],[pesel]],2),1),2)</f>
        <v>1</v>
      </c>
      <c r="J14">
        <f>IF(MOD(LEFT(RIGHT(studenci[[#This Row],[pesel]],2),1),2)=0,1,0)</f>
        <v>0</v>
      </c>
      <c r="L14">
        <f>IFERROR(VLOOKUP(studenci[[#This Row],[pesel]],meldunek[pesel],1,FALSE),1)</f>
        <v>92062548936</v>
      </c>
      <c r="M14" t="str">
        <f>IF(L14=1,studenci[[#This Row],[nazwisko]],"")</f>
        <v/>
      </c>
      <c r="N14" t="str">
        <f>IF(L14=1,studenci[[#This Row],[imie]],"")</f>
        <v/>
      </c>
    </row>
    <row r="15" spans="1:19" x14ac:dyDescent="0.3">
      <c r="A15">
        <v>92062762152</v>
      </c>
      <c r="B15" s="1" t="s">
        <v>29</v>
      </c>
      <c r="C15" s="1" t="s">
        <v>30</v>
      </c>
      <c r="I15">
        <f>MOD(LEFT(RIGHT(studenci[[#This Row],[pesel]],2),1),2)</f>
        <v>1</v>
      </c>
      <c r="J15">
        <f>IF(MOD(LEFT(RIGHT(studenci[[#This Row],[pesel]],2),1),2)=0,1,0)</f>
        <v>0</v>
      </c>
      <c r="L15">
        <f>IFERROR(VLOOKUP(studenci[[#This Row],[pesel]],meldunek[pesel],1,FALSE),1)</f>
        <v>92062762152</v>
      </c>
      <c r="M15" t="str">
        <f>IF(L15=1,studenci[[#This Row],[nazwisko]],"")</f>
        <v/>
      </c>
      <c r="N15" t="str">
        <f>IF(L15=1,studenci[[#This Row],[imie]],"")</f>
        <v/>
      </c>
    </row>
    <row r="16" spans="1:19" x14ac:dyDescent="0.3">
      <c r="A16">
        <v>92062962545</v>
      </c>
      <c r="B16" s="1" t="s">
        <v>31</v>
      </c>
      <c r="C16" s="1" t="s">
        <v>32</v>
      </c>
      <c r="I16">
        <f>MOD(LEFT(RIGHT(studenci[[#This Row],[pesel]],2),1),2)</f>
        <v>0</v>
      </c>
      <c r="J16">
        <f>IF(MOD(LEFT(RIGHT(studenci[[#This Row],[pesel]],2),1),2)=0,1,0)</f>
        <v>1</v>
      </c>
      <c r="L16">
        <f>IFERROR(VLOOKUP(studenci[[#This Row],[pesel]],meldunek[pesel],1,FALSE),1)</f>
        <v>92062962545</v>
      </c>
      <c r="M16" t="str">
        <f>IF(L16=1,studenci[[#This Row],[nazwisko]],"")</f>
        <v/>
      </c>
      <c r="N16" t="str">
        <f>IF(L16=1,studenci[[#This Row],[imie]],"")</f>
        <v/>
      </c>
    </row>
    <row r="17" spans="1:14" x14ac:dyDescent="0.3">
      <c r="A17">
        <v>92070111188</v>
      </c>
      <c r="B17" s="1" t="s">
        <v>33</v>
      </c>
      <c r="C17" s="1" t="s">
        <v>34</v>
      </c>
      <c r="I17">
        <f>MOD(LEFT(RIGHT(studenci[[#This Row],[pesel]],2),1),2)</f>
        <v>0</v>
      </c>
      <c r="J17">
        <f>IF(MOD(LEFT(RIGHT(studenci[[#This Row],[pesel]],2),1),2)=0,1,0)</f>
        <v>1</v>
      </c>
      <c r="L17">
        <f>IFERROR(VLOOKUP(studenci[[#This Row],[pesel]],meldunek[pesel],1,FALSE),1)</f>
        <v>92070111188</v>
      </c>
      <c r="M17" t="str">
        <f>IF(L17=1,studenci[[#This Row],[nazwisko]],"")</f>
        <v/>
      </c>
      <c r="N17" t="str">
        <f>IF(L17=1,studenci[[#This Row],[imie]],"")</f>
        <v/>
      </c>
    </row>
    <row r="18" spans="1:14" x14ac:dyDescent="0.3">
      <c r="A18">
        <v>92070336152</v>
      </c>
      <c r="B18" s="1" t="s">
        <v>35</v>
      </c>
      <c r="C18" s="1" t="s">
        <v>26</v>
      </c>
      <c r="I18">
        <f>MOD(LEFT(RIGHT(studenci[[#This Row],[pesel]],2),1),2)</f>
        <v>1</v>
      </c>
      <c r="J18">
        <f>IF(MOD(LEFT(RIGHT(studenci[[#This Row],[pesel]],2),1),2)=0,1,0)</f>
        <v>0</v>
      </c>
      <c r="L18">
        <f>IFERROR(VLOOKUP(studenci[[#This Row],[pesel]],meldunek[pesel],1,FALSE),1)</f>
        <v>92070336152</v>
      </c>
      <c r="M18" t="str">
        <f>IF(L18=1,studenci[[#This Row],[nazwisko]],"")</f>
        <v/>
      </c>
      <c r="N18" t="str">
        <f>IF(L18=1,studenci[[#This Row],[imie]],"")</f>
        <v/>
      </c>
    </row>
    <row r="19" spans="1:14" x14ac:dyDescent="0.3">
      <c r="A19">
        <v>92070952712</v>
      </c>
      <c r="B19" s="1" t="s">
        <v>36</v>
      </c>
      <c r="C19" s="1" t="s">
        <v>37</v>
      </c>
      <c r="I19">
        <f>MOD(LEFT(RIGHT(studenci[[#This Row],[pesel]],2),1),2)</f>
        <v>1</v>
      </c>
      <c r="J19">
        <f>IF(MOD(LEFT(RIGHT(studenci[[#This Row],[pesel]],2),1),2)=0,1,0)</f>
        <v>0</v>
      </c>
      <c r="L19">
        <f>IFERROR(VLOOKUP(studenci[[#This Row],[pesel]],meldunek[pesel],1,FALSE),1)</f>
        <v>92070952712</v>
      </c>
      <c r="M19" t="str">
        <f>IF(L19=1,studenci[[#This Row],[nazwisko]],"")</f>
        <v/>
      </c>
      <c r="N19" t="str">
        <f>IF(L19=1,studenci[[#This Row],[imie]],"")</f>
        <v/>
      </c>
    </row>
    <row r="20" spans="1:14" x14ac:dyDescent="0.3">
      <c r="A20">
        <v>92071176944</v>
      </c>
      <c r="B20" s="1" t="s">
        <v>38</v>
      </c>
      <c r="C20" s="1" t="s">
        <v>32</v>
      </c>
      <c r="I20">
        <f>MOD(LEFT(RIGHT(studenci[[#This Row],[pesel]],2),1),2)</f>
        <v>0</v>
      </c>
      <c r="J20">
        <f>IF(MOD(LEFT(RIGHT(studenci[[#This Row],[pesel]],2),1),2)=0,1,0)</f>
        <v>1</v>
      </c>
      <c r="L20">
        <f>IFERROR(VLOOKUP(studenci[[#This Row],[pesel]],meldunek[pesel],1,FALSE),1)</f>
        <v>92071176944</v>
      </c>
      <c r="M20" t="str">
        <f>IF(L20=1,studenci[[#This Row],[nazwisko]],"")</f>
        <v/>
      </c>
      <c r="N20" t="str">
        <f>IF(L20=1,studenci[[#This Row],[imie]],"")</f>
        <v/>
      </c>
    </row>
    <row r="21" spans="1:14" x14ac:dyDescent="0.3">
      <c r="A21">
        <v>92072355391</v>
      </c>
      <c r="B21" s="1" t="s">
        <v>39</v>
      </c>
      <c r="C21" s="1" t="s">
        <v>37</v>
      </c>
      <c r="I21">
        <f>MOD(LEFT(RIGHT(studenci[[#This Row],[pesel]],2),1),2)</f>
        <v>1</v>
      </c>
      <c r="J21">
        <f>IF(MOD(LEFT(RIGHT(studenci[[#This Row],[pesel]],2),1),2)=0,1,0)</f>
        <v>0</v>
      </c>
      <c r="L21">
        <f>IFERROR(VLOOKUP(studenci[[#This Row],[pesel]],meldunek[pesel],1,FALSE),1)</f>
        <v>92072355391</v>
      </c>
      <c r="M21" t="str">
        <f>IF(L21=1,studenci[[#This Row],[nazwisko]],"")</f>
        <v/>
      </c>
      <c r="N21" t="str">
        <f>IF(L21=1,studenci[[#This Row],[imie]],"")</f>
        <v/>
      </c>
    </row>
    <row r="22" spans="1:14" x14ac:dyDescent="0.3">
      <c r="A22">
        <v>92072589329</v>
      </c>
      <c r="B22" s="1" t="s">
        <v>40</v>
      </c>
      <c r="C22" s="1" t="s">
        <v>41</v>
      </c>
      <c r="I22">
        <f>MOD(LEFT(RIGHT(studenci[[#This Row],[pesel]],2),1),2)</f>
        <v>0</v>
      </c>
      <c r="J22">
        <f>IF(MOD(LEFT(RIGHT(studenci[[#This Row],[pesel]],2),1),2)=0,1,0)</f>
        <v>1</v>
      </c>
      <c r="L22">
        <f>IFERROR(VLOOKUP(studenci[[#This Row],[pesel]],meldunek[pesel],1,FALSE),1)</f>
        <v>92072589329</v>
      </c>
      <c r="M22" t="str">
        <f>IF(L22=1,studenci[[#This Row],[nazwisko]],"")</f>
        <v/>
      </c>
      <c r="N22" t="str">
        <f>IF(L22=1,studenci[[#This Row],[imie]],"")</f>
        <v/>
      </c>
    </row>
    <row r="23" spans="1:14" x14ac:dyDescent="0.3">
      <c r="A23">
        <v>92080361249</v>
      </c>
      <c r="B23" s="1" t="s">
        <v>42</v>
      </c>
      <c r="C23" s="1" t="s">
        <v>43</v>
      </c>
      <c r="I23">
        <f>MOD(LEFT(RIGHT(studenci[[#This Row],[pesel]],2),1),2)</f>
        <v>0</v>
      </c>
      <c r="J23">
        <f>IF(MOD(LEFT(RIGHT(studenci[[#This Row],[pesel]],2),1),2)=0,1,0)</f>
        <v>1</v>
      </c>
      <c r="L23">
        <f>IFERROR(VLOOKUP(studenci[[#This Row],[pesel]],meldunek[pesel],1,FALSE),1)</f>
        <v>92080361249</v>
      </c>
      <c r="M23" t="str">
        <f>IF(L23=1,studenci[[#This Row],[nazwisko]],"")</f>
        <v/>
      </c>
      <c r="N23" t="str">
        <f>IF(L23=1,studenci[[#This Row],[imie]],"")</f>
        <v/>
      </c>
    </row>
    <row r="24" spans="1:14" x14ac:dyDescent="0.3">
      <c r="A24">
        <v>92080864292</v>
      </c>
      <c r="B24" s="1" t="s">
        <v>44</v>
      </c>
      <c r="C24" s="1" t="s">
        <v>45</v>
      </c>
      <c r="I24">
        <f>MOD(LEFT(RIGHT(studenci[[#This Row],[pesel]],2),1),2)</f>
        <v>1</v>
      </c>
      <c r="J24">
        <f>IF(MOD(LEFT(RIGHT(studenci[[#This Row],[pesel]],2),1),2)=0,1,0)</f>
        <v>0</v>
      </c>
      <c r="L24">
        <f>IFERROR(VLOOKUP(studenci[[#This Row],[pesel]],meldunek[pesel],1,FALSE),1)</f>
        <v>92080864292</v>
      </c>
      <c r="M24" t="str">
        <f>IF(L24=1,studenci[[#This Row],[nazwisko]],"")</f>
        <v/>
      </c>
      <c r="N24" t="str">
        <f>IF(L24=1,studenci[[#This Row],[imie]],"")</f>
        <v/>
      </c>
    </row>
    <row r="25" spans="1:14" x14ac:dyDescent="0.3">
      <c r="A25">
        <v>92081076313</v>
      </c>
      <c r="B25" s="1" t="s">
        <v>46</v>
      </c>
      <c r="C25" s="1" t="s">
        <v>47</v>
      </c>
      <c r="I25">
        <f>MOD(LEFT(RIGHT(studenci[[#This Row],[pesel]],2),1),2)</f>
        <v>1</v>
      </c>
      <c r="J25">
        <f>IF(MOD(LEFT(RIGHT(studenci[[#This Row],[pesel]],2),1),2)=0,1,0)</f>
        <v>0</v>
      </c>
      <c r="L25">
        <f>IFERROR(VLOOKUP(studenci[[#This Row],[pesel]],meldunek[pesel],1,FALSE),1)</f>
        <v>92081076313</v>
      </c>
      <c r="M25" t="str">
        <f>IF(L25=1,studenci[[#This Row],[nazwisko]],"")</f>
        <v/>
      </c>
      <c r="N25" t="str">
        <f>IF(L25=1,studenci[[#This Row],[imie]],"")</f>
        <v/>
      </c>
    </row>
    <row r="26" spans="1:14" x14ac:dyDescent="0.3">
      <c r="A26">
        <v>92081119933</v>
      </c>
      <c r="B26" s="1" t="s">
        <v>48</v>
      </c>
      <c r="C26" s="1" t="s">
        <v>49</v>
      </c>
      <c r="I26">
        <f>MOD(LEFT(RIGHT(studenci[[#This Row],[pesel]],2),1),2)</f>
        <v>1</v>
      </c>
      <c r="J26">
        <f>IF(MOD(LEFT(RIGHT(studenci[[#This Row],[pesel]],2),1),2)=0,1,0)</f>
        <v>0</v>
      </c>
      <c r="L26">
        <f>IFERROR(VLOOKUP(studenci[[#This Row],[pesel]],meldunek[pesel],1,FALSE),1)</f>
        <v>92081119933</v>
      </c>
      <c r="M26" t="str">
        <f>IF(L26=1,studenci[[#This Row],[nazwisko]],"")</f>
        <v/>
      </c>
      <c r="N26" t="str">
        <f>IF(L26=1,studenci[[#This Row],[imie]],"")</f>
        <v/>
      </c>
    </row>
    <row r="27" spans="1:14" x14ac:dyDescent="0.3">
      <c r="A27">
        <v>92081817558</v>
      </c>
      <c r="B27" s="1" t="s">
        <v>50</v>
      </c>
      <c r="C27" s="1" t="s">
        <v>51</v>
      </c>
      <c r="I27">
        <f>MOD(LEFT(RIGHT(studenci[[#This Row],[pesel]],2),1),2)</f>
        <v>1</v>
      </c>
      <c r="J27">
        <f>IF(MOD(LEFT(RIGHT(studenci[[#This Row],[pesel]],2),1),2)=0,1,0)</f>
        <v>0</v>
      </c>
      <c r="L27">
        <f>IFERROR(VLOOKUP(studenci[[#This Row],[pesel]],meldunek[pesel],1,FALSE),1)</f>
        <v>92081817558</v>
      </c>
      <c r="M27" t="str">
        <f>IF(L27=1,studenci[[#This Row],[nazwisko]],"")</f>
        <v/>
      </c>
      <c r="N27" t="str">
        <f>IF(L27=1,studenci[[#This Row],[imie]],"")</f>
        <v/>
      </c>
    </row>
    <row r="28" spans="1:14" x14ac:dyDescent="0.3">
      <c r="A28">
        <v>92081982469</v>
      </c>
      <c r="B28" s="1" t="s">
        <v>52</v>
      </c>
      <c r="C28" s="1" t="s">
        <v>12</v>
      </c>
      <c r="I28">
        <f>MOD(LEFT(RIGHT(studenci[[#This Row],[pesel]],2),1),2)</f>
        <v>0</v>
      </c>
      <c r="J28">
        <f>IF(MOD(LEFT(RIGHT(studenci[[#This Row],[pesel]],2),1),2)=0,1,0)</f>
        <v>1</v>
      </c>
      <c r="L28">
        <f>IFERROR(VLOOKUP(studenci[[#This Row],[pesel]],meldunek[pesel],1,FALSE),1)</f>
        <v>92081982469</v>
      </c>
      <c r="M28" t="str">
        <f>IF(L28=1,studenci[[#This Row],[nazwisko]],"")</f>
        <v/>
      </c>
      <c r="N28" t="str">
        <f>IF(L28=1,studenci[[#This Row],[imie]],"")</f>
        <v/>
      </c>
    </row>
    <row r="29" spans="1:14" x14ac:dyDescent="0.3">
      <c r="A29">
        <v>92082477625</v>
      </c>
      <c r="B29" s="1" t="s">
        <v>53</v>
      </c>
      <c r="C29" s="1" t="s">
        <v>54</v>
      </c>
      <c r="I29">
        <f>MOD(LEFT(RIGHT(studenci[[#This Row],[pesel]],2),1),2)</f>
        <v>0</v>
      </c>
      <c r="J29">
        <f>IF(MOD(LEFT(RIGHT(studenci[[#This Row],[pesel]],2),1),2)=0,1,0)</f>
        <v>1</v>
      </c>
      <c r="L29">
        <f>IFERROR(VLOOKUP(studenci[[#This Row],[pesel]],meldunek[pesel],1,FALSE),1)</f>
        <v>1</v>
      </c>
      <c r="M29" t="str">
        <f>IF(L29=1,studenci[[#This Row],[nazwisko]],"")</f>
        <v>ZALESKA</v>
      </c>
      <c r="N29" t="str">
        <f>IF(L29=1,studenci[[#This Row],[imie]],"")</f>
        <v>JULIA</v>
      </c>
    </row>
    <row r="30" spans="1:14" x14ac:dyDescent="0.3">
      <c r="A30">
        <v>92090349976</v>
      </c>
      <c r="B30" s="1" t="s">
        <v>55</v>
      </c>
      <c r="C30" s="1" t="s">
        <v>56</v>
      </c>
      <c r="I30">
        <f>MOD(LEFT(RIGHT(studenci[[#This Row],[pesel]],2),1),2)</f>
        <v>1</v>
      </c>
      <c r="J30">
        <f>IF(MOD(LEFT(RIGHT(studenci[[#This Row],[pesel]],2),1),2)=0,1,0)</f>
        <v>0</v>
      </c>
      <c r="L30">
        <f>IFERROR(VLOOKUP(studenci[[#This Row],[pesel]],meldunek[pesel],1,FALSE),1)</f>
        <v>92090349976</v>
      </c>
      <c r="M30" t="str">
        <f>IF(L30=1,studenci[[#This Row],[nazwisko]],"")</f>
        <v/>
      </c>
      <c r="N30" t="str">
        <f>IF(L30=1,studenci[[#This Row],[imie]],"")</f>
        <v/>
      </c>
    </row>
    <row r="31" spans="1:14" x14ac:dyDescent="0.3">
      <c r="A31">
        <v>92100661849</v>
      </c>
      <c r="B31" s="1" t="s">
        <v>57</v>
      </c>
      <c r="C31" s="1" t="s">
        <v>58</v>
      </c>
      <c r="I31">
        <f>MOD(LEFT(RIGHT(studenci[[#This Row],[pesel]],2),1),2)</f>
        <v>0</v>
      </c>
      <c r="J31">
        <f>IF(MOD(LEFT(RIGHT(studenci[[#This Row],[pesel]],2),1),2)=0,1,0)</f>
        <v>1</v>
      </c>
      <c r="L31">
        <f>IFERROR(VLOOKUP(studenci[[#This Row],[pesel]],meldunek[pesel],1,FALSE),1)</f>
        <v>92100661849</v>
      </c>
      <c r="M31" t="str">
        <f>IF(L31=1,studenci[[#This Row],[nazwisko]],"")</f>
        <v/>
      </c>
      <c r="N31" t="str">
        <f>IF(L31=1,studenci[[#This Row],[imie]],"")</f>
        <v/>
      </c>
    </row>
    <row r="32" spans="1:14" x14ac:dyDescent="0.3">
      <c r="A32">
        <v>92101543816</v>
      </c>
      <c r="B32" s="1" t="s">
        <v>59</v>
      </c>
      <c r="C32" s="1" t="s">
        <v>60</v>
      </c>
      <c r="I32">
        <f>MOD(LEFT(RIGHT(studenci[[#This Row],[pesel]],2),1),2)</f>
        <v>1</v>
      </c>
      <c r="J32">
        <f>IF(MOD(LEFT(RIGHT(studenci[[#This Row],[pesel]],2),1),2)=0,1,0)</f>
        <v>0</v>
      </c>
      <c r="L32">
        <f>IFERROR(VLOOKUP(studenci[[#This Row],[pesel]],meldunek[pesel],1,FALSE),1)</f>
        <v>92101543816</v>
      </c>
      <c r="M32" t="str">
        <f>IF(L32=1,studenci[[#This Row],[nazwisko]],"")</f>
        <v/>
      </c>
      <c r="N32" t="str">
        <f>IF(L32=1,studenci[[#This Row],[imie]],"")</f>
        <v/>
      </c>
    </row>
    <row r="33" spans="1:14" x14ac:dyDescent="0.3">
      <c r="A33">
        <v>92103163461</v>
      </c>
      <c r="B33" s="1" t="s">
        <v>61</v>
      </c>
      <c r="C33" s="1" t="s">
        <v>62</v>
      </c>
      <c r="I33">
        <f>MOD(LEFT(RIGHT(studenci[[#This Row],[pesel]],2),1),2)</f>
        <v>0</v>
      </c>
      <c r="J33">
        <f>IF(MOD(LEFT(RIGHT(studenci[[#This Row],[pesel]],2),1),2)=0,1,0)</f>
        <v>1</v>
      </c>
      <c r="L33">
        <f>IFERROR(VLOOKUP(studenci[[#This Row],[pesel]],meldunek[pesel],1,FALSE),1)</f>
        <v>92103163461</v>
      </c>
      <c r="M33" t="str">
        <f>IF(L33=1,studenci[[#This Row],[nazwisko]],"")</f>
        <v/>
      </c>
      <c r="N33" t="str">
        <f>IF(L33=1,studenci[[#This Row],[imie]],"")</f>
        <v/>
      </c>
    </row>
    <row r="34" spans="1:14" x14ac:dyDescent="0.3">
      <c r="A34">
        <v>92111027117</v>
      </c>
      <c r="B34" s="1" t="s">
        <v>63</v>
      </c>
      <c r="C34" s="1" t="s">
        <v>64</v>
      </c>
      <c r="I34">
        <f>MOD(LEFT(RIGHT(studenci[[#This Row],[pesel]],2),1),2)</f>
        <v>1</v>
      </c>
      <c r="J34">
        <f>IF(MOD(LEFT(RIGHT(studenci[[#This Row],[pesel]],2),1),2)=0,1,0)</f>
        <v>0</v>
      </c>
      <c r="L34">
        <f>IFERROR(VLOOKUP(studenci[[#This Row],[pesel]],meldunek[pesel],1,FALSE),1)</f>
        <v>92111027117</v>
      </c>
      <c r="M34" t="str">
        <f>IF(L34=1,studenci[[#This Row],[nazwisko]],"")</f>
        <v/>
      </c>
      <c r="N34" t="str">
        <f>IF(L34=1,studenci[[#This Row],[imie]],"")</f>
        <v/>
      </c>
    </row>
    <row r="35" spans="1:14" x14ac:dyDescent="0.3">
      <c r="A35">
        <v>92111479877</v>
      </c>
      <c r="B35" s="1" t="s">
        <v>65</v>
      </c>
      <c r="C35" s="1" t="s">
        <v>26</v>
      </c>
      <c r="I35">
        <f>MOD(LEFT(RIGHT(studenci[[#This Row],[pesel]],2),1),2)</f>
        <v>1</v>
      </c>
      <c r="J35">
        <f>IF(MOD(LEFT(RIGHT(studenci[[#This Row],[pesel]],2),1),2)=0,1,0)</f>
        <v>0</v>
      </c>
      <c r="L35">
        <f>IFERROR(VLOOKUP(studenci[[#This Row],[pesel]],meldunek[pesel],1,FALSE),1)</f>
        <v>92111479877</v>
      </c>
      <c r="M35" t="str">
        <f>IF(L35=1,studenci[[#This Row],[nazwisko]],"")</f>
        <v/>
      </c>
      <c r="N35" t="str">
        <f>IF(L35=1,studenci[[#This Row],[imie]],"")</f>
        <v/>
      </c>
    </row>
    <row r="36" spans="1:14" x14ac:dyDescent="0.3">
      <c r="A36">
        <v>92112571134</v>
      </c>
      <c r="B36" s="1" t="s">
        <v>66</v>
      </c>
      <c r="C36" s="1" t="s">
        <v>67</v>
      </c>
      <c r="I36">
        <f>MOD(LEFT(RIGHT(studenci[[#This Row],[pesel]],2),1),2)</f>
        <v>1</v>
      </c>
      <c r="J36">
        <f>IF(MOD(LEFT(RIGHT(studenci[[#This Row],[pesel]],2),1),2)=0,1,0)</f>
        <v>0</v>
      </c>
      <c r="L36">
        <f>IFERROR(VLOOKUP(studenci[[#This Row],[pesel]],meldunek[pesel],1,FALSE),1)</f>
        <v>92112571134</v>
      </c>
      <c r="M36" t="str">
        <f>IF(L36=1,studenci[[#This Row],[nazwisko]],"")</f>
        <v/>
      </c>
      <c r="N36" t="str">
        <f>IF(L36=1,studenci[[#This Row],[imie]],"")</f>
        <v/>
      </c>
    </row>
    <row r="37" spans="1:14" x14ac:dyDescent="0.3">
      <c r="A37">
        <v>92112635683</v>
      </c>
      <c r="B37" s="1" t="s">
        <v>68</v>
      </c>
      <c r="C37" s="1" t="s">
        <v>69</v>
      </c>
      <c r="I37">
        <f>MOD(LEFT(RIGHT(studenci[[#This Row],[pesel]],2),1),2)</f>
        <v>0</v>
      </c>
      <c r="J37">
        <f>IF(MOD(LEFT(RIGHT(studenci[[#This Row],[pesel]],2),1),2)=0,1,0)</f>
        <v>1</v>
      </c>
      <c r="L37">
        <f>IFERROR(VLOOKUP(studenci[[#This Row],[pesel]],meldunek[pesel],1,FALSE),1)</f>
        <v>92112635683</v>
      </c>
      <c r="M37" t="str">
        <f>IF(L37=1,studenci[[#This Row],[nazwisko]],"")</f>
        <v/>
      </c>
      <c r="N37" t="str">
        <f>IF(L37=1,studenci[[#This Row],[imie]],"")</f>
        <v/>
      </c>
    </row>
    <row r="38" spans="1:14" x14ac:dyDescent="0.3">
      <c r="A38">
        <v>92121027392</v>
      </c>
      <c r="B38" s="1" t="s">
        <v>70</v>
      </c>
      <c r="C38" s="1" t="s">
        <v>71</v>
      </c>
      <c r="I38">
        <f>MOD(LEFT(RIGHT(studenci[[#This Row],[pesel]],2),1),2)</f>
        <v>1</v>
      </c>
      <c r="J38">
        <f>IF(MOD(LEFT(RIGHT(studenci[[#This Row],[pesel]],2),1),2)=0,1,0)</f>
        <v>0</v>
      </c>
      <c r="L38">
        <f>IFERROR(VLOOKUP(studenci[[#This Row],[pesel]],meldunek[pesel],1,FALSE),1)</f>
        <v>92121027392</v>
      </c>
      <c r="M38" t="str">
        <f>IF(L38=1,studenci[[#This Row],[nazwisko]],"")</f>
        <v/>
      </c>
      <c r="N38" t="str">
        <f>IF(L38=1,studenci[[#This Row],[imie]],"")</f>
        <v/>
      </c>
    </row>
    <row r="39" spans="1:14" x14ac:dyDescent="0.3">
      <c r="A39">
        <v>92121586455</v>
      </c>
      <c r="B39" s="1" t="s">
        <v>72</v>
      </c>
      <c r="C39" s="1" t="s">
        <v>10</v>
      </c>
      <c r="I39">
        <f>MOD(LEFT(RIGHT(studenci[[#This Row],[pesel]],2),1),2)</f>
        <v>1</v>
      </c>
      <c r="J39">
        <f>IF(MOD(LEFT(RIGHT(studenci[[#This Row],[pesel]],2),1),2)=0,1,0)</f>
        <v>0</v>
      </c>
      <c r="L39">
        <f>IFERROR(VLOOKUP(studenci[[#This Row],[pesel]],meldunek[pesel],1,FALSE),1)</f>
        <v>92121586455</v>
      </c>
      <c r="M39" t="str">
        <f>IF(L39=1,studenci[[#This Row],[nazwisko]],"")</f>
        <v/>
      </c>
      <c r="N39" t="str">
        <f>IF(L39=1,studenci[[#This Row],[imie]],"")</f>
        <v/>
      </c>
    </row>
    <row r="40" spans="1:14" x14ac:dyDescent="0.3">
      <c r="A40">
        <v>92122718336</v>
      </c>
      <c r="B40" s="1" t="s">
        <v>73</v>
      </c>
      <c r="C40" s="1" t="s">
        <v>8</v>
      </c>
      <c r="I40">
        <f>MOD(LEFT(RIGHT(studenci[[#This Row],[pesel]],2),1),2)</f>
        <v>1</v>
      </c>
      <c r="J40">
        <f>IF(MOD(LEFT(RIGHT(studenci[[#This Row],[pesel]],2),1),2)=0,1,0)</f>
        <v>0</v>
      </c>
      <c r="L40">
        <f>IFERROR(VLOOKUP(studenci[[#This Row],[pesel]],meldunek[pesel],1,FALSE),1)</f>
        <v>92122718336</v>
      </c>
      <c r="M40" t="str">
        <f>IF(L40=1,studenci[[#This Row],[nazwisko]],"")</f>
        <v/>
      </c>
      <c r="N40" t="str">
        <f>IF(L40=1,studenci[[#This Row],[imie]],"")</f>
        <v/>
      </c>
    </row>
    <row r="41" spans="1:14" x14ac:dyDescent="0.3">
      <c r="A41">
        <v>92122755816</v>
      </c>
      <c r="B41" s="1" t="s">
        <v>74</v>
      </c>
      <c r="C41" s="1" t="s">
        <v>45</v>
      </c>
      <c r="I41">
        <f>MOD(LEFT(RIGHT(studenci[[#This Row],[pesel]],2),1),2)</f>
        <v>1</v>
      </c>
      <c r="J41">
        <f>IF(MOD(LEFT(RIGHT(studenci[[#This Row],[pesel]],2),1),2)=0,1,0)</f>
        <v>0</v>
      </c>
      <c r="L41">
        <f>IFERROR(VLOOKUP(studenci[[#This Row],[pesel]],meldunek[pesel],1,FALSE),1)</f>
        <v>92122755816</v>
      </c>
      <c r="M41" t="str">
        <f>IF(L41=1,studenci[[#This Row],[nazwisko]],"")</f>
        <v/>
      </c>
      <c r="N41" t="str">
        <f>IF(L41=1,studenci[[#This Row],[imie]],"")</f>
        <v/>
      </c>
    </row>
    <row r="42" spans="1:14" x14ac:dyDescent="0.3">
      <c r="A42">
        <v>92122899246</v>
      </c>
      <c r="B42" s="1" t="s">
        <v>75</v>
      </c>
      <c r="C42" s="1" t="s">
        <v>76</v>
      </c>
      <c r="I42">
        <f>MOD(LEFT(RIGHT(studenci[[#This Row],[pesel]],2),1),2)</f>
        <v>0</v>
      </c>
      <c r="J42">
        <f>IF(MOD(LEFT(RIGHT(studenci[[#This Row],[pesel]],2),1),2)=0,1,0)</f>
        <v>1</v>
      </c>
      <c r="L42">
        <f>IFERROR(VLOOKUP(studenci[[#This Row],[pesel]],meldunek[pesel],1,FALSE),1)</f>
        <v>92122899246</v>
      </c>
      <c r="M42" t="str">
        <f>IF(L42=1,studenci[[#This Row],[nazwisko]],"")</f>
        <v/>
      </c>
      <c r="N42" t="str">
        <f>IF(L42=1,studenci[[#This Row],[imie]],"")</f>
        <v/>
      </c>
    </row>
    <row r="43" spans="1:14" x14ac:dyDescent="0.3">
      <c r="A43">
        <v>93010287374</v>
      </c>
      <c r="B43" s="1" t="s">
        <v>77</v>
      </c>
      <c r="C43" s="1" t="s">
        <v>78</v>
      </c>
      <c r="I43">
        <f>MOD(LEFT(RIGHT(studenci[[#This Row],[pesel]],2),1),2)</f>
        <v>1</v>
      </c>
      <c r="J43">
        <f>IF(MOD(LEFT(RIGHT(studenci[[#This Row],[pesel]],2),1),2)=0,1,0)</f>
        <v>0</v>
      </c>
      <c r="L43">
        <f>IFERROR(VLOOKUP(studenci[[#This Row],[pesel]],meldunek[pesel],1,FALSE),1)</f>
        <v>93010287374</v>
      </c>
      <c r="M43" t="str">
        <f>IF(L43=1,studenci[[#This Row],[nazwisko]],"")</f>
        <v/>
      </c>
      <c r="N43" t="str">
        <f>IF(L43=1,studenci[[#This Row],[imie]],"")</f>
        <v/>
      </c>
    </row>
    <row r="44" spans="1:14" x14ac:dyDescent="0.3">
      <c r="A44">
        <v>93011731988</v>
      </c>
      <c r="B44" s="1" t="s">
        <v>79</v>
      </c>
      <c r="C44" s="1" t="s">
        <v>34</v>
      </c>
      <c r="I44">
        <f>MOD(LEFT(RIGHT(studenci[[#This Row],[pesel]],2),1),2)</f>
        <v>0</v>
      </c>
      <c r="J44">
        <f>IF(MOD(LEFT(RIGHT(studenci[[#This Row],[pesel]],2),1),2)=0,1,0)</f>
        <v>1</v>
      </c>
      <c r="L44">
        <f>IFERROR(VLOOKUP(studenci[[#This Row],[pesel]],meldunek[pesel],1,FALSE),1)</f>
        <v>93011731988</v>
      </c>
      <c r="M44" t="str">
        <f>IF(L44=1,studenci[[#This Row],[nazwisko]],"")</f>
        <v/>
      </c>
      <c r="N44" t="str">
        <f>IF(L44=1,studenci[[#This Row],[imie]],"")</f>
        <v/>
      </c>
    </row>
    <row r="45" spans="1:14" x14ac:dyDescent="0.3">
      <c r="A45">
        <v>93012248937</v>
      </c>
      <c r="B45" s="1" t="s">
        <v>80</v>
      </c>
      <c r="C45" s="1" t="s">
        <v>81</v>
      </c>
      <c r="I45">
        <f>MOD(LEFT(RIGHT(studenci[[#This Row],[pesel]],2),1),2)</f>
        <v>1</v>
      </c>
      <c r="J45">
        <f>IF(MOD(LEFT(RIGHT(studenci[[#This Row],[pesel]],2),1),2)=0,1,0)</f>
        <v>0</v>
      </c>
      <c r="L45">
        <f>IFERROR(VLOOKUP(studenci[[#This Row],[pesel]],meldunek[pesel],1,FALSE),1)</f>
        <v>93012248937</v>
      </c>
      <c r="M45" t="str">
        <f>IF(L45=1,studenci[[#This Row],[nazwisko]],"")</f>
        <v/>
      </c>
      <c r="N45" t="str">
        <f>IF(L45=1,studenci[[#This Row],[imie]],"")</f>
        <v/>
      </c>
    </row>
    <row r="46" spans="1:14" x14ac:dyDescent="0.3">
      <c r="A46">
        <v>93012423916</v>
      </c>
      <c r="B46" s="1" t="s">
        <v>82</v>
      </c>
      <c r="C46" s="1" t="s">
        <v>83</v>
      </c>
      <c r="I46">
        <f>MOD(LEFT(RIGHT(studenci[[#This Row],[pesel]],2),1),2)</f>
        <v>1</v>
      </c>
      <c r="J46">
        <f>IF(MOD(LEFT(RIGHT(studenci[[#This Row],[pesel]],2),1),2)=0,1,0)</f>
        <v>0</v>
      </c>
      <c r="L46">
        <f>IFERROR(VLOOKUP(studenci[[#This Row],[pesel]],meldunek[pesel],1,FALSE),1)</f>
        <v>93012423916</v>
      </c>
      <c r="M46" t="str">
        <f>IF(L46=1,studenci[[#This Row],[nazwisko]],"")</f>
        <v/>
      </c>
      <c r="N46" t="str">
        <f>IF(L46=1,studenci[[#This Row],[imie]],"")</f>
        <v/>
      </c>
    </row>
    <row r="47" spans="1:14" x14ac:dyDescent="0.3">
      <c r="A47">
        <v>93013078979</v>
      </c>
      <c r="B47" s="1" t="s">
        <v>84</v>
      </c>
      <c r="C47" s="1" t="s">
        <v>85</v>
      </c>
      <c r="I47">
        <f>MOD(LEFT(RIGHT(studenci[[#This Row],[pesel]],2),1),2)</f>
        <v>1</v>
      </c>
      <c r="J47">
        <f>IF(MOD(LEFT(RIGHT(studenci[[#This Row],[pesel]],2),1),2)=0,1,0)</f>
        <v>0</v>
      </c>
      <c r="L47">
        <f>IFERROR(VLOOKUP(studenci[[#This Row],[pesel]],meldunek[pesel],1,FALSE),1)</f>
        <v>93013078979</v>
      </c>
      <c r="M47" t="str">
        <f>IF(L47=1,studenci[[#This Row],[nazwisko]],"")</f>
        <v/>
      </c>
      <c r="N47" t="str">
        <f>IF(L47=1,studenci[[#This Row],[imie]],"")</f>
        <v/>
      </c>
    </row>
    <row r="48" spans="1:14" x14ac:dyDescent="0.3">
      <c r="A48">
        <v>93020294887</v>
      </c>
      <c r="B48" s="1" t="s">
        <v>86</v>
      </c>
      <c r="C48" s="1" t="s">
        <v>87</v>
      </c>
      <c r="I48">
        <f>MOD(LEFT(RIGHT(studenci[[#This Row],[pesel]],2),1),2)</f>
        <v>0</v>
      </c>
      <c r="J48">
        <f>IF(MOD(LEFT(RIGHT(studenci[[#This Row],[pesel]],2),1),2)=0,1,0)</f>
        <v>1</v>
      </c>
      <c r="L48">
        <f>IFERROR(VLOOKUP(studenci[[#This Row],[pesel]],meldunek[pesel],1,FALSE),1)</f>
        <v>93020294887</v>
      </c>
      <c r="M48" t="str">
        <f>IF(L48=1,studenci[[#This Row],[nazwisko]],"")</f>
        <v/>
      </c>
      <c r="N48" t="str">
        <f>IF(L48=1,studenci[[#This Row],[imie]],"")</f>
        <v/>
      </c>
    </row>
    <row r="49" spans="1:14" x14ac:dyDescent="0.3">
      <c r="A49">
        <v>93020344452</v>
      </c>
      <c r="B49" s="1" t="s">
        <v>88</v>
      </c>
      <c r="C49" s="1" t="s">
        <v>45</v>
      </c>
      <c r="I49">
        <f>MOD(LEFT(RIGHT(studenci[[#This Row],[pesel]],2),1),2)</f>
        <v>1</v>
      </c>
      <c r="J49">
        <f>IF(MOD(LEFT(RIGHT(studenci[[#This Row],[pesel]],2),1),2)=0,1,0)</f>
        <v>0</v>
      </c>
      <c r="L49">
        <f>IFERROR(VLOOKUP(studenci[[#This Row],[pesel]],meldunek[pesel],1,FALSE),1)</f>
        <v>93020344452</v>
      </c>
      <c r="M49" t="str">
        <f>IF(L49=1,studenci[[#This Row],[nazwisko]],"")</f>
        <v/>
      </c>
      <c r="N49" t="str">
        <f>IF(L49=1,studenci[[#This Row],[imie]],"")</f>
        <v/>
      </c>
    </row>
    <row r="50" spans="1:14" x14ac:dyDescent="0.3">
      <c r="A50">
        <v>93020492353</v>
      </c>
      <c r="B50" s="1" t="s">
        <v>89</v>
      </c>
      <c r="C50" s="1" t="s">
        <v>90</v>
      </c>
      <c r="I50">
        <f>MOD(LEFT(RIGHT(studenci[[#This Row],[pesel]],2),1),2)</f>
        <v>1</v>
      </c>
      <c r="J50">
        <f>IF(MOD(LEFT(RIGHT(studenci[[#This Row],[pesel]],2),1),2)=0,1,0)</f>
        <v>0</v>
      </c>
      <c r="L50">
        <f>IFERROR(VLOOKUP(studenci[[#This Row],[pesel]],meldunek[pesel],1,FALSE),1)</f>
        <v>93020492353</v>
      </c>
      <c r="M50" t="str">
        <f>IF(L50=1,studenci[[#This Row],[nazwisko]],"")</f>
        <v/>
      </c>
      <c r="N50" t="str">
        <f>IF(L50=1,studenci[[#This Row],[imie]],"")</f>
        <v/>
      </c>
    </row>
    <row r="51" spans="1:14" x14ac:dyDescent="0.3">
      <c r="A51">
        <v>93020984197</v>
      </c>
      <c r="B51" s="1" t="s">
        <v>91</v>
      </c>
      <c r="C51" s="1" t="s">
        <v>47</v>
      </c>
      <c r="I51">
        <f>MOD(LEFT(RIGHT(studenci[[#This Row],[pesel]],2),1),2)</f>
        <v>1</v>
      </c>
      <c r="J51">
        <f>IF(MOD(LEFT(RIGHT(studenci[[#This Row],[pesel]],2),1),2)=0,1,0)</f>
        <v>0</v>
      </c>
      <c r="L51">
        <f>IFERROR(VLOOKUP(studenci[[#This Row],[pesel]],meldunek[pesel],1,FALSE),1)</f>
        <v>93020984197</v>
      </c>
      <c r="M51" t="str">
        <f>IF(L51=1,studenci[[#This Row],[nazwisko]],"")</f>
        <v/>
      </c>
      <c r="N51" t="str">
        <f>IF(L51=1,studenci[[#This Row],[imie]],"")</f>
        <v/>
      </c>
    </row>
    <row r="52" spans="1:14" x14ac:dyDescent="0.3">
      <c r="A52">
        <v>93021324462</v>
      </c>
      <c r="B52" s="1" t="s">
        <v>92</v>
      </c>
      <c r="C52" s="1" t="s">
        <v>93</v>
      </c>
      <c r="I52">
        <f>MOD(LEFT(RIGHT(studenci[[#This Row],[pesel]],2),1),2)</f>
        <v>0</v>
      </c>
      <c r="J52">
        <f>IF(MOD(LEFT(RIGHT(studenci[[#This Row],[pesel]],2),1),2)=0,1,0)</f>
        <v>1</v>
      </c>
      <c r="L52">
        <f>IFERROR(VLOOKUP(studenci[[#This Row],[pesel]],meldunek[pesel],1,FALSE),1)</f>
        <v>93021324462</v>
      </c>
      <c r="M52" t="str">
        <f>IF(L52=1,studenci[[#This Row],[nazwisko]],"")</f>
        <v/>
      </c>
      <c r="N52" t="str">
        <f>IF(L52=1,studenci[[#This Row],[imie]],"")</f>
        <v/>
      </c>
    </row>
    <row r="53" spans="1:14" x14ac:dyDescent="0.3">
      <c r="A53">
        <v>93021966581</v>
      </c>
      <c r="B53" s="1" t="s">
        <v>94</v>
      </c>
      <c r="C53" s="1" t="s">
        <v>95</v>
      </c>
      <c r="I53">
        <f>MOD(LEFT(RIGHT(studenci[[#This Row],[pesel]],2),1),2)</f>
        <v>0</v>
      </c>
      <c r="J53">
        <f>IF(MOD(LEFT(RIGHT(studenci[[#This Row],[pesel]],2),1),2)=0,1,0)</f>
        <v>1</v>
      </c>
      <c r="L53">
        <f>IFERROR(VLOOKUP(studenci[[#This Row],[pesel]],meldunek[pesel],1,FALSE),1)</f>
        <v>93021966581</v>
      </c>
      <c r="M53" t="str">
        <f>IF(L53=1,studenci[[#This Row],[nazwisko]],"")</f>
        <v/>
      </c>
      <c r="N53" t="str">
        <f>IF(L53=1,studenci[[#This Row],[imie]],"")</f>
        <v/>
      </c>
    </row>
    <row r="54" spans="1:14" x14ac:dyDescent="0.3">
      <c r="A54">
        <v>93022138167</v>
      </c>
      <c r="B54" s="1" t="s">
        <v>96</v>
      </c>
      <c r="C54" s="1" t="s">
        <v>93</v>
      </c>
      <c r="I54">
        <f>MOD(LEFT(RIGHT(studenci[[#This Row],[pesel]],2),1),2)</f>
        <v>0</v>
      </c>
      <c r="J54">
        <f>IF(MOD(LEFT(RIGHT(studenci[[#This Row],[pesel]],2),1),2)=0,1,0)</f>
        <v>1</v>
      </c>
      <c r="L54">
        <f>IFERROR(VLOOKUP(studenci[[#This Row],[pesel]],meldunek[pesel],1,FALSE),1)</f>
        <v>93022138167</v>
      </c>
      <c r="M54" t="str">
        <f>IF(L54=1,studenci[[#This Row],[nazwisko]],"")</f>
        <v/>
      </c>
      <c r="N54" t="str">
        <f>IF(L54=1,studenci[[#This Row],[imie]],"")</f>
        <v/>
      </c>
    </row>
    <row r="55" spans="1:14" x14ac:dyDescent="0.3">
      <c r="A55">
        <v>93031176282</v>
      </c>
      <c r="B55" s="1" t="s">
        <v>97</v>
      </c>
      <c r="C55" s="1" t="s">
        <v>32</v>
      </c>
      <c r="I55">
        <f>MOD(LEFT(RIGHT(studenci[[#This Row],[pesel]],2),1),2)</f>
        <v>0</v>
      </c>
      <c r="J55">
        <f>IF(MOD(LEFT(RIGHT(studenci[[#This Row],[pesel]],2),1),2)=0,1,0)</f>
        <v>1</v>
      </c>
      <c r="L55">
        <f>IFERROR(VLOOKUP(studenci[[#This Row],[pesel]],meldunek[pesel],1,FALSE),1)</f>
        <v>93031176282</v>
      </c>
      <c r="M55" t="str">
        <f>IF(L55=1,studenci[[#This Row],[nazwisko]],"")</f>
        <v/>
      </c>
      <c r="N55" t="str">
        <f>IF(L55=1,studenci[[#This Row],[imie]],"")</f>
        <v/>
      </c>
    </row>
    <row r="56" spans="1:14" x14ac:dyDescent="0.3">
      <c r="A56">
        <v>93031426752</v>
      </c>
      <c r="B56" s="1" t="s">
        <v>98</v>
      </c>
      <c r="C56" s="1" t="s">
        <v>22</v>
      </c>
      <c r="I56">
        <f>MOD(LEFT(RIGHT(studenci[[#This Row],[pesel]],2),1),2)</f>
        <v>1</v>
      </c>
      <c r="J56">
        <f>IF(MOD(LEFT(RIGHT(studenci[[#This Row],[pesel]],2),1),2)=0,1,0)</f>
        <v>0</v>
      </c>
      <c r="L56">
        <f>IFERROR(VLOOKUP(studenci[[#This Row],[pesel]],meldunek[pesel],1,FALSE),1)</f>
        <v>93031426752</v>
      </c>
      <c r="M56" t="str">
        <f>IF(L56=1,studenci[[#This Row],[nazwisko]],"")</f>
        <v/>
      </c>
      <c r="N56" t="str">
        <f>IF(L56=1,studenci[[#This Row],[imie]],"")</f>
        <v/>
      </c>
    </row>
    <row r="57" spans="1:14" x14ac:dyDescent="0.3">
      <c r="A57">
        <v>93031439697</v>
      </c>
      <c r="B57" s="1" t="s">
        <v>99</v>
      </c>
      <c r="C57" s="1" t="s">
        <v>71</v>
      </c>
      <c r="I57">
        <f>MOD(LEFT(RIGHT(studenci[[#This Row],[pesel]],2),1),2)</f>
        <v>1</v>
      </c>
      <c r="J57">
        <f>IF(MOD(LEFT(RIGHT(studenci[[#This Row],[pesel]],2),1),2)=0,1,0)</f>
        <v>0</v>
      </c>
      <c r="L57">
        <f>IFERROR(VLOOKUP(studenci[[#This Row],[pesel]],meldunek[pesel],1,FALSE),1)</f>
        <v>93031439697</v>
      </c>
      <c r="M57" t="str">
        <f>IF(L57=1,studenci[[#This Row],[nazwisko]],"")</f>
        <v/>
      </c>
      <c r="N57" t="str">
        <f>IF(L57=1,studenci[[#This Row],[imie]],"")</f>
        <v/>
      </c>
    </row>
    <row r="58" spans="1:14" x14ac:dyDescent="0.3">
      <c r="A58">
        <v>93031562344</v>
      </c>
      <c r="B58" s="1" t="s">
        <v>100</v>
      </c>
      <c r="C58" s="1" t="s">
        <v>101</v>
      </c>
      <c r="I58">
        <f>MOD(LEFT(RIGHT(studenci[[#This Row],[pesel]],2),1),2)</f>
        <v>0</v>
      </c>
      <c r="J58">
        <f>IF(MOD(LEFT(RIGHT(studenci[[#This Row],[pesel]],2),1),2)=0,1,0)</f>
        <v>1</v>
      </c>
      <c r="L58">
        <f>IFERROR(VLOOKUP(studenci[[#This Row],[pesel]],meldunek[pesel],1,FALSE),1)</f>
        <v>93031562344</v>
      </c>
      <c r="M58" t="str">
        <f>IF(L58=1,studenci[[#This Row],[nazwisko]],"")</f>
        <v/>
      </c>
      <c r="N58" t="str">
        <f>IF(L58=1,studenci[[#This Row],[imie]],"")</f>
        <v/>
      </c>
    </row>
    <row r="59" spans="1:14" x14ac:dyDescent="0.3">
      <c r="A59">
        <v>93031853565</v>
      </c>
      <c r="B59" s="1" t="s">
        <v>102</v>
      </c>
      <c r="C59" s="1" t="s">
        <v>101</v>
      </c>
      <c r="I59">
        <f>MOD(LEFT(RIGHT(studenci[[#This Row],[pesel]],2),1),2)</f>
        <v>0</v>
      </c>
      <c r="J59">
        <f>IF(MOD(LEFT(RIGHT(studenci[[#This Row],[pesel]],2),1),2)=0,1,0)</f>
        <v>1</v>
      </c>
      <c r="L59">
        <f>IFERROR(VLOOKUP(studenci[[#This Row],[pesel]],meldunek[pesel],1,FALSE),1)</f>
        <v>93031853565</v>
      </c>
      <c r="M59" t="str">
        <f>IF(L59=1,studenci[[#This Row],[nazwisko]],"")</f>
        <v/>
      </c>
      <c r="N59" t="str">
        <f>IF(L59=1,studenci[[#This Row],[imie]],"")</f>
        <v/>
      </c>
    </row>
    <row r="60" spans="1:14" x14ac:dyDescent="0.3">
      <c r="A60">
        <v>93031922166</v>
      </c>
      <c r="B60" s="1" t="s">
        <v>103</v>
      </c>
      <c r="C60" s="1" t="s">
        <v>58</v>
      </c>
      <c r="I60">
        <f>MOD(LEFT(RIGHT(studenci[[#This Row],[pesel]],2),1),2)</f>
        <v>0</v>
      </c>
      <c r="J60">
        <f>IF(MOD(LEFT(RIGHT(studenci[[#This Row],[pesel]],2),1),2)=0,1,0)</f>
        <v>1</v>
      </c>
      <c r="L60">
        <f>IFERROR(VLOOKUP(studenci[[#This Row],[pesel]],meldunek[pesel],1,FALSE),1)</f>
        <v>93031922166</v>
      </c>
      <c r="M60" t="str">
        <f>IF(L60=1,studenci[[#This Row],[nazwisko]],"")</f>
        <v/>
      </c>
      <c r="N60" t="str">
        <f>IF(L60=1,studenci[[#This Row],[imie]],"")</f>
        <v/>
      </c>
    </row>
    <row r="61" spans="1:14" x14ac:dyDescent="0.3">
      <c r="A61">
        <v>93032549924</v>
      </c>
      <c r="B61" s="1" t="s">
        <v>104</v>
      </c>
      <c r="C61" s="1" t="s">
        <v>105</v>
      </c>
      <c r="I61">
        <f>MOD(LEFT(RIGHT(studenci[[#This Row],[pesel]],2),1),2)</f>
        <v>0</v>
      </c>
      <c r="J61">
        <f>IF(MOD(LEFT(RIGHT(studenci[[#This Row],[pesel]],2),1),2)=0,1,0)</f>
        <v>1</v>
      </c>
      <c r="L61">
        <f>IFERROR(VLOOKUP(studenci[[#This Row],[pesel]],meldunek[pesel],1,FALSE),1)</f>
        <v>93032549924</v>
      </c>
      <c r="M61" t="str">
        <f>IF(L61=1,studenci[[#This Row],[nazwisko]],"")</f>
        <v/>
      </c>
      <c r="N61" t="str">
        <f>IF(L61=1,studenci[[#This Row],[imie]],"")</f>
        <v/>
      </c>
    </row>
    <row r="62" spans="1:14" x14ac:dyDescent="0.3">
      <c r="A62">
        <v>93041061585</v>
      </c>
      <c r="B62" s="1" t="s">
        <v>106</v>
      </c>
      <c r="C62" s="1" t="s">
        <v>107</v>
      </c>
      <c r="I62">
        <f>MOD(LEFT(RIGHT(studenci[[#This Row],[pesel]],2),1),2)</f>
        <v>0</v>
      </c>
      <c r="J62">
        <f>IF(MOD(LEFT(RIGHT(studenci[[#This Row],[pesel]],2),1),2)=0,1,0)</f>
        <v>1</v>
      </c>
      <c r="L62">
        <f>IFERROR(VLOOKUP(studenci[[#This Row],[pesel]],meldunek[pesel],1,FALSE),1)</f>
        <v>93041061585</v>
      </c>
      <c r="M62" t="str">
        <f>IF(L62=1,studenci[[#This Row],[nazwisko]],"")</f>
        <v/>
      </c>
      <c r="N62" t="str">
        <f>IF(L62=1,studenci[[#This Row],[imie]],"")</f>
        <v/>
      </c>
    </row>
    <row r="63" spans="1:14" x14ac:dyDescent="0.3">
      <c r="A63">
        <v>93041252815</v>
      </c>
      <c r="B63" s="1" t="s">
        <v>108</v>
      </c>
      <c r="C63" s="1" t="s">
        <v>37</v>
      </c>
      <c r="I63">
        <f>MOD(LEFT(RIGHT(studenci[[#This Row],[pesel]],2),1),2)</f>
        <v>1</v>
      </c>
      <c r="J63">
        <f>IF(MOD(LEFT(RIGHT(studenci[[#This Row],[pesel]],2),1),2)=0,1,0)</f>
        <v>0</v>
      </c>
      <c r="L63">
        <f>IFERROR(VLOOKUP(studenci[[#This Row],[pesel]],meldunek[pesel],1,FALSE),1)</f>
        <v>93041252815</v>
      </c>
      <c r="M63" t="str">
        <f>IF(L63=1,studenci[[#This Row],[nazwisko]],"")</f>
        <v/>
      </c>
      <c r="N63" t="str">
        <f>IF(L63=1,studenci[[#This Row],[imie]],"")</f>
        <v/>
      </c>
    </row>
    <row r="64" spans="1:14" x14ac:dyDescent="0.3">
      <c r="A64">
        <v>93041271841</v>
      </c>
      <c r="B64" s="1" t="s">
        <v>109</v>
      </c>
      <c r="C64" s="1" t="s">
        <v>110</v>
      </c>
      <c r="I64">
        <f>MOD(LEFT(RIGHT(studenci[[#This Row],[pesel]],2),1),2)</f>
        <v>0</v>
      </c>
      <c r="J64">
        <f>IF(MOD(LEFT(RIGHT(studenci[[#This Row],[pesel]],2),1),2)=0,1,0)</f>
        <v>1</v>
      </c>
      <c r="L64">
        <f>IFERROR(VLOOKUP(studenci[[#This Row],[pesel]],meldunek[pesel],1,FALSE),1)</f>
        <v>93041271841</v>
      </c>
      <c r="M64" t="str">
        <f>IF(L64=1,studenci[[#This Row],[nazwisko]],"")</f>
        <v/>
      </c>
      <c r="N64" t="str">
        <f>IF(L64=1,studenci[[#This Row],[imie]],"")</f>
        <v/>
      </c>
    </row>
    <row r="65" spans="1:14" x14ac:dyDescent="0.3">
      <c r="A65">
        <v>93041329773</v>
      </c>
      <c r="B65" s="1" t="s">
        <v>111</v>
      </c>
      <c r="C65" s="1" t="s">
        <v>112</v>
      </c>
      <c r="I65">
        <f>MOD(LEFT(RIGHT(studenci[[#This Row],[pesel]],2),1),2)</f>
        <v>1</v>
      </c>
      <c r="J65">
        <f>IF(MOD(LEFT(RIGHT(studenci[[#This Row],[pesel]],2),1),2)=0,1,0)</f>
        <v>0</v>
      </c>
      <c r="L65">
        <f>IFERROR(VLOOKUP(studenci[[#This Row],[pesel]],meldunek[pesel],1,FALSE),1)</f>
        <v>93041329773</v>
      </c>
      <c r="M65" t="str">
        <f>IF(L65=1,studenci[[#This Row],[nazwisko]],"")</f>
        <v/>
      </c>
      <c r="N65" t="str">
        <f>IF(L65=1,studenci[[#This Row],[imie]],"")</f>
        <v/>
      </c>
    </row>
    <row r="66" spans="1:14" x14ac:dyDescent="0.3">
      <c r="A66">
        <v>93041967867</v>
      </c>
      <c r="B66" s="1" t="s">
        <v>113</v>
      </c>
      <c r="C66" s="1" t="s">
        <v>114</v>
      </c>
      <c r="I66">
        <f>MOD(LEFT(RIGHT(studenci[[#This Row],[pesel]],2),1),2)</f>
        <v>0</v>
      </c>
      <c r="J66">
        <f>IF(MOD(LEFT(RIGHT(studenci[[#This Row],[pesel]],2),1),2)=0,1,0)</f>
        <v>1</v>
      </c>
      <c r="L66">
        <f>IFERROR(VLOOKUP(studenci[[#This Row],[pesel]],meldunek[pesel],1,FALSE),1)</f>
        <v>93041967867</v>
      </c>
      <c r="M66" t="str">
        <f>IF(L66=1,studenci[[#This Row],[nazwisko]],"")</f>
        <v/>
      </c>
      <c r="N66" t="str">
        <f>IF(L66=1,studenci[[#This Row],[imie]],"")</f>
        <v/>
      </c>
    </row>
    <row r="67" spans="1:14" x14ac:dyDescent="0.3">
      <c r="A67">
        <v>93042094111</v>
      </c>
      <c r="B67" s="1" t="s">
        <v>115</v>
      </c>
      <c r="C67" s="1" t="s">
        <v>26</v>
      </c>
      <c r="I67">
        <f>MOD(LEFT(RIGHT(studenci[[#This Row],[pesel]],2),1),2)</f>
        <v>1</v>
      </c>
      <c r="J67">
        <f>IF(MOD(LEFT(RIGHT(studenci[[#This Row],[pesel]],2),1),2)=0,1,0)</f>
        <v>0</v>
      </c>
      <c r="L67">
        <f>IFERROR(VLOOKUP(studenci[[#This Row],[pesel]],meldunek[pesel],1,FALSE),1)</f>
        <v>93042094111</v>
      </c>
      <c r="M67" t="str">
        <f>IF(L67=1,studenci[[#This Row],[nazwisko]],"")</f>
        <v/>
      </c>
      <c r="N67" t="str">
        <f>IF(L67=1,studenci[[#This Row],[imie]],"")</f>
        <v/>
      </c>
    </row>
    <row r="68" spans="1:14" x14ac:dyDescent="0.3">
      <c r="A68">
        <v>93042372947</v>
      </c>
      <c r="B68" s="1" t="s">
        <v>116</v>
      </c>
      <c r="C68" s="1" t="s">
        <v>117</v>
      </c>
      <c r="I68">
        <f>MOD(LEFT(RIGHT(studenci[[#This Row],[pesel]],2),1),2)</f>
        <v>0</v>
      </c>
      <c r="J68">
        <f>IF(MOD(LEFT(RIGHT(studenci[[#This Row],[pesel]],2),1),2)=0,1,0)</f>
        <v>1</v>
      </c>
      <c r="L68">
        <f>IFERROR(VLOOKUP(studenci[[#This Row],[pesel]],meldunek[pesel],1,FALSE),1)</f>
        <v>93042372947</v>
      </c>
      <c r="M68" t="str">
        <f>IF(L68=1,studenci[[#This Row],[nazwisko]],"")</f>
        <v/>
      </c>
      <c r="N68" t="str">
        <f>IF(L68=1,studenci[[#This Row],[imie]],"")</f>
        <v/>
      </c>
    </row>
    <row r="69" spans="1:14" x14ac:dyDescent="0.3">
      <c r="A69">
        <v>93042594253</v>
      </c>
      <c r="B69" s="1" t="s">
        <v>118</v>
      </c>
      <c r="C69" s="1" t="s">
        <v>119</v>
      </c>
      <c r="I69">
        <f>MOD(LEFT(RIGHT(studenci[[#This Row],[pesel]],2),1),2)</f>
        <v>1</v>
      </c>
      <c r="J69">
        <f>IF(MOD(LEFT(RIGHT(studenci[[#This Row],[pesel]],2),1),2)=0,1,0)</f>
        <v>0</v>
      </c>
      <c r="L69">
        <f>IFERROR(VLOOKUP(studenci[[#This Row],[pesel]],meldunek[pesel],1,FALSE),1)</f>
        <v>93042594253</v>
      </c>
      <c r="M69" t="str">
        <f>IF(L69=1,studenci[[#This Row],[nazwisko]],"")</f>
        <v/>
      </c>
      <c r="N69" t="str">
        <f>IF(L69=1,studenci[[#This Row],[imie]],"")</f>
        <v/>
      </c>
    </row>
    <row r="70" spans="1:14" x14ac:dyDescent="0.3">
      <c r="A70">
        <v>93051494722</v>
      </c>
      <c r="B70" s="1" t="s">
        <v>120</v>
      </c>
      <c r="C70" s="1" t="s">
        <v>121</v>
      </c>
      <c r="I70">
        <f>MOD(LEFT(RIGHT(studenci[[#This Row],[pesel]],2),1),2)</f>
        <v>0</v>
      </c>
      <c r="J70">
        <f>IF(MOD(LEFT(RIGHT(studenci[[#This Row],[pesel]],2),1),2)=0,1,0)</f>
        <v>1</v>
      </c>
      <c r="L70">
        <f>IFERROR(VLOOKUP(studenci[[#This Row],[pesel]],meldunek[pesel],1,FALSE),1)</f>
        <v>93051494722</v>
      </c>
      <c r="M70" t="str">
        <f>IF(L70=1,studenci[[#This Row],[nazwisko]],"")</f>
        <v/>
      </c>
      <c r="N70" t="str">
        <f>IF(L70=1,studenci[[#This Row],[imie]],"")</f>
        <v/>
      </c>
    </row>
    <row r="71" spans="1:14" x14ac:dyDescent="0.3">
      <c r="A71">
        <v>93052164592</v>
      </c>
      <c r="B71" s="1" t="s">
        <v>122</v>
      </c>
      <c r="C71" s="1" t="s">
        <v>123</v>
      </c>
      <c r="I71">
        <f>MOD(LEFT(RIGHT(studenci[[#This Row],[pesel]],2),1),2)</f>
        <v>1</v>
      </c>
      <c r="J71">
        <f>IF(MOD(LEFT(RIGHT(studenci[[#This Row],[pesel]],2),1),2)=0,1,0)</f>
        <v>0</v>
      </c>
      <c r="L71">
        <f>IFERROR(VLOOKUP(studenci[[#This Row],[pesel]],meldunek[pesel],1,FALSE),1)</f>
        <v>93052164592</v>
      </c>
      <c r="M71" t="str">
        <f>IF(L71=1,studenci[[#This Row],[nazwisko]],"")</f>
        <v/>
      </c>
      <c r="N71" t="str">
        <f>IF(L71=1,studenci[[#This Row],[imie]],"")</f>
        <v/>
      </c>
    </row>
    <row r="72" spans="1:14" x14ac:dyDescent="0.3">
      <c r="A72">
        <v>93052321317</v>
      </c>
      <c r="B72" s="1" t="s">
        <v>124</v>
      </c>
      <c r="C72" s="1" t="s">
        <v>125</v>
      </c>
      <c r="I72">
        <f>MOD(LEFT(RIGHT(studenci[[#This Row],[pesel]],2),1),2)</f>
        <v>1</v>
      </c>
      <c r="J72">
        <f>IF(MOD(LEFT(RIGHT(studenci[[#This Row],[pesel]],2),1),2)=0,1,0)</f>
        <v>0</v>
      </c>
      <c r="L72">
        <f>IFERROR(VLOOKUP(studenci[[#This Row],[pesel]],meldunek[pesel],1,FALSE),1)</f>
        <v>93052321317</v>
      </c>
      <c r="M72" t="str">
        <f>IF(L72=1,studenci[[#This Row],[nazwisko]],"")</f>
        <v/>
      </c>
      <c r="N72" t="str">
        <f>IF(L72=1,studenci[[#This Row],[imie]],"")</f>
        <v/>
      </c>
    </row>
    <row r="73" spans="1:14" x14ac:dyDescent="0.3">
      <c r="A73">
        <v>93052712924</v>
      </c>
      <c r="B73" s="1" t="s">
        <v>126</v>
      </c>
      <c r="C73" s="1" t="s">
        <v>127</v>
      </c>
      <c r="I73">
        <f>MOD(LEFT(RIGHT(studenci[[#This Row],[pesel]],2),1),2)</f>
        <v>0</v>
      </c>
      <c r="J73">
        <f>IF(MOD(LEFT(RIGHT(studenci[[#This Row],[pesel]],2),1),2)=0,1,0)</f>
        <v>1</v>
      </c>
      <c r="L73">
        <f>IFERROR(VLOOKUP(studenci[[#This Row],[pesel]],meldunek[pesel],1,FALSE),1)</f>
        <v>93052712924</v>
      </c>
      <c r="M73" t="str">
        <f>IF(L73=1,studenci[[#This Row],[nazwisko]],"")</f>
        <v/>
      </c>
      <c r="N73" t="str">
        <f>IF(L73=1,studenci[[#This Row],[imie]],"")</f>
        <v/>
      </c>
    </row>
    <row r="74" spans="1:14" x14ac:dyDescent="0.3">
      <c r="A74">
        <v>93052759398</v>
      </c>
      <c r="B74" s="1" t="s">
        <v>128</v>
      </c>
      <c r="C74" s="1" t="s">
        <v>83</v>
      </c>
      <c r="I74">
        <f>MOD(LEFT(RIGHT(studenci[[#This Row],[pesel]],2),1),2)</f>
        <v>1</v>
      </c>
      <c r="J74">
        <f>IF(MOD(LEFT(RIGHT(studenci[[#This Row],[pesel]],2),1),2)=0,1,0)</f>
        <v>0</v>
      </c>
      <c r="L74">
        <f>IFERROR(VLOOKUP(studenci[[#This Row],[pesel]],meldunek[pesel],1,FALSE),1)</f>
        <v>93052759398</v>
      </c>
      <c r="M74" t="str">
        <f>IF(L74=1,studenci[[#This Row],[nazwisko]],"")</f>
        <v/>
      </c>
      <c r="N74" t="str">
        <f>IF(L74=1,studenci[[#This Row],[imie]],"")</f>
        <v/>
      </c>
    </row>
    <row r="75" spans="1:14" x14ac:dyDescent="0.3">
      <c r="A75">
        <v>93060314174</v>
      </c>
      <c r="B75" s="1" t="s">
        <v>129</v>
      </c>
      <c r="C75" s="1" t="s">
        <v>10</v>
      </c>
      <c r="I75">
        <f>MOD(LEFT(RIGHT(studenci[[#This Row],[pesel]],2),1),2)</f>
        <v>1</v>
      </c>
      <c r="J75">
        <f>IF(MOD(LEFT(RIGHT(studenci[[#This Row],[pesel]],2),1),2)=0,1,0)</f>
        <v>0</v>
      </c>
      <c r="L75">
        <f>IFERROR(VLOOKUP(studenci[[#This Row],[pesel]],meldunek[pesel],1,FALSE),1)</f>
        <v>93060314174</v>
      </c>
      <c r="M75" t="str">
        <f>IF(L75=1,studenci[[#This Row],[nazwisko]],"")</f>
        <v/>
      </c>
      <c r="N75" t="str">
        <f>IF(L75=1,studenci[[#This Row],[imie]],"")</f>
        <v/>
      </c>
    </row>
    <row r="76" spans="1:14" x14ac:dyDescent="0.3">
      <c r="A76">
        <v>93060626866</v>
      </c>
      <c r="B76" s="1" t="s">
        <v>130</v>
      </c>
      <c r="C76" s="1" t="s">
        <v>131</v>
      </c>
      <c r="I76">
        <f>MOD(LEFT(RIGHT(studenci[[#This Row],[pesel]],2),1),2)</f>
        <v>0</v>
      </c>
      <c r="J76">
        <f>IF(MOD(LEFT(RIGHT(studenci[[#This Row],[pesel]],2),1),2)=0,1,0)</f>
        <v>1</v>
      </c>
      <c r="L76">
        <f>IFERROR(VLOOKUP(studenci[[#This Row],[pesel]],meldunek[pesel],1,FALSE),1)</f>
        <v>93060626866</v>
      </c>
      <c r="M76" t="str">
        <f>IF(L76=1,studenci[[#This Row],[nazwisko]],"")</f>
        <v/>
      </c>
      <c r="N76" t="str">
        <f>IF(L76=1,studenci[[#This Row],[imie]],"")</f>
        <v/>
      </c>
    </row>
    <row r="77" spans="1:14" x14ac:dyDescent="0.3">
      <c r="A77">
        <v>93060757559</v>
      </c>
      <c r="B77" s="1" t="s">
        <v>132</v>
      </c>
      <c r="C77" s="1" t="s">
        <v>22</v>
      </c>
      <c r="I77">
        <f>MOD(LEFT(RIGHT(studenci[[#This Row],[pesel]],2),1),2)</f>
        <v>1</v>
      </c>
      <c r="J77">
        <f>IF(MOD(LEFT(RIGHT(studenci[[#This Row],[pesel]],2),1),2)=0,1,0)</f>
        <v>0</v>
      </c>
      <c r="L77">
        <f>IFERROR(VLOOKUP(studenci[[#This Row],[pesel]],meldunek[pesel],1,FALSE),1)</f>
        <v>93060757559</v>
      </c>
      <c r="M77" t="str">
        <f>IF(L77=1,studenci[[#This Row],[nazwisko]],"")</f>
        <v/>
      </c>
      <c r="N77" t="str">
        <f>IF(L77=1,studenci[[#This Row],[imie]],"")</f>
        <v/>
      </c>
    </row>
    <row r="78" spans="1:14" x14ac:dyDescent="0.3">
      <c r="A78">
        <v>93061087466</v>
      </c>
      <c r="B78" s="1" t="s">
        <v>133</v>
      </c>
      <c r="C78" s="1" t="s">
        <v>121</v>
      </c>
      <c r="I78">
        <f>MOD(LEFT(RIGHT(studenci[[#This Row],[pesel]],2),1),2)</f>
        <v>0</v>
      </c>
      <c r="J78">
        <f>IF(MOD(LEFT(RIGHT(studenci[[#This Row],[pesel]],2),1),2)=0,1,0)</f>
        <v>1</v>
      </c>
      <c r="L78">
        <f>IFERROR(VLOOKUP(studenci[[#This Row],[pesel]],meldunek[pesel],1,FALSE),1)</f>
        <v>93061087466</v>
      </c>
      <c r="M78" t="str">
        <f>IF(L78=1,studenci[[#This Row],[nazwisko]],"")</f>
        <v/>
      </c>
      <c r="N78" t="str">
        <f>IF(L78=1,studenci[[#This Row],[imie]],"")</f>
        <v/>
      </c>
    </row>
    <row r="79" spans="1:14" x14ac:dyDescent="0.3">
      <c r="A79">
        <v>93061243679</v>
      </c>
      <c r="B79" s="1" t="s">
        <v>134</v>
      </c>
      <c r="C79" s="1" t="s">
        <v>56</v>
      </c>
      <c r="I79">
        <f>MOD(LEFT(RIGHT(studenci[[#This Row],[pesel]],2),1),2)</f>
        <v>1</v>
      </c>
      <c r="J79">
        <f>IF(MOD(LEFT(RIGHT(studenci[[#This Row],[pesel]],2),1),2)=0,1,0)</f>
        <v>0</v>
      </c>
      <c r="L79">
        <f>IFERROR(VLOOKUP(studenci[[#This Row],[pesel]],meldunek[pesel],1,FALSE),1)</f>
        <v>93061243679</v>
      </c>
      <c r="M79" t="str">
        <f>IF(L79=1,studenci[[#This Row],[nazwisko]],"")</f>
        <v/>
      </c>
      <c r="N79" t="str">
        <f>IF(L79=1,studenci[[#This Row],[imie]],"")</f>
        <v/>
      </c>
    </row>
    <row r="80" spans="1:14" x14ac:dyDescent="0.3">
      <c r="A80">
        <v>93061564929</v>
      </c>
      <c r="B80" s="1" t="s">
        <v>135</v>
      </c>
      <c r="C80" s="1" t="s">
        <v>101</v>
      </c>
      <c r="I80">
        <f>MOD(LEFT(RIGHT(studenci[[#This Row],[pesel]],2),1),2)</f>
        <v>0</v>
      </c>
      <c r="J80">
        <f>IF(MOD(LEFT(RIGHT(studenci[[#This Row],[pesel]],2),1),2)=0,1,0)</f>
        <v>1</v>
      </c>
      <c r="L80">
        <f>IFERROR(VLOOKUP(studenci[[#This Row],[pesel]],meldunek[pesel],1,FALSE),1)</f>
        <v>93061564929</v>
      </c>
      <c r="M80" t="str">
        <f>IF(L80=1,studenci[[#This Row],[nazwisko]],"")</f>
        <v/>
      </c>
      <c r="N80" t="str">
        <f>IF(L80=1,studenci[[#This Row],[imie]],"")</f>
        <v/>
      </c>
    </row>
    <row r="81" spans="1:14" x14ac:dyDescent="0.3">
      <c r="A81">
        <v>93062061135</v>
      </c>
      <c r="B81" s="1" t="s">
        <v>136</v>
      </c>
      <c r="C81" s="1" t="s">
        <v>137</v>
      </c>
      <c r="I81">
        <f>MOD(LEFT(RIGHT(studenci[[#This Row],[pesel]],2),1),2)</f>
        <v>1</v>
      </c>
      <c r="J81">
        <f>IF(MOD(LEFT(RIGHT(studenci[[#This Row],[pesel]],2),1),2)=0,1,0)</f>
        <v>0</v>
      </c>
      <c r="L81">
        <f>IFERROR(VLOOKUP(studenci[[#This Row],[pesel]],meldunek[pesel],1,FALSE),1)</f>
        <v>93062061135</v>
      </c>
      <c r="M81" t="str">
        <f>IF(L81=1,studenci[[#This Row],[nazwisko]],"")</f>
        <v/>
      </c>
      <c r="N81" t="str">
        <f>IF(L81=1,studenci[[#This Row],[imie]],"")</f>
        <v/>
      </c>
    </row>
    <row r="82" spans="1:14" x14ac:dyDescent="0.3">
      <c r="A82">
        <v>93070995479</v>
      </c>
      <c r="B82" s="1" t="s">
        <v>138</v>
      </c>
      <c r="C82" s="1" t="s">
        <v>137</v>
      </c>
      <c r="I82">
        <f>MOD(LEFT(RIGHT(studenci[[#This Row],[pesel]],2),1),2)</f>
        <v>1</v>
      </c>
      <c r="J82">
        <f>IF(MOD(LEFT(RIGHT(studenci[[#This Row],[pesel]],2),1),2)=0,1,0)</f>
        <v>0</v>
      </c>
      <c r="L82">
        <f>IFERROR(VLOOKUP(studenci[[#This Row],[pesel]],meldunek[pesel],1,FALSE),1)</f>
        <v>93070995479</v>
      </c>
      <c r="M82" t="str">
        <f>IF(L82=1,studenci[[#This Row],[nazwisko]],"")</f>
        <v/>
      </c>
      <c r="N82" t="str">
        <f>IF(L82=1,studenci[[#This Row],[imie]],"")</f>
        <v/>
      </c>
    </row>
    <row r="83" spans="1:14" x14ac:dyDescent="0.3">
      <c r="A83">
        <v>93071912839</v>
      </c>
      <c r="B83" s="1" t="s">
        <v>139</v>
      </c>
      <c r="C83" s="1" t="s">
        <v>78</v>
      </c>
      <c r="I83">
        <f>MOD(LEFT(RIGHT(studenci[[#This Row],[pesel]],2),1),2)</f>
        <v>1</v>
      </c>
      <c r="J83">
        <f>IF(MOD(LEFT(RIGHT(studenci[[#This Row],[pesel]],2),1),2)=0,1,0)</f>
        <v>0</v>
      </c>
      <c r="L83">
        <f>IFERROR(VLOOKUP(studenci[[#This Row],[pesel]],meldunek[pesel],1,FALSE),1)</f>
        <v>93071912839</v>
      </c>
      <c r="M83" t="str">
        <f>IF(L83=1,studenci[[#This Row],[nazwisko]],"")</f>
        <v/>
      </c>
      <c r="N83" t="str">
        <f>IF(L83=1,studenci[[#This Row],[imie]],"")</f>
        <v/>
      </c>
    </row>
    <row r="84" spans="1:14" x14ac:dyDescent="0.3">
      <c r="A84">
        <v>93072382295</v>
      </c>
      <c r="B84" s="1" t="s">
        <v>140</v>
      </c>
      <c r="C84" s="1" t="s">
        <v>26</v>
      </c>
      <c r="I84">
        <f>MOD(LEFT(RIGHT(studenci[[#This Row],[pesel]],2),1),2)</f>
        <v>1</v>
      </c>
      <c r="J84">
        <f>IF(MOD(LEFT(RIGHT(studenci[[#This Row],[pesel]],2),1),2)=0,1,0)</f>
        <v>0</v>
      </c>
      <c r="L84">
        <f>IFERROR(VLOOKUP(studenci[[#This Row],[pesel]],meldunek[pesel],1,FALSE),1)</f>
        <v>93072382295</v>
      </c>
      <c r="M84" t="str">
        <f>IF(L84=1,studenci[[#This Row],[nazwisko]],"")</f>
        <v/>
      </c>
      <c r="N84" t="str">
        <f>IF(L84=1,studenci[[#This Row],[imie]],"")</f>
        <v/>
      </c>
    </row>
    <row r="85" spans="1:14" x14ac:dyDescent="0.3">
      <c r="A85">
        <v>93080133818</v>
      </c>
      <c r="B85" s="1" t="s">
        <v>141</v>
      </c>
      <c r="C85" s="1" t="s">
        <v>142</v>
      </c>
      <c r="I85">
        <f>MOD(LEFT(RIGHT(studenci[[#This Row],[pesel]],2),1),2)</f>
        <v>1</v>
      </c>
      <c r="J85">
        <f>IF(MOD(LEFT(RIGHT(studenci[[#This Row],[pesel]],2),1),2)=0,1,0)</f>
        <v>0</v>
      </c>
      <c r="L85">
        <f>IFERROR(VLOOKUP(studenci[[#This Row],[pesel]],meldunek[pesel],1,FALSE),1)</f>
        <v>93080133818</v>
      </c>
      <c r="M85" t="str">
        <f>IF(L85=1,studenci[[#This Row],[nazwisko]],"")</f>
        <v/>
      </c>
      <c r="N85" t="str">
        <f>IF(L85=1,studenci[[#This Row],[imie]],"")</f>
        <v/>
      </c>
    </row>
    <row r="86" spans="1:14" x14ac:dyDescent="0.3">
      <c r="A86">
        <v>93080136224</v>
      </c>
      <c r="B86" s="1" t="s">
        <v>143</v>
      </c>
      <c r="C86" s="1" t="s">
        <v>62</v>
      </c>
      <c r="I86">
        <f>MOD(LEFT(RIGHT(studenci[[#This Row],[pesel]],2),1),2)</f>
        <v>0</v>
      </c>
      <c r="J86">
        <f>IF(MOD(LEFT(RIGHT(studenci[[#This Row],[pesel]],2),1),2)=0,1,0)</f>
        <v>1</v>
      </c>
      <c r="L86">
        <f>IFERROR(VLOOKUP(studenci[[#This Row],[pesel]],meldunek[pesel],1,FALSE),1)</f>
        <v>93080136224</v>
      </c>
      <c r="M86" t="str">
        <f>IF(L86=1,studenci[[#This Row],[nazwisko]],"")</f>
        <v/>
      </c>
      <c r="N86" t="str">
        <f>IF(L86=1,studenci[[#This Row],[imie]],"")</f>
        <v/>
      </c>
    </row>
    <row r="87" spans="1:14" x14ac:dyDescent="0.3">
      <c r="A87">
        <v>93080261416</v>
      </c>
      <c r="B87" s="1" t="s">
        <v>144</v>
      </c>
      <c r="C87" s="1" t="s">
        <v>145</v>
      </c>
      <c r="I87">
        <f>MOD(LEFT(RIGHT(studenci[[#This Row],[pesel]],2),1),2)</f>
        <v>1</v>
      </c>
      <c r="J87">
        <f>IF(MOD(LEFT(RIGHT(studenci[[#This Row],[pesel]],2),1),2)=0,1,0)</f>
        <v>0</v>
      </c>
      <c r="L87">
        <f>IFERROR(VLOOKUP(studenci[[#This Row],[pesel]],meldunek[pesel],1,FALSE),1)</f>
        <v>93080261416</v>
      </c>
      <c r="M87" t="str">
        <f>IF(L87=1,studenci[[#This Row],[nazwisko]],"")</f>
        <v/>
      </c>
      <c r="N87" t="str">
        <f>IF(L87=1,studenci[[#This Row],[imie]],"")</f>
        <v/>
      </c>
    </row>
    <row r="88" spans="1:14" x14ac:dyDescent="0.3">
      <c r="A88">
        <v>93080464147</v>
      </c>
      <c r="B88" s="1" t="s">
        <v>146</v>
      </c>
      <c r="C88" s="1" t="s">
        <v>12</v>
      </c>
      <c r="I88">
        <f>MOD(LEFT(RIGHT(studenci[[#This Row],[pesel]],2),1),2)</f>
        <v>0</v>
      </c>
      <c r="J88">
        <f>IF(MOD(LEFT(RIGHT(studenci[[#This Row],[pesel]],2),1),2)=0,1,0)</f>
        <v>1</v>
      </c>
      <c r="L88">
        <f>IFERROR(VLOOKUP(studenci[[#This Row],[pesel]],meldunek[pesel],1,FALSE),1)</f>
        <v>93080464147</v>
      </c>
      <c r="M88" t="str">
        <f>IF(L88=1,studenci[[#This Row],[nazwisko]],"")</f>
        <v/>
      </c>
      <c r="N88" t="str">
        <f>IF(L88=1,studenci[[#This Row],[imie]],"")</f>
        <v/>
      </c>
    </row>
    <row r="89" spans="1:14" x14ac:dyDescent="0.3">
      <c r="A89">
        <v>93081269666</v>
      </c>
      <c r="B89" s="1" t="s">
        <v>147</v>
      </c>
      <c r="C89" s="1" t="s">
        <v>62</v>
      </c>
      <c r="I89">
        <f>MOD(LEFT(RIGHT(studenci[[#This Row],[pesel]],2),1),2)</f>
        <v>0</v>
      </c>
      <c r="J89">
        <f>IF(MOD(LEFT(RIGHT(studenci[[#This Row],[pesel]],2),1),2)=0,1,0)</f>
        <v>1</v>
      </c>
      <c r="L89">
        <f>IFERROR(VLOOKUP(studenci[[#This Row],[pesel]],meldunek[pesel],1,FALSE),1)</f>
        <v>93081269666</v>
      </c>
      <c r="M89" t="str">
        <f>IF(L89=1,studenci[[#This Row],[nazwisko]],"")</f>
        <v/>
      </c>
      <c r="N89" t="str">
        <f>IF(L89=1,studenci[[#This Row],[imie]],"")</f>
        <v/>
      </c>
    </row>
    <row r="90" spans="1:14" x14ac:dyDescent="0.3">
      <c r="A90">
        <v>93081336463</v>
      </c>
      <c r="B90" s="1" t="s">
        <v>148</v>
      </c>
      <c r="C90" s="1" t="s">
        <v>32</v>
      </c>
      <c r="I90">
        <f>MOD(LEFT(RIGHT(studenci[[#This Row],[pesel]],2),1),2)</f>
        <v>0</v>
      </c>
      <c r="J90">
        <f>IF(MOD(LEFT(RIGHT(studenci[[#This Row],[pesel]],2),1),2)=0,1,0)</f>
        <v>1</v>
      </c>
      <c r="L90">
        <f>IFERROR(VLOOKUP(studenci[[#This Row],[pesel]],meldunek[pesel],1,FALSE),1)</f>
        <v>93081336463</v>
      </c>
      <c r="M90" t="str">
        <f>IF(L90=1,studenci[[#This Row],[nazwisko]],"")</f>
        <v/>
      </c>
      <c r="N90" t="str">
        <f>IF(L90=1,studenci[[#This Row],[imie]],"")</f>
        <v/>
      </c>
    </row>
    <row r="91" spans="1:14" x14ac:dyDescent="0.3">
      <c r="A91">
        <v>93081892851</v>
      </c>
      <c r="B91" s="1" t="s">
        <v>149</v>
      </c>
      <c r="C91" s="1" t="s">
        <v>150</v>
      </c>
      <c r="I91">
        <f>MOD(LEFT(RIGHT(studenci[[#This Row],[pesel]],2),1),2)</f>
        <v>1</v>
      </c>
      <c r="J91">
        <f>IF(MOD(LEFT(RIGHT(studenci[[#This Row],[pesel]],2),1),2)=0,1,0)</f>
        <v>0</v>
      </c>
      <c r="L91">
        <f>IFERROR(VLOOKUP(studenci[[#This Row],[pesel]],meldunek[pesel],1,FALSE),1)</f>
        <v>93081892851</v>
      </c>
      <c r="M91" t="str">
        <f>IF(L91=1,studenci[[#This Row],[nazwisko]],"")</f>
        <v/>
      </c>
      <c r="N91" t="str">
        <f>IF(L91=1,studenci[[#This Row],[imie]],"")</f>
        <v/>
      </c>
    </row>
    <row r="92" spans="1:14" x14ac:dyDescent="0.3">
      <c r="A92">
        <v>93082456168</v>
      </c>
      <c r="B92" s="1" t="s">
        <v>151</v>
      </c>
      <c r="C92" s="1" t="s">
        <v>152</v>
      </c>
      <c r="I92">
        <f>MOD(LEFT(RIGHT(studenci[[#This Row],[pesel]],2),1),2)</f>
        <v>0</v>
      </c>
      <c r="J92">
        <f>IF(MOD(LEFT(RIGHT(studenci[[#This Row],[pesel]],2),1),2)=0,1,0)</f>
        <v>1</v>
      </c>
      <c r="L92">
        <f>IFERROR(VLOOKUP(studenci[[#This Row],[pesel]],meldunek[pesel],1,FALSE),1)</f>
        <v>93082456168</v>
      </c>
      <c r="M92" t="str">
        <f>IF(L92=1,studenci[[#This Row],[nazwisko]],"")</f>
        <v/>
      </c>
      <c r="N92" t="str">
        <f>IF(L92=1,studenci[[#This Row],[imie]],"")</f>
        <v/>
      </c>
    </row>
    <row r="93" spans="1:14" x14ac:dyDescent="0.3">
      <c r="A93">
        <v>93090575941</v>
      </c>
      <c r="B93" s="1" t="s">
        <v>153</v>
      </c>
      <c r="C93" s="1" t="s">
        <v>110</v>
      </c>
      <c r="I93">
        <f>MOD(LEFT(RIGHT(studenci[[#This Row],[pesel]],2),1),2)</f>
        <v>0</v>
      </c>
      <c r="J93">
        <f>IF(MOD(LEFT(RIGHT(studenci[[#This Row],[pesel]],2),1),2)=0,1,0)</f>
        <v>1</v>
      </c>
      <c r="L93">
        <f>IFERROR(VLOOKUP(studenci[[#This Row],[pesel]],meldunek[pesel],1,FALSE),1)</f>
        <v>93090575941</v>
      </c>
      <c r="M93" t="str">
        <f>IF(L93=1,studenci[[#This Row],[nazwisko]],"")</f>
        <v/>
      </c>
      <c r="N93" t="str">
        <f>IF(L93=1,studenci[[#This Row],[imie]],"")</f>
        <v/>
      </c>
    </row>
    <row r="94" spans="1:14" x14ac:dyDescent="0.3">
      <c r="A94">
        <v>93090925753</v>
      </c>
      <c r="B94" s="1" t="s">
        <v>154</v>
      </c>
      <c r="C94" s="1" t="s">
        <v>155</v>
      </c>
      <c r="I94">
        <f>MOD(LEFT(RIGHT(studenci[[#This Row],[pesel]],2),1),2)</f>
        <v>1</v>
      </c>
      <c r="J94">
        <f>IF(MOD(LEFT(RIGHT(studenci[[#This Row],[pesel]],2),1),2)=0,1,0)</f>
        <v>0</v>
      </c>
      <c r="L94">
        <f>IFERROR(VLOOKUP(studenci[[#This Row],[pesel]],meldunek[pesel],1,FALSE),1)</f>
        <v>93090925753</v>
      </c>
      <c r="M94" t="str">
        <f>IF(L94=1,studenci[[#This Row],[nazwisko]],"")</f>
        <v/>
      </c>
      <c r="N94" t="str">
        <f>IF(L94=1,studenci[[#This Row],[imie]],"")</f>
        <v/>
      </c>
    </row>
    <row r="95" spans="1:14" x14ac:dyDescent="0.3">
      <c r="A95">
        <v>93091115319</v>
      </c>
      <c r="B95" s="1" t="s">
        <v>156</v>
      </c>
      <c r="C95" s="1" t="s">
        <v>157</v>
      </c>
      <c r="I95">
        <f>MOD(LEFT(RIGHT(studenci[[#This Row],[pesel]],2),1),2)</f>
        <v>1</v>
      </c>
      <c r="J95">
        <f>IF(MOD(LEFT(RIGHT(studenci[[#This Row],[pesel]],2),1),2)=0,1,0)</f>
        <v>0</v>
      </c>
      <c r="L95">
        <f>IFERROR(VLOOKUP(studenci[[#This Row],[pesel]],meldunek[pesel],1,FALSE),1)</f>
        <v>93091115319</v>
      </c>
      <c r="M95" t="str">
        <f>IF(L95=1,studenci[[#This Row],[nazwisko]],"")</f>
        <v/>
      </c>
      <c r="N95" t="str">
        <f>IF(L95=1,studenci[[#This Row],[imie]],"")</f>
        <v/>
      </c>
    </row>
    <row r="96" spans="1:14" x14ac:dyDescent="0.3">
      <c r="A96">
        <v>93091278935</v>
      </c>
      <c r="B96" s="1" t="s">
        <v>158</v>
      </c>
      <c r="C96" s="1" t="s">
        <v>56</v>
      </c>
      <c r="I96">
        <f>MOD(LEFT(RIGHT(studenci[[#This Row],[pesel]],2),1),2)</f>
        <v>1</v>
      </c>
      <c r="J96">
        <f>IF(MOD(LEFT(RIGHT(studenci[[#This Row],[pesel]],2),1),2)=0,1,0)</f>
        <v>0</v>
      </c>
      <c r="L96">
        <f>IFERROR(VLOOKUP(studenci[[#This Row],[pesel]],meldunek[pesel],1,FALSE),1)</f>
        <v>93091278935</v>
      </c>
      <c r="M96" t="str">
        <f>IF(L96=1,studenci[[#This Row],[nazwisko]],"")</f>
        <v/>
      </c>
      <c r="N96" t="str">
        <f>IF(L96=1,studenci[[#This Row],[imie]],"")</f>
        <v/>
      </c>
    </row>
    <row r="97" spans="1:14" x14ac:dyDescent="0.3">
      <c r="A97">
        <v>93091575513</v>
      </c>
      <c r="B97" s="1" t="s">
        <v>159</v>
      </c>
      <c r="C97" s="1" t="s">
        <v>160</v>
      </c>
      <c r="I97">
        <f>MOD(LEFT(RIGHT(studenci[[#This Row],[pesel]],2),1),2)</f>
        <v>1</v>
      </c>
      <c r="J97">
        <f>IF(MOD(LEFT(RIGHT(studenci[[#This Row],[pesel]],2),1),2)=0,1,0)</f>
        <v>0</v>
      </c>
      <c r="L97">
        <f>IFERROR(VLOOKUP(studenci[[#This Row],[pesel]],meldunek[pesel],1,FALSE),1)</f>
        <v>93091575513</v>
      </c>
      <c r="M97" t="str">
        <f>IF(L97=1,studenci[[#This Row],[nazwisko]],"")</f>
        <v/>
      </c>
      <c r="N97" t="str">
        <f>IF(L97=1,studenci[[#This Row],[imie]],"")</f>
        <v/>
      </c>
    </row>
    <row r="98" spans="1:14" x14ac:dyDescent="0.3">
      <c r="A98">
        <v>93091812971</v>
      </c>
      <c r="B98" s="1" t="s">
        <v>161</v>
      </c>
      <c r="C98" s="1" t="s">
        <v>162</v>
      </c>
      <c r="I98">
        <f>MOD(LEFT(RIGHT(studenci[[#This Row],[pesel]],2),1),2)</f>
        <v>1</v>
      </c>
      <c r="J98">
        <f>IF(MOD(LEFT(RIGHT(studenci[[#This Row],[pesel]],2),1),2)=0,1,0)</f>
        <v>0</v>
      </c>
      <c r="L98">
        <f>IFERROR(VLOOKUP(studenci[[#This Row],[pesel]],meldunek[pesel],1,FALSE),1)</f>
        <v>93091812971</v>
      </c>
      <c r="M98" t="str">
        <f>IF(L98=1,studenci[[#This Row],[nazwisko]],"")</f>
        <v/>
      </c>
      <c r="N98" t="str">
        <f>IF(L98=1,studenci[[#This Row],[imie]],"")</f>
        <v/>
      </c>
    </row>
    <row r="99" spans="1:14" x14ac:dyDescent="0.3">
      <c r="A99">
        <v>93092337785</v>
      </c>
      <c r="B99" s="1" t="s">
        <v>163</v>
      </c>
      <c r="C99" s="1" t="s">
        <v>164</v>
      </c>
      <c r="I99">
        <f>MOD(LEFT(RIGHT(studenci[[#This Row],[pesel]],2),1),2)</f>
        <v>0</v>
      </c>
      <c r="J99">
        <f>IF(MOD(LEFT(RIGHT(studenci[[#This Row],[pesel]],2),1),2)=0,1,0)</f>
        <v>1</v>
      </c>
      <c r="L99">
        <f>IFERROR(VLOOKUP(studenci[[#This Row],[pesel]],meldunek[pesel],1,FALSE),1)</f>
        <v>93092337785</v>
      </c>
      <c r="M99" t="str">
        <f>IF(L99=1,studenci[[#This Row],[nazwisko]],"")</f>
        <v/>
      </c>
      <c r="N99" t="str">
        <f>IF(L99=1,studenci[[#This Row],[imie]],"")</f>
        <v/>
      </c>
    </row>
    <row r="100" spans="1:14" x14ac:dyDescent="0.3">
      <c r="A100">
        <v>93092435575</v>
      </c>
      <c r="B100" s="1" t="s">
        <v>165</v>
      </c>
      <c r="C100" s="1" t="s">
        <v>112</v>
      </c>
      <c r="I100">
        <f>MOD(LEFT(RIGHT(studenci[[#This Row],[pesel]],2),1),2)</f>
        <v>1</v>
      </c>
      <c r="J100">
        <f>IF(MOD(LEFT(RIGHT(studenci[[#This Row],[pesel]],2),1),2)=0,1,0)</f>
        <v>0</v>
      </c>
      <c r="L100">
        <f>IFERROR(VLOOKUP(studenci[[#This Row],[pesel]],meldunek[pesel],1,FALSE),1)</f>
        <v>93092435575</v>
      </c>
      <c r="M100" t="str">
        <f>IF(L100=1,studenci[[#This Row],[nazwisko]],"")</f>
        <v/>
      </c>
      <c r="N100" t="str">
        <f>IF(L100=1,studenci[[#This Row],[imie]],"")</f>
        <v/>
      </c>
    </row>
    <row r="101" spans="1:14" x14ac:dyDescent="0.3">
      <c r="A101">
        <v>93092663774</v>
      </c>
      <c r="B101" s="1" t="s">
        <v>166</v>
      </c>
      <c r="C101" s="1" t="s">
        <v>137</v>
      </c>
      <c r="I101">
        <f>MOD(LEFT(RIGHT(studenci[[#This Row],[pesel]],2),1),2)</f>
        <v>1</v>
      </c>
      <c r="J101">
        <f>IF(MOD(LEFT(RIGHT(studenci[[#This Row],[pesel]],2),1),2)=0,1,0)</f>
        <v>0</v>
      </c>
      <c r="L101">
        <f>IFERROR(VLOOKUP(studenci[[#This Row],[pesel]],meldunek[pesel],1,FALSE),1)</f>
        <v>93092663774</v>
      </c>
      <c r="M101" t="str">
        <f>IF(L101=1,studenci[[#This Row],[nazwisko]],"")</f>
        <v/>
      </c>
      <c r="N101" t="str">
        <f>IF(L101=1,studenci[[#This Row],[imie]],"")</f>
        <v/>
      </c>
    </row>
    <row r="102" spans="1:14" x14ac:dyDescent="0.3">
      <c r="A102">
        <v>93101369477</v>
      </c>
      <c r="B102" s="1" t="s">
        <v>167</v>
      </c>
      <c r="C102" s="1" t="s">
        <v>155</v>
      </c>
      <c r="I102">
        <f>MOD(LEFT(RIGHT(studenci[[#This Row],[pesel]],2),1),2)</f>
        <v>1</v>
      </c>
      <c r="J102">
        <f>IF(MOD(LEFT(RIGHT(studenci[[#This Row],[pesel]],2),1),2)=0,1,0)</f>
        <v>0</v>
      </c>
      <c r="L102">
        <f>IFERROR(VLOOKUP(studenci[[#This Row],[pesel]],meldunek[pesel],1,FALSE),1)</f>
        <v>93101369477</v>
      </c>
      <c r="M102" t="str">
        <f>IF(L102=1,studenci[[#This Row],[nazwisko]],"")</f>
        <v/>
      </c>
      <c r="N102" t="str">
        <f>IF(L102=1,studenci[[#This Row],[imie]],"")</f>
        <v/>
      </c>
    </row>
    <row r="103" spans="1:14" x14ac:dyDescent="0.3">
      <c r="A103">
        <v>93101749226</v>
      </c>
      <c r="B103" s="1" t="s">
        <v>168</v>
      </c>
      <c r="C103" s="1" t="s">
        <v>169</v>
      </c>
      <c r="I103">
        <f>MOD(LEFT(RIGHT(studenci[[#This Row],[pesel]],2),1),2)</f>
        <v>0</v>
      </c>
      <c r="J103">
        <f>IF(MOD(LEFT(RIGHT(studenci[[#This Row],[pesel]],2),1),2)=0,1,0)</f>
        <v>1</v>
      </c>
      <c r="L103">
        <f>IFERROR(VLOOKUP(studenci[[#This Row],[pesel]],meldunek[pesel],1,FALSE),1)</f>
        <v>93101749226</v>
      </c>
      <c r="M103" t="str">
        <f>IF(L103=1,studenci[[#This Row],[nazwisko]],"")</f>
        <v/>
      </c>
      <c r="N103" t="str">
        <f>IF(L103=1,studenci[[#This Row],[imie]],"")</f>
        <v/>
      </c>
    </row>
    <row r="104" spans="1:14" x14ac:dyDescent="0.3">
      <c r="A104">
        <v>93102056134</v>
      </c>
      <c r="B104" s="1" t="s">
        <v>170</v>
      </c>
      <c r="C104" s="1" t="s">
        <v>171</v>
      </c>
      <c r="I104">
        <f>MOD(LEFT(RIGHT(studenci[[#This Row],[pesel]],2),1),2)</f>
        <v>1</v>
      </c>
      <c r="J104">
        <f>IF(MOD(LEFT(RIGHT(studenci[[#This Row],[pesel]],2),1),2)=0,1,0)</f>
        <v>0</v>
      </c>
      <c r="L104">
        <f>IFERROR(VLOOKUP(studenci[[#This Row],[pesel]],meldunek[pesel],1,FALSE),1)</f>
        <v>93102056134</v>
      </c>
      <c r="M104" t="str">
        <f>IF(L104=1,studenci[[#This Row],[nazwisko]],"")</f>
        <v/>
      </c>
      <c r="N104" t="str">
        <f>IF(L104=1,studenci[[#This Row],[imie]],"")</f>
        <v/>
      </c>
    </row>
    <row r="105" spans="1:14" x14ac:dyDescent="0.3">
      <c r="A105">
        <v>93102651636</v>
      </c>
      <c r="B105" s="1" t="s">
        <v>172</v>
      </c>
      <c r="C105" s="1" t="s">
        <v>173</v>
      </c>
      <c r="I105">
        <f>MOD(LEFT(RIGHT(studenci[[#This Row],[pesel]],2),1),2)</f>
        <v>1</v>
      </c>
      <c r="J105">
        <f>IF(MOD(LEFT(RIGHT(studenci[[#This Row],[pesel]],2),1),2)=0,1,0)</f>
        <v>0</v>
      </c>
      <c r="L105">
        <f>IFERROR(VLOOKUP(studenci[[#This Row],[pesel]],meldunek[pesel],1,FALSE),1)</f>
        <v>93102651636</v>
      </c>
      <c r="M105" t="str">
        <f>IF(L105=1,studenci[[#This Row],[nazwisko]],"")</f>
        <v/>
      </c>
      <c r="N105" t="str">
        <f>IF(L105=1,studenci[[#This Row],[imie]],"")</f>
        <v/>
      </c>
    </row>
    <row r="106" spans="1:14" x14ac:dyDescent="0.3">
      <c r="A106">
        <v>93110169918</v>
      </c>
      <c r="B106" s="1" t="s">
        <v>174</v>
      </c>
      <c r="C106" s="1" t="s">
        <v>112</v>
      </c>
      <c r="I106">
        <f>MOD(LEFT(RIGHT(studenci[[#This Row],[pesel]],2),1),2)</f>
        <v>1</v>
      </c>
      <c r="J106">
        <f>IF(MOD(LEFT(RIGHT(studenci[[#This Row],[pesel]],2),1),2)=0,1,0)</f>
        <v>0</v>
      </c>
      <c r="L106">
        <f>IFERROR(VLOOKUP(studenci[[#This Row],[pesel]],meldunek[pesel],1,FALSE),1)</f>
        <v>93110169918</v>
      </c>
      <c r="M106" t="str">
        <f>IF(L106=1,studenci[[#This Row],[nazwisko]],"")</f>
        <v/>
      </c>
      <c r="N106" t="str">
        <f>IF(L106=1,studenci[[#This Row],[imie]],"")</f>
        <v/>
      </c>
    </row>
    <row r="107" spans="1:14" x14ac:dyDescent="0.3">
      <c r="A107">
        <v>93110195784</v>
      </c>
      <c r="B107" s="1" t="s">
        <v>175</v>
      </c>
      <c r="C107" s="1" t="s">
        <v>32</v>
      </c>
      <c r="I107">
        <f>MOD(LEFT(RIGHT(studenci[[#This Row],[pesel]],2),1),2)</f>
        <v>0</v>
      </c>
      <c r="J107">
        <f>IF(MOD(LEFT(RIGHT(studenci[[#This Row],[pesel]],2),1),2)=0,1,0)</f>
        <v>1</v>
      </c>
      <c r="L107">
        <f>IFERROR(VLOOKUP(studenci[[#This Row],[pesel]],meldunek[pesel],1,FALSE),1)</f>
        <v>93110195784</v>
      </c>
      <c r="M107" t="str">
        <f>IF(L107=1,studenci[[#This Row],[nazwisko]],"")</f>
        <v/>
      </c>
      <c r="N107" t="str">
        <f>IF(L107=1,studenci[[#This Row],[imie]],"")</f>
        <v/>
      </c>
    </row>
    <row r="108" spans="1:14" x14ac:dyDescent="0.3">
      <c r="A108">
        <v>93110591337</v>
      </c>
      <c r="B108" s="1" t="s">
        <v>176</v>
      </c>
      <c r="C108" s="1" t="s">
        <v>177</v>
      </c>
      <c r="I108">
        <f>MOD(LEFT(RIGHT(studenci[[#This Row],[pesel]],2),1),2)</f>
        <v>1</v>
      </c>
      <c r="J108">
        <f>IF(MOD(LEFT(RIGHT(studenci[[#This Row],[pesel]],2),1),2)=0,1,0)</f>
        <v>0</v>
      </c>
      <c r="L108">
        <f>IFERROR(VLOOKUP(studenci[[#This Row],[pesel]],meldunek[pesel],1,FALSE),1)</f>
        <v>93110591337</v>
      </c>
      <c r="M108" t="str">
        <f>IF(L108=1,studenci[[#This Row],[nazwisko]],"")</f>
        <v/>
      </c>
      <c r="N108" t="str">
        <f>IF(L108=1,studenci[[#This Row],[imie]],"")</f>
        <v/>
      </c>
    </row>
    <row r="109" spans="1:14" x14ac:dyDescent="0.3">
      <c r="A109">
        <v>93111079234</v>
      </c>
      <c r="B109" s="1" t="s">
        <v>178</v>
      </c>
      <c r="C109" s="1" t="s">
        <v>119</v>
      </c>
      <c r="I109">
        <f>MOD(LEFT(RIGHT(studenci[[#This Row],[pesel]],2),1),2)</f>
        <v>1</v>
      </c>
      <c r="J109">
        <f>IF(MOD(LEFT(RIGHT(studenci[[#This Row],[pesel]],2),1),2)=0,1,0)</f>
        <v>0</v>
      </c>
      <c r="L109">
        <f>IFERROR(VLOOKUP(studenci[[#This Row],[pesel]],meldunek[pesel],1,FALSE),1)</f>
        <v>93111079234</v>
      </c>
      <c r="M109" t="str">
        <f>IF(L109=1,studenci[[#This Row],[nazwisko]],"")</f>
        <v/>
      </c>
      <c r="N109" t="str">
        <f>IF(L109=1,studenci[[#This Row],[imie]],"")</f>
        <v/>
      </c>
    </row>
    <row r="110" spans="1:14" x14ac:dyDescent="0.3">
      <c r="A110">
        <v>93111422865</v>
      </c>
      <c r="B110" s="1" t="s">
        <v>179</v>
      </c>
      <c r="C110" s="1" t="s">
        <v>180</v>
      </c>
      <c r="I110">
        <f>MOD(LEFT(RIGHT(studenci[[#This Row],[pesel]],2),1),2)</f>
        <v>0</v>
      </c>
      <c r="J110">
        <f>IF(MOD(LEFT(RIGHT(studenci[[#This Row],[pesel]],2),1),2)=0,1,0)</f>
        <v>1</v>
      </c>
      <c r="L110">
        <f>IFERROR(VLOOKUP(studenci[[#This Row],[pesel]],meldunek[pesel],1,FALSE),1)</f>
        <v>93111422865</v>
      </c>
      <c r="M110" t="str">
        <f>IF(L110=1,studenci[[#This Row],[nazwisko]],"")</f>
        <v/>
      </c>
      <c r="N110" t="str">
        <f>IF(L110=1,studenci[[#This Row],[imie]],"")</f>
        <v/>
      </c>
    </row>
    <row r="111" spans="1:14" x14ac:dyDescent="0.3">
      <c r="A111">
        <v>93112296421</v>
      </c>
      <c r="B111" s="1" t="s">
        <v>181</v>
      </c>
      <c r="C111" s="1" t="s">
        <v>101</v>
      </c>
      <c r="I111">
        <f>MOD(LEFT(RIGHT(studenci[[#This Row],[pesel]],2),1),2)</f>
        <v>0</v>
      </c>
      <c r="J111">
        <f>IF(MOD(LEFT(RIGHT(studenci[[#This Row],[pesel]],2),1),2)=0,1,0)</f>
        <v>1</v>
      </c>
      <c r="L111">
        <f>IFERROR(VLOOKUP(studenci[[#This Row],[pesel]],meldunek[pesel],1,FALSE),1)</f>
        <v>93112296421</v>
      </c>
      <c r="M111" t="str">
        <f>IF(L111=1,studenci[[#This Row],[nazwisko]],"")</f>
        <v/>
      </c>
      <c r="N111" t="str">
        <f>IF(L111=1,studenci[[#This Row],[imie]],"")</f>
        <v/>
      </c>
    </row>
    <row r="112" spans="1:14" x14ac:dyDescent="0.3">
      <c r="A112">
        <v>93112747286</v>
      </c>
      <c r="B112" s="1" t="s">
        <v>182</v>
      </c>
      <c r="C112" s="1" t="s">
        <v>101</v>
      </c>
      <c r="I112">
        <f>MOD(LEFT(RIGHT(studenci[[#This Row],[pesel]],2),1),2)</f>
        <v>0</v>
      </c>
      <c r="J112">
        <f>IF(MOD(LEFT(RIGHT(studenci[[#This Row],[pesel]],2),1),2)=0,1,0)</f>
        <v>1</v>
      </c>
      <c r="L112">
        <f>IFERROR(VLOOKUP(studenci[[#This Row],[pesel]],meldunek[pesel],1,FALSE),1)</f>
        <v>93112747286</v>
      </c>
      <c r="M112" t="str">
        <f>IF(L112=1,studenci[[#This Row],[nazwisko]],"")</f>
        <v/>
      </c>
      <c r="N112" t="str">
        <f>IF(L112=1,studenci[[#This Row],[imie]],"")</f>
        <v/>
      </c>
    </row>
    <row r="113" spans="1:14" x14ac:dyDescent="0.3">
      <c r="A113">
        <v>93120854668</v>
      </c>
      <c r="B113" s="1" t="s">
        <v>183</v>
      </c>
      <c r="C113" s="1" t="s">
        <v>184</v>
      </c>
      <c r="I113">
        <f>MOD(LEFT(RIGHT(studenci[[#This Row],[pesel]],2),1),2)</f>
        <v>0</v>
      </c>
      <c r="J113">
        <f>IF(MOD(LEFT(RIGHT(studenci[[#This Row],[pesel]],2),1),2)=0,1,0)</f>
        <v>1</v>
      </c>
      <c r="L113">
        <f>IFERROR(VLOOKUP(studenci[[#This Row],[pesel]],meldunek[pesel],1,FALSE),1)</f>
        <v>93120854668</v>
      </c>
      <c r="M113" t="str">
        <f>IF(L113=1,studenci[[#This Row],[nazwisko]],"")</f>
        <v/>
      </c>
      <c r="N113" t="str">
        <f>IF(L113=1,studenci[[#This Row],[imie]],"")</f>
        <v/>
      </c>
    </row>
    <row r="114" spans="1:14" x14ac:dyDescent="0.3">
      <c r="A114">
        <v>93120948925</v>
      </c>
      <c r="B114" s="1" t="s">
        <v>185</v>
      </c>
      <c r="C114" s="1" t="s">
        <v>93</v>
      </c>
      <c r="I114">
        <f>MOD(LEFT(RIGHT(studenci[[#This Row],[pesel]],2),1),2)</f>
        <v>0</v>
      </c>
      <c r="J114">
        <f>IF(MOD(LEFT(RIGHT(studenci[[#This Row],[pesel]],2),1),2)=0,1,0)</f>
        <v>1</v>
      </c>
      <c r="L114">
        <f>IFERROR(VLOOKUP(studenci[[#This Row],[pesel]],meldunek[pesel],1,FALSE),1)</f>
        <v>93120948925</v>
      </c>
      <c r="M114" t="str">
        <f>IF(L114=1,studenci[[#This Row],[nazwisko]],"")</f>
        <v/>
      </c>
      <c r="N114" t="str">
        <f>IF(L114=1,studenci[[#This Row],[imie]],"")</f>
        <v/>
      </c>
    </row>
    <row r="115" spans="1:14" x14ac:dyDescent="0.3">
      <c r="A115">
        <v>93122038392</v>
      </c>
      <c r="B115" s="1" t="s">
        <v>186</v>
      </c>
      <c r="C115" s="1" t="s">
        <v>171</v>
      </c>
      <c r="I115">
        <f>MOD(LEFT(RIGHT(studenci[[#This Row],[pesel]],2),1),2)</f>
        <v>1</v>
      </c>
      <c r="J115">
        <f>IF(MOD(LEFT(RIGHT(studenci[[#This Row],[pesel]],2),1),2)=0,1,0)</f>
        <v>0</v>
      </c>
      <c r="L115">
        <f>IFERROR(VLOOKUP(studenci[[#This Row],[pesel]],meldunek[pesel],1,FALSE),1)</f>
        <v>93122038392</v>
      </c>
      <c r="M115" t="str">
        <f>IF(L115=1,studenci[[#This Row],[nazwisko]],"")</f>
        <v/>
      </c>
      <c r="N115" t="str">
        <f>IF(L115=1,studenci[[#This Row],[imie]],"")</f>
        <v/>
      </c>
    </row>
    <row r="116" spans="1:14" x14ac:dyDescent="0.3">
      <c r="A116">
        <v>93122174335</v>
      </c>
      <c r="B116" s="1" t="s">
        <v>187</v>
      </c>
      <c r="C116" s="1" t="s">
        <v>78</v>
      </c>
      <c r="I116">
        <f>MOD(LEFT(RIGHT(studenci[[#This Row],[pesel]],2),1),2)</f>
        <v>1</v>
      </c>
      <c r="J116">
        <f>IF(MOD(LEFT(RIGHT(studenci[[#This Row],[pesel]],2),1),2)=0,1,0)</f>
        <v>0</v>
      </c>
      <c r="L116">
        <f>IFERROR(VLOOKUP(studenci[[#This Row],[pesel]],meldunek[pesel],1,FALSE),1)</f>
        <v>93122174335</v>
      </c>
      <c r="M116" t="str">
        <f>IF(L116=1,studenci[[#This Row],[nazwisko]],"")</f>
        <v/>
      </c>
      <c r="N116" t="str">
        <f>IF(L116=1,studenci[[#This Row],[imie]],"")</f>
        <v/>
      </c>
    </row>
    <row r="117" spans="1:14" x14ac:dyDescent="0.3">
      <c r="A117">
        <v>93123086325</v>
      </c>
      <c r="B117" s="1" t="s">
        <v>188</v>
      </c>
      <c r="C117" s="1" t="s">
        <v>152</v>
      </c>
      <c r="I117">
        <f>MOD(LEFT(RIGHT(studenci[[#This Row],[pesel]],2),1),2)</f>
        <v>0</v>
      </c>
      <c r="J117">
        <f>IF(MOD(LEFT(RIGHT(studenci[[#This Row],[pesel]],2),1),2)=0,1,0)</f>
        <v>1</v>
      </c>
      <c r="L117">
        <f>IFERROR(VLOOKUP(studenci[[#This Row],[pesel]],meldunek[pesel],1,FALSE),1)</f>
        <v>93123086325</v>
      </c>
      <c r="M117" t="str">
        <f>IF(L117=1,studenci[[#This Row],[nazwisko]],"")</f>
        <v/>
      </c>
      <c r="N117" t="str">
        <f>IF(L117=1,studenci[[#This Row],[imie]],"")</f>
        <v/>
      </c>
    </row>
    <row r="118" spans="1:14" x14ac:dyDescent="0.3">
      <c r="A118">
        <v>94010593869</v>
      </c>
      <c r="B118" s="1" t="s">
        <v>189</v>
      </c>
      <c r="C118" s="1" t="s">
        <v>32</v>
      </c>
      <c r="I118">
        <f>MOD(LEFT(RIGHT(studenci[[#This Row],[pesel]],2),1),2)</f>
        <v>0</v>
      </c>
      <c r="J118">
        <f>IF(MOD(LEFT(RIGHT(studenci[[#This Row],[pesel]],2),1),2)=0,1,0)</f>
        <v>1</v>
      </c>
      <c r="L118">
        <f>IFERROR(VLOOKUP(studenci[[#This Row],[pesel]],meldunek[pesel],1,FALSE),1)</f>
        <v>94010593869</v>
      </c>
      <c r="M118" t="str">
        <f>IF(L118=1,studenci[[#This Row],[nazwisko]],"")</f>
        <v/>
      </c>
      <c r="N118" t="str">
        <f>IF(L118=1,studenci[[#This Row],[imie]],"")</f>
        <v/>
      </c>
    </row>
    <row r="119" spans="1:14" x14ac:dyDescent="0.3">
      <c r="A119">
        <v>94011095964</v>
      </c>
      <c r="B119" s="1" t="s">
        <v>190</v>
      </c>
      <c r="C119" s="1" t="s">
        <v>107</v>
      </c>
      <c r="I119">
        <f>MOD(LEFT(RIGHT(studenci[[#This Row],[pesel]],2),1),2)</f>
        <v>0</v>
      </c>
      <c r="J119">
        <f>IF(MOD(LEFT(RIGHT(studenci[[#This Row],[pesel]],2),1),2)=0,1,0)</f>
        <v>1</v>
      </c>
      <c r="L119">
        <f>IFERROR(VLOOKUP(studenci[[#This Row],[pesel]],meldunek[pesel],1,FALSE),1)</f>
        <v>94011095964</v>
      </c>
      <c r="M119" t="str">
        <f>IF(L119=1,studenci[[#This Row],[nazwisko]],"")</f>
        <v/>
      </c>
      <c r="N119" t="str">
        <f>IF(L119=1,studenci[[#This Row],[imie]],"")</f>
        <v/>
      </c>
    </row>
    <row r="120" spans="1:14" x14ac:dyDescent="0.3">
      <c r="A120">
        <v>94012177294</v>
      </c>
      <c r="B120" s="1" t="s">
        <v>191</v>
      </c>
      <c r="C120" s="1" t="s">
        <v>192</v>
      </c>
      <c r="I120">
        <f>MOD(LEFT(RIGHT(studenci[[#This Row],[pesel]],2),1),2)</f>
        <v>1</v>
      </c>
      <c r="J120">
        <f>IF(MOD(LEFT(RIGHT(studenci[[#This Row],[pesel]],2),1),2)=0,1,0)</f>
        <v>0</v>
      </c>
      <c r="L120">
        <f>IFERROR(VLOOKUP(studenci[[#This Row],[pesel]],meldunek[pesel],1,FALSE),1)</f>
        <v>94012177294</v>
      </c>
      <c r="M120" t="str">
        <f>IF(L120=1,studenci[[#This Row],[nazwisko]],"")</f>
        <v/>
      </c>
      <c r="N120" t="str">
        <f>IF(L120=1,studenci[[#This Row],[imie]],"")</f>
        <v/>
      </c>
    </row>
    <row r="121" spans="1:14" x14ac:dyDescent="0.3">
      <c r="A121">
        <v>94012331191</v>
      </c>
      <c r="B121" s="1" t="s">
        <v>193</v>
      </c>
      <c r="C121" s="1" t="s">
        <v>112</v>
      </c>
      <c r="I121">
        <f>MOD(LEFT(RIGHT(studenci[[#This Row],[pesel]],2),1),2)</f>
        <v>1</v>
      </c>
      <c r="J121">
        <f>IF(MOD(LEFT(RIGHT(studenci[[#This Row],[pesel]],2),1),2)=0,1,0)</f>
        <v>0</v>
      </c>
      <c r="L121">
        <f>IFERROR(VLOOKUP(studenci[[#This Row],[pesel]],meldunek[pesel],1,FALSE),1)</f>
        <v>94012331191</v>
      </c>
      <c r="M121" t="str">
        <f>IF(L121=1,studenci[[#This Row],[nazwisko]],"")</f>
        <v/>
      </c>
      <c r="N121" t="str">
        <f>IF(L121=1,studenci[[#This Row],[imie]],"")</f>
        <v/>
      </c>
    </row>
    <row r="122" spans="1:14" x14ac:dyDescent="0.3">
      <c r="A122">
        <v>94012833877</v>
      </c>
      <c r="B122" s="1" t="s">
        <v>64</v>
      </c>
      <c r="C122" s="1" t="s">
        <v>4</v>
      </c>
      <c r="I122">
        <f>MOD(LEFT(RIGHT(studenci[[#This Row],[pesel]],2),1),2)</f>
        <v>1</v>
      </c>
      <c r="J122">
        <f>IF(MOD(LEFT(RIGHT(studenci[[#This Row],[pesel]],2),1),2)=0,1,0)</f>
        <v>0</v>
      </c>
      <c r="L122">
        <f>IFERROR(VLOOKUP(studenci[[#This Row],[pesel]],meldunek[pesel],1,FALSE),1)</f>
        <v>94012833877</v>
      </c>
      <c r="M122" t="str">
        <f>IF(L122=1,studenci[[#This Row],[nazwisko]],"")</f>
        <v/>
      </c>
      <c r="N122" t="str">
        <f>IF(L122=1,studenci[[#This Row],[imie]],"")</f>
        <v/>
      </c>
    </row>
    <row r="123" spans="1:14" x14ac:dyDescent="0.3">
      <c r="A123">
        <v>94020179251</v>
      </c>
      <c r="B123" s="1" t="s">
        <v>194</v>
      </c>
      <c r="C123" s="1" t="s">
        <v>145</v>
      </c>
      <c r="I123">
        <f>MOD(LEFT(RIGHT(studenci[[#This Row],[pesel]],2),1),2)</f>
        <v>1</v>
      </c>
      <c r="J123">
        <f>IF(MOD(LEFT(RIGHT(studenci[[#This Row],[pesel]],2),1),2)=0,1,0)</f>
        <v>0</v>
      </c>
      <c r="L123">
        <f>IFERROR(VLOOKUP(studenci[[#This Row],[pesel]],meldunek[pesel],1,FALSE),1)</f>
        <v>94020179251</v>
      </c>
      <c r="M123" t="str">
        <f>IF(L123=1,studenci[[#This Row],[nazwisko]],"")</f>
        <v/>
      </c>
      <c r="N123" t="str">
        <f>IF(L123=1,studenci[[#This Row],[imie]],"")</f>
        <v/>
      </c>
    </row>
    <row r="124" spans="1:14" x14ac:dyDescent="0.3">
      <c r="A124">
        <v>94020355996</v>
      </c>
      <c r="B124" s="1" t="s">
        <v>195</v>
      </c>
      <c r="C124" s="1" t="s">
        <v>196</v>
      </c>
      <c r="I124">
        <f>MOD(LEFT(RIGHT(studenci[[#This Row],[pesel]],2),1),2)</f>
        <v>1</v>
      </c>
      <c r="J124">
        <f>IF(MOD(LEFT(RIGHT(studenci[[#This Row],[pesel]],2),1),2)=0,1,0)</f>
        <v>0</v>
      </c>
      <c r="L124">
        <f>IFERROR(VLOOKUP(studenci[[#This Row],[pesel]],meldunek[pesel],1,FALSE),1)</f>
        <v>94020355996</v>
      </c>
      <c r="M124" t="str">
        <f>IF(L124=1,studenci[[#This Row],[nazwisko]],"")</f>
        <v/>
      </c>
      <c r="N124" t="str">
        <f>IF(L124=1,studenci[[#This Row],[imie]],"")</f>
        <v/>
      </c>
    </row>
    <row r="125" spans="1:14" x14ac:dyDescent="0.3">
      <c r="A125">
        <v>94020368381</v>
      </c>
      <c r="B125" s="1" t="s">
        <v>197</v>
      </c>
      <c r="C125" s="1" t="s">
        <v>12</v>
      </c>
      <c r="I125">
        <f>MOD(LEFT(RIGHT(studenci[[#This Row],[pesel]],2),1),2)</f>
        <v>0</v>
      </c>
      <c r="J125">
        <f>IF(MOD(LEFT(RIGHT(studenci[[#This Row],[pesel]],2),1),2)=0,1,0)</f>
        <v>1</v>
      </c>
      <c r="L125">
        <f>IFERROR(VLOOKUP(studenci[[#This Row],[pesel]],meldunek[pesel],1,FALSE),1)</f>
        <v>94020368381</v>
      </c>
      <c r="M125" t="str">
        <f>IF(L125=1,studenci[[#This Row],[nazwisko]],"")</f>
        <v/>
      </c>
      <c r="N125" t="str">
        <f>IF(L125=1,studenci[[#This Row],[imie]],"")</f>
        <v/>
      </c>
    </row>
    <row r="126" spans="1:14" x14ac:dyDescent="0.3">
      <c r="A126">
        <v>94020462177</v>
      </c>
      <c r="B126" s="1" t="s">
        <v>198</v>
      </c>
      <c r="C126" s="1" t="s">
        <v>37</v>
      </c>
      <c r="I126">
        <f>MOD(LEFT(RIGHT(studenci[[#This Row],[pesel]],2),1),2)</f>
        <v>1</v>
      </c>
      <c r="J126">
        <f>IF(MOD(LEFT(RIGHT(studenci[[#This Row],[pesel]],2),1),2)=0,1,0)</f>
        <v>0</v>
      </c>
      <c r="L126">
        <f>IFERROR(VLOOKUP(studenci[[#This Row],[pesel]],meldunek[pesel],1,FALSE),1)</f>
        <v>94020462177</v>
      </c>
      <c r="M126" t="str">
        <f>IF(L126=1,studenci[[#This Row],[nazwisko]],"")</f>
        <v/>
      </c>
      <c r="N126" t="str">
        <f>IF(L126=1,studenci[[#This Row],[imie]],"")</f>
        <v/>
      </c>
    </row>
    <row r="127" spans="1:14" x14ac:dyDescent="0.3">
      <c r="A127">
        <v>94020859896</v>
      </c>
      <c r="B127" s="1" t="s">
        <v>199</v>
      </c>
      <c r="C127" s="1" t="s">
        <v>192</v>
      </c>
      <c r="I127">
        <f>MOD(LEFT(RIGHT(studenci[[#This Row],[pesel]],2),1),2)</f>
        <v>1</v>
      </c>
      <c r="J127">
        <f>IF(MOD(LEFT(RIGHT(studenci[[#This Row],[pesel]],2),1),2)=0,1,0)</f>
        <v>0</v>
      </c>
      <c r="L127">
        <f>IFERROR(VLOOKUP(studenci[[#This Row],[pesel]],meldunek[pesel],1,FALSE),1)</f>
        <v>94020859896</v>
      </c>
      <c r="M127" t="str">
        <f>IF(L127=1,studenci[[#This Row],[nazwisko]],"")</f>
        <v/>
      </c>
      <c r="N127" t="str">
        <f>IF(L127=1,studenci[[#This Row],[imie]],"")</f>
        <v/>
      </c>
    </row>
    <row r="128" spans="1:14" x14ac:dyDescent="0.3">
      <c r="A128">
        <v>94021031192</v>
      </c>
      <c r="B128" s="1" t="s">
        <v>200</v>
      </c>
      <c r="C128" s="1" t="s">
        <v>22</v>
      </c>
      <c r="I128">
        <f>MOD(LEFT(RIGHT(studenci[[#This Row],[pesel]],2),1),2)</f>
        <v>1</v>
      </c>
      <c r="J128">
        <f>IF(MOD(LEFT(RIGHT(studenci[[#This Row],[pesel]],2),1),2)=0,1,0)</f>
        <v>0</v>
      </c>
      <c r="L128">
        <f>IFERROR(VLOOKUP(studenci[[#This Row],[pesel]],meldunek[pesel],1,FALSE),1)</f>
        <v>94021031192</v>
      </c>
      <c r="M128" t="str">
        <f>IF(L128=1,studenci[[#This Row],[nazwisko]],"")</f>
        <v/>
      </c>
      <c r="N128" t="str">
        <f>IF(L128=1,studenci[[#This Row],[imie]],"")</f>
        <v/>
      </c>
    </row>
    <row r="129" spans="1:14" x14ac:dyDescent="0.3">
      <c r="A129">
        <v>94022461945</v>
      </c>
      <c r="B129" s="1" t="s">
        <v>201</v>
      </c>
      <c r="C129" s="1" t="s">
        <v>202</v>
      </c>
      <c r="I129">
        <f>MOD(LEFT(RIGHT(studenci[[#This Row],[pesel]],2),1),2)</f>
        <v>0</v>
      </c>
      <c r="J129">
        <f>IF(MOD(LEFT(RIGHT(studenci[[#This Row],[pesel]],2),1),2)=0,1,0)</f>
        <v>1</v>
      </c>
      <c r="L129">
        <f>IFERROR(VLOOKUP(studenci[[#This Row],[pesel]],meldunek[pesel],1,FALSE),1)</f>
        <v>94022461945</v>
      </c>
      <c r="M129" t="str">
        <f>IF(L129=1,studenci[[#This Row],[nazwisko]],"")</f>
        <v/>
      </c>
      <c r="N129" t="str">
        <f>IF(L129=1,studenci[[#This Row],[imie]],"")</f>
        <v/>
      </c>
    </row>
    <row r="130" spans="1:14" x14ac:dyDescent="0.3">
      <c r="A130">
        <v>94030283737</v>
      </c>
      <c r="B130" s="1" t="s">
        <v>203</v>
      </c>
      <c r="C130" s="1" t="s">
        <v>204</v>
      </c>
      <c r="I130">
        <f>MOD(LEFT(RIGHT(studenci[[#This Row],[pesel]],2),1),2)</f>
        <v>1</v>
      </c>
      <c r="J130">
        <f>IF(MOD(LEFT(RIGHT(studenci[[#This Row],[pesel]],2),1),2)=0,1,0)</f>
        <v>0</v>
      </c>
      <c r="L130">
        <f>IFERROR(VLOOKUP(studenci[[#This Row],[pesel]],meldunek[pesel],1,FALSE),1)</f>
        <v>94030283737</v>
      </c>
      <c r="M130" t="str">
        <f>IF(L130=1,studenci[[#This Row],[nazwisko]],"")</f>
        <v/>
      </c>
      <c r="N130" t="str">
        <f>IF(L130=1,studenci[[#This Row],[imie]],"")</f>
        <v/>
      </c>
    </row>
    <row r="131" spans="1:14" x14ac:dyDescent="0.3">
      <c r="A131">
        <v>94030588351</v>
      </c>
      <c r="B131" s="1" t="s">
        <v>205</v>
      </c>
      <c r="C131" s="1" t="s">
        <v>171</v>
      </c>
      <c r="I131">
        <f>MOD(LEFT(RIGHT(studenci[[#This Row],[pesel]],2),1),2)</f>
        <v>1</v>
      </c>
      <c r="J131">
        <f>IF(MOD(LEFT(RIGHT(studenci[[#This Row],[pesel]],2),1),2)=0,1,0)</f>
        <v>0</v>
      </c>
      <c r="L131">
        <f>IFERROR(VLOOKUP(studenci[[#This Row],[pesel]],meldunek[pesel],1,FALSE),1)</f>
        <v>94030588351</v>
      </c>
      <c r="M131" t="str">
        <f>IF(L131=1,studenci[[#This Row],[nazwisko]],"")</f>
        <v/>
      </c>
      <c r="N131" t="str">
        <f>IF(L131=1,studenci[[#This Row],[imie]],"")</f>
        <v/>
      </c>
    </row>
    <row r="132" spans="1:14" x14ac:dyDescent="0.3">
      <c r="A132">
        <v>94031061512</v>
      </c>
      <c r="B132" s="1" t="s">
        <v>206</v>
      </c>
      <c r="C132" s="1" t="s">
        <v>196</v>
      </c>
      <c r="I132">
        <f>MOD(LEFT(RIGHT(studenci[[#This Row],[pesel]],2),1),2)</f>
        <v>1</v>
      </c>
      <c r="J132">
        <f>IF(MOD(LEFT(RIGHT(studenci[[#This Row],[pesel]],2),1),2)=0,1,0)</f>
        <v>0</v>
      </c>
      <c r="L132">
        <f>IFERROR(VLOOKUP(studenci[[#This Row],[pesel]],meldunek[pesel],1,FALSE),1)</f>
        <v>94031061512</v>
      </c>
      <c r="M132" t="str">
        <f>IF(L132=1,studenci[[#This Row],[nazwisko]],"")</f>
        <v/>
      </c>
      <c r="N132" t="str">
        <f>IF(L132=1,studenci[[#This Row],[imie]],"")</f>
        <v/>
      </c>
    </row>
    <row r="133" spans="1:14" x14ac:dyDescent="0.3">
      <c r="A133">
        <v>94031766363</v>
      </c>
      <c r="B133" s="1" t="s">
        <v>207</v>
      </c>
      <c r="C133" s="1" t="s">
        <v>208</v>
      </c>
      <c r="I133">
        <f>MOD(LEFT(RIGHT(studenci[[#This Row],[pesel]],2),1),2)</f>
        <v>0</v>
      </c>
      <c r="J133">
        <f>IF(MOD(LEFT(RIGHT(studenci[[#This Row],[pesel]],2),1),2)=0,1,0)</f>
        <v>1</v>
      </c>
      <c r="L133">
        <f>IFERROR(VLOOKUP(studenci[[#This Row],[pesel]],meldunek[pesel],1,FALSE),1)</f>
        <v>94031766363</v>
      </c>
      <c r="M133" t="str">
        <f>IF(L133=1,studenci[[#This Row],[nazwisko]],"")</f>
        <v/>
      </c>
      <c r="N133" t="str">
        <f>IF(L133=1,studenci[[#This Row],[imie]],"")</f>
        <v/>
      </c>
    </row>
    <row r="134" spans="1:14" x14ac:dyDescent="0.3">
      <c r="A134">
        <v>94031972793</v>
      </c>
      <c r="B134" s="1" t="s">
        <v>209</v>
      </c>
      <c r="C134" s="1" t="s">
        <v>16</v>
      </c>
      <c r="I134">
        <f>MOD(LEFT(RIGHT(studenci[[#This Row],[pesel]],2),1),2)</f>
        <v>1</v>
      </c>
      <c r="J134">
        <f>IF(MOD(LEFT(RIGHT(studenci[[#This Row],[pesel]],2),1),2)=0,1,0)</f>
        <v>0</v>
      </c>
      <c r="L134">
        <f>IFERROR(VLOOKUP(studenci[[#This Row],[pesel]],meldunek[pesel],1,FALSE),1)</f>
        <v>94031972793</v>
      </c>
      <c r="M134" t="str">
        <f>IF(L134=1,studenci[[#This Row],[nazwisko]],"")</f>
        <v/>
      </c>
      <c r="N134" t="str">
        <f>IF(L134=1,studenci[[#This Row],[imie]],"")</f>
        <v/>
      </c>
    </row>
    <row r="135" spans="1:14" x14ac:dyDescent="0.3">
      <c r="A135">
        <v>94032585554</v>
      </c>
      <c r="B135" s="1" t="s">
        <v>210</v>
      </c>
      <c r="C135" s="1" t="s">
        <v>71</v>
      </c>
      <c r="I135">
        <f>MOD(LEFT(RIGHT(studenci[[#This Row],[pesel]],2),1),2)</f>
        <v>1</v>
      </c>
      <c r="J135">
        <f>IF(MOD(LEFT(RIGHT(studenci[[#This Row],[pesel]],2),1),2)=0,1,0)</f>
        <v>0</v>
      </c>
      <c r="L135">
        <f>IFERROR(VLOOKUP(studenci[[#This Row],[pesel]],meldunek[pesel],1,FALSE),1)</f>
        <v>94032585554</v>
      </c>
      <c r="M135" t="str">
        <f>IF(L135=1,studenci[[#This Row],[nazwisko]],"")</f>
        <v/>
      </c>
      <c r="N135" t="str">
        <f>IF(L135=1,studenci[[#This Row],[imie]],"")</f>
        <v/>
      </c>
    </row>
    <row r="136" spans="1:14" x14ac:dyDescent="0.3">
      <c r="A136">
        <v>94032747169</v>
      </c>
      <c r="B136" s="1" t="s">
        <v>211</v>
      </c>
      <c r="C136" s="1" t="s">
        <v>212</v>
      </c>
      <c r="I136">
        <f>MOD(LEFT(RIGHT(studenci[[#This Row],[pesel]],2),1),2)</f>
        <v>0</v>
      </c>
      <c r="J136">
        <f>IF(MOD(LEFT(RIGHT(studenci[[#This Row],[pesel]],2),1),2)=0,1,0)</f>
        <v>1</v>
      </c>
      <c r="L136">
        <f>IFERROR(VLOOKUP(studenci[[#This Row],[pesel]],meldunek[pesel],1,FALSE),1)</f>
        <v>94032747169</v>
      </c>
      <c r="M136" t="str">
        <f>IF(L136=1,studenci[[#This Row],[nazwisko]],"")</f>
        <v/>
      </c>
      <c r="N136" t="str">
        <f>IF(L136=1,studenci[[#This Row],[imie]],"")</f>
        <v/>
      </c>
    </row>
    <row r="137" spans="1:14" x14ac:dyDescent="0.3">
      <c r="A137">
        <v>94040669736</v>
      </c>
      <c r="B137" s="1" t="s">
        <v>213</v>
      </c>
      <c r="C137" s="1" t="s">
        <v>214</v>
      </c>
      <c r="I137">
        <f>MOD(LEFT(RIGHT(studenci[[#This Row],[pesel]],2),1),2)</f>
        <v>1</v>
      </c>
      <c r="J137">
        <f>IF(MOD(LEFT(RIGHT(studenci[[#This Row],[pesel]],2),1),2)=0,1,0)</f>
        <v>0</v>
      </c>
      <c r="L137">
        <f>IFERROR(VLOOKUP(studenci[[#This Row],[pesel]],meldunek[pesel],1,FALSE),1)</f>
        <v>94040669736</v>
      </c>
      <c r="M137" t="str">
        <f>IF(L137=1,studenci[[#This Row],[nazwisko]],"")</f>
        <v/>
      </c>
      <c r="N137" t="str">
        <f>IF(L137=1,studenci[[#This Row],[imie]],"")</f>
        <v/>
      </c>
    </row>
    <row r="138" spans="1:14" x14ac:dyDescent="0.3">
      <c r="A138">
        <v>94041273536</v>
      </c>
      <c r="B138" s="1" t="s">
        <v>215</v>
      </c>
      <c r="C138" s="1" t="s">
        <v>177</v>
      </c>
      <c r="I138">
        <f>MOD(LEFT(RIGHT(studenci[[#This Row],[pesel]],2),1),2)</f>
        <v>1</v>
      </c>
      <c r="J138">
        <f>IF(MOD(LEFT(RIGHT(studenci[[#This Row],[pesel]],2),1),2)=0,1,0)</f>
        <v>0</v>
      </c>
      <c r="L138">
        <f>IFERROR(VLOOKUP(studenci[[#This Row],[pesel]],meldunek[pesel],1,FALSE),1)</f>
        <v>94041273536</v>
      </c>
      <c r="M138" t="str">
        <f>IF(L138=1,studenci[[#This Row],[nazwisko]],"")</f>
        <v/>
      </c>
      <c r="N138" t="str">
        <f>IF(L138=1,studenci[[#This Row],[imie]],"")</f>
        <v/>
      </c>
    </row>
    <row r="139" spans="1:14" x14ac:dyDescent="0.3">
      <c r="A139">
        <v>94041715238</v>
      </c>
      <c r="B139" s="1" t="s">
        <v>216</v>
      </c>
      <c r="C139" s="1" t="s">
        <v>83</v>
      </c>
      <c r="I139">
        <f>MOD(LEFT(RIGHT(studenci[[#This Row],[pesel]],2),1),2)</f>
        <v>1</v>
      </c>
      <c r="J139">
        <f>IF(MOD(LEFT(RIGHT(studenci[[#This Row],[pesel]],2),1),2)=0,1,0)</f>
        <v>0</v>
      </c>
      <c r="L139">
        <f>IFERROR(VLOOKUP(studenci[[#This Row],[pesel]],meldunek[pesel],1,FALSE),1)</f>
        <v>94041715238</v>
      </c>
      <c r="M139" t="str">
        <f>IF(L139=1,studenci[[#This Row],[nazwisko]],"")</f>
        <v/>
      </c>
      <c r="N139" t="str">
        <f>IF(L139=1,studenci[[#This Row],[imie]],"")</f>
        <v/>
      </c>
    </row>
    <row r="140" spans="1:14" x14ac:dyDescent="0.3">
      <c r="A140">
        <v>94042061826</v>
      </c>
      <c r="B140" s="1" t="s">
        <v>217</v>
      </c>
      <c r="C140" s="1" t="s">
        <v>218</v>
      </c>
      <c r="I140">
        <f>MOD(LEFT(RIGHT(studenci[[#This Row],[pesel]],2),1),2)</f>
        <v>0</v>
      </c>
      <c r="J140">
        <f>IF(MOD(LEFT(RIGHT(studenci[[#This Row],[pesel]],2),1),2)=0,1,0)</f>
        <v>1</v>
      </c>
      <c r="L140">
        <f>IFERROR(VLOOKUP(studenci[[#This Row],[pesel]],meldunek[pesel],1,FALSE),1)</f>
        <v>94042061826</v>
      </c>
      <c r="M140" t="str">
        <f>IF(L140=1,studenci[[#This Row],[nazwisko]],"")</f>
        <v/>
      </c>
      <c r="N140" t="str">
        <f>IF(L140=1,studenci[[#This Row],[imie]],"")</f>
        <v/>
      </c>
    </row>
    <row r="141" spans="1:14" x14ac:dyDescent="0.3">
      <c r="A141">
        <v>94042538867</v>
      </c>
      <c r="B141" s="1" t="s">
        <v>219</v>
      </c>
      <c r="C141" s="1" t="s">
        <v>202</v>
      </c>
      <c r="I141">
        <f>MOD(LEFT(RIGHT(studenci[[#This Row],[pesel]],2),1),2)</f>
        <v>0</v>
      </c>
      <c r="J141">
        <f>IF(MOD(LEFT(RIGHT(studenci[[#This Row],[pesel]],2),1),2)=0,1,0)</f>
        <v>1</v>
      </c>
      <c r="L141">
        <f>IFERROR(VLOOKUP(studenci[[#This Row],[pesel]],meldunek[pesel],1,FALSE),1)</f>
        <v>94042538867</v>
      </c>
      <c r="M141" t="str">
        <f>IF(L141=1,studenci[[#This Row],[nazwisko]],"")</f>
        <v/>
      </c>
      <c r="N141" t="str">
        <f>IF(L141=1,studenci[[#This Row],[imie]],"")</f>
        <v/>
      </c>
    </row>
    <row r="142" spans="1:14" x14ac:dyDescent="0.3">
      <c r="A142">
        <v>94050341862</v>
      </c>
      <c r="B142" s="1" t="s">
        <v>220</v>
      </c>
      <c r="C142" s="1" t="s">
        <v>34</v>
      </c>
      <c r="I142">
        <f>MOD(LEFT(RIGHT(studenci[[#This Row],[pesel]],2),1),2)</f>
        <v>0</v>
      </c>
      <c r="J142">
        <f>IF(MOD(LEFT(RIGHT(studenci[[#This Row],[pesel]],2),1),2)=0,1,0)</f>
        <v>1</v>
      </c>
      <c r="L142">
        <f>IFERROR(VLOOKUP(studenci[[#This Row],[pesel]],meldunek[pesel],1,FALSE),1)</f>
        <v>94050341862</v>
      </c>
      <c r="M142" t="str">
        <f>IF(L142=1,studenci[[#This Row],[nazwisko]],"")</f>
        <v/>
      </c>
      <c r="N142" t="str">
        <f>IF(L142=1,studenci[[#This Row],[imie]],"")</f>
        <v/>
      </c>
    </row>
    <row r="143" spans="1:14" x14ac:dyDescent="0.3">
      <c r="A143">
        <v>94050415987</v>
      </c>
      <c r="B143" s="1" t="s">
        <v>221</v>
      </c>
      <c r="C143" s="1" t="s">
        <v>117</v>
      </c>
      <c r="I143">
        <f>MOD(LEFT(RIGHT(studenci[[#This Row],[pesel]],2),1),2)</f>
        <v>0</v>
      </c>
      <c r="J143">
        <f>IF(MOD(LEFT(RIGHT(studenci[[#This Row],[pesel]],2),1),2)=0,1,0)</f>
        <v>1</v>
      </c>
      <c r="L143">
        <f>IFERROR(VLOOKUP(studenci[[#This Row],[pesel]],meldunek[pesel],1,FALSE),1)</f>
        <v>94050415987</v>
      </c>
      <c r="M143" t="str">
        <f>IF(L143=1,studenci[[#This Row],[nazwisko]],"")</f>
        <v/>
      </c>
      <c r="N143" t="str">
        <f>IF(L143=1,studenci[[#This Row],[imie]],"")</f>
        <v/>
      </c>
    </row>
    <row r="144" spans="1:14" x14ac:dyDescent="0.3">
      <c r="A144">
        <v>94050582715</v>
      </c>
      <c r="B144" s="1" t="s">
        <v>222</v>
      </c>
      <c r="C144" s="1" t="s">
        <v>119</v>
      </c>
      <c r="I144">
        <f>MOD(LEFT(RIGHT(studenci[[#This Row],[pesel]],2),1),2)</f>
        <v>1</v>
      </c>
      <c r="J144">
        <f>IF(MOD(LEFT(RIGHT(studenci[[#This Row],[pesel]],2),1),2)=0,1,0)</f>
        <v>0</v>
      </c>
      <c r="L144">
        <f>IFERROR(VLOOKUP(studenci[[#This Row],[pesel]],meldunek[pesel],1,FALSE),1)</f>
        <v>94050582715</v>
      </c>
      <c r="M144" t="str">
        <f>IF(L144=1,studenci[[#This Row],[nazwisko]],"")</f>
        <v/>
      </c>
      <c r="N144" t="str">
        <f>IF(L144=1,studenci[[#This Row],[imie]],"")</f>
        <v/>
      </c>
    </row>
    <row r="145" spans="1:14" x14ac:dyDescent="0.3">
      <c r="A145">
        <v>94051599561</v>
      </c>
      <c r="B145" s="1" t="s">
        <v>223</v>
      </c>
      <c r="C145" s="1" t="s">
        <v>105</v>
      </c>
      <c r="I145">
        <f>MOD(LEFT(RIGHT(studenci[[#This Row],[pesel]],2),1),2)</f>
        <v>0</v>
      </c>
      <c r="J145">
        <f>IF(MOD(LEFT(RIGHT(studenci[[#This Row],[pesel]],2),1),2)=0,1,0)</f>
        <v>1</v>
      </c>
      <c r="L145">
        <f>IFERROR(VLOOKUP(studenci[[#This Row],[pesel]],meldunek[pesel],1,FALSE),1)</f>
        <v>94051599561</v>
      </c>
      <c r="M145" t="str">
        <f>IF(L145=1,studenci[[#This Row],[nazwisko]],"")</f>
        <v/>
      </c>
      <c r="N145" t="str">
        <f>IF(L145=1,studenci[[#This Row],[imie]],"")</f>
        <v/>
      </c>
    </row>
    <row r="146" spans="1:14" x14ac:dyDescent="0.3">
      <c r="A146">
        <v>94051786439</v>
      </c>
      <c r="B146" s="1" t="s">
        <v>224</v>
      </c>
      <c r="C146" s="1" t="s">
        <v>90</v>
      </c>
      <c r="I146">
        <f>MOD(LEFT(RIGHT(studenci[[#This Row],[pesel]],2),1),2)</f>
        <v>1</v>
      </c>
      <c r="J146">
        <f>IF(MOD(LEFT(RIGHT(studenci[[#This Row],[pesel]],2),1),2)=0,1,0)</f>
        <v>0</v>
      </c>
      <c r="L146">
        <f>IFERROR(VLOOKUP(studenci[[#This Row],[pesel]],meldunek[pesel],1,FALSE),1)</f>
        <v>94051786439</v>
      </c>
      <c r="M146" t="str">
        <f>IF(L146=1,studenci[[#This Row],[nazwisko]],"")</f>
        <v/>
      </c>
      <c r="N146" t="str">
        <f>IF(L146=1,studenci[[#This Row],[imie]],"")</f>
        <v/>
      </c>
    </row>
    <row r="147" spans="1:14" x14ac:dyDescent="0.3">
      <c r="A147">
        <v>94051886221</v>
      </c>
      <c r="B147" s="1" t="s">
        <v>225</v>
      </c>
      <c r="C147" s="1" t="s">
        <v>95</v>
      </c>
      <c r="I147">
        <f>MOD(LEFT(RIGHT(studenci[[#This Row],[pesel]],2),1),2)</f>
        <v>0</v>
      </c>
      <c r="J147">
        <f>IF(MOD(LEFT(RIGHT(studenci[[#This Row],[pesel]],2),1),2)=0,1,0)</f>
        <v>1</v>
      </c>
      <c r="L147">
        <f>IFERROR(VLOOKUP(studenci[[#This Row],[pesel]],meldunek[pesel],1,FALSE),1)</f>
        <v>94051886221</v>
      </c>
      <c r="M147" t="str">
        <f>IF(L147=1,studenci[[#This Row],[nazwisko]],"")</f>
        <v/>
      </c>
      <c r="N147" t="str">
        <f>IF(L147=1,studenci[[#This Row],[imie]],"")</f>
        <v/>
      </c>
    </row>
    <row r="148" spans="1:14" x14ac:dyDescent="0.3">
      <c r="A148">
        <v>94051893894</v>
      </c>
      <c r="B148" s="1" t="s">
        <v>226</v>
      </c>
      <c r="C148" s="1" t="s">
        <v>137</v>
      </c>
      <c r="I148">
        <f>MOD(LEFT(RIGHT(studenci[[#This Row],[pesel]],2),1),2)</f>
        <v>1</v>
      </c>
      <c r="J148">
        <f>IF(MOD(LEFT(RIGHT(studenci[[#This Row],[pesel]],2),1),2)=0,1,0)</f>
        <v>0</v>
      </c>
      <c r="L148">
        <f>IFERROR(VLOOKUP(studenci[[#This Row],[pesel]],meldunek[pesel],1,FALSE),1)</f>
        <v>94051893894</v>
      </c>
      <c r="M148" t="str">
        <f>IF(L148=1,studenci[[#This Row],[nazwisko]],"")</f>
        <v/>
      </c>
      <c r="N148" t="str">
        <f>IF(L148=1,studenci[[#This Row],[imie]],"")</f>
        <v/>
      </c>
    </row>
    <row r="149" spans="1:14" x14ac:dyDescent="0.3">
      <c r="A149">
        <v>94052013633</v>
      </c>
      <c r="B149" s="1" t="s">
        <v>227</v>
      </c>
      <c r="C149" s="1" t="s">
        <v>67</v>
      </c>
      <c r="I149">
        <f>MOD(LEFT(RIGHT(studenci[[#This Row],[pesel]],2),1),2)</f>
        <v>1</v>
      </c>
      <c r="J149">
        <f>IF(MOD(LEFT(RIGHT(studenci[[#This Row],[pesel]],2),1),2)=0,1,0)</f>
        <v>0</v>
      </c>
      <c r="L149">
        <f>IFERROR(VLOOKUP(studenci[[#This Row],[pesel]],meldunek[pesel],1,FALSE),1)</f>
        <v>94052013633</v>
      </c>
      <c r="M149" t="str">
        <f>IF(L149=1,studenci[[#This Row],[nazwisko]],"")</f>
        <v/>
      </c>
      <c r="N149" t="str">
        <f>IF(L149=1,studenci[[#This Row],[imie]],"")</f>
        <v/>
      </c>
    </row>
    <row r="150" spans="1:14" x14ac:dyDescent="0.3">
      <c r="A150">
        <v>94052063812</v>
      </c>
      <c r="B150" s="1" t="s">
        <v>228</v>
      </c>
      <c r="C150" s="1" t="s">
        <v>155</v>
      </c>
      <c r="I150">
        <f>MOD(LEFT(RIGHT(studenci[[#This Row],[pesel]],2),1),2)</f>
        <v>1</v>
      </c>
      <c r="J150">
        <f>IF(MOD(LEFT(RIGHT(studenci[[#This Row],[pesel]],2),1),2)=0,1,0)</f>
        <v>0</v>
      </c>
      <c r="L150">
        <f>IFERROR(VLOOKUP(studenci[[#This Row],[pesel]],meldunek[pesel],1,FALSE),1)</f>
        <v>94052063812</v>
      </c>
      <c r="M150" t="str">
        <f>IF(L150=1,studenci[[#This Row],[nazwisko]],"")</f>
        <v/>
      </c>
      <c r="N150" t="str">
        <f>IF(L150=1,studenci[[#This Row],[imie]],"")</f>
        <v/>
      </c>
    </row>
    <row r="151" spans="1:14" x14ac:dyDescent="0.3">
      <c r="A151">
        <v>94052327952</v>
      </c>
      <c r="B151" s="1" t="s">
        <v>229</v>
      </c>
      <c r="C151" s="1" t="s">
        <v>112</v>
      </c>
      <c r="I151">
        <f>MOD(LEFT(RIGHT(studenci[[#This Row],[pesel]],2),1),2)</f>
        <v>1</v>
      </c>
      <c r="J151">
        <f>IF(MOD(LEFT(RIGHT(studenci[[#This Row],[pesel]],2),1),2)=0,1,0)</f>
        <v>0</v>
      </c>
      <c r="L151">
        <f>IFERROR(VLOOKUP(studenci[[#This Row],[pesel]],meldunek[pesel],1,FALSE),1)</f>
        <v>94052327952</v>
      </c>
      <c r="M151" t="str">
        <f>IF(L151=1,studenci[[#This Row],[nazwisko]],"")</f>
        <v/>
      </c>
      <c r="N151" t="str">
        <f>IF(L151=1,studenci[[#This Row],[imie]],"")</f>
        <v/>
      </c>
    </row>
    <row r="152" spans="1:14" x14ac:dyDescent="0.3">
      <c r="A152">
        <v>94052812232</v>
      </c>
      <c r="B152" s="1" t="s">
        <v>230</v>
      </c>
      <c r="C152" s="1" t="s">
        <v>47</v>
      </c>
      <c r="I152">
        <f>MOD(LEFT(RIGHT(studenci[[#This Row],[pesel]],2),1),2)</f>
        <v>1</v>
      </c>
      <c r="J152">
        <f>IF(MOD(LEFT(RIGHT(studenci[[#This Row],[pesel]],2),1),2)=0,1,0)</f>
        <v>0</v>
      </c>
      <c r="L152">
        <f>IFERROR(VLOOKUP(studenci[[#This Row],[pesel]],meldunek[pesel],1,FALSE),1)</f>
        <v>94052812232</v>
      </c>
      <c r="M152" t="str">
        <f>IF(L152=1,studenci[[#This Row],[nazwisko]],"")</f>
        <v/>
      </c>
      <c r="N152" t="str">
        <f>IF(L152=1,studenci[[#This Row],[imie]],"")</f>
        <v/>
      </c>
    </row>
    <row r="153" spans="1:14" x14ac:dyDescent="0.3">
      <c r="A153">
        <v>94060394564</v>
      </c>
      <c r="B153" s="1" t="s">
        <v>231</v>
      </c>
      <c r="C153" s="1" t="s">
        <v>232</v>
      </c>
      <c r="I153">
        <f>MOD(LEFT(RIGHT(studenci[[#This Row],[pesel]],2),1),2)</f>
        <v>0</v>
      </c>
      <c r="J153">
        <f>IF(MOD(LEFT(RIGHT(studenci[[#This Row],[pesel]],2),1),2)=0,1,0)</f>
        <v>1</v>
      </c>
      <c r="L153">
        <f>IFERROR(VLOOKUP(studenci[[#This Row],[pesel]],meldunek[pesel],1,FALSE),1)</f>
        <v>94060394564</v>
      </c>
      <c r="M153" t="str">
        <f>IF(L153=1,studenci[[#This Row],[nazwisko]],"")</f>
        <v/>
      </c>
      <c r="N153" t="str">
        <f>IF(L153=1,studenci[[#This Row],[imie]],"")</f>
        <v/>
      </c>
    </row>
    <row r="154" spans="1:14" x14ac:dyDescent="0.3">
      <c r="A154">
        <v>94062364747</v>
      </c>
      <c r="B154" s="1" t="s">
        <v>233</v>
      </c>
      <c r="C154" s="1" t="s">
        <v>180</v>
      </c>
      <c r="I154">
        <f>MOD(LEFT(RIGHT(studenci[[#This Row],[pesel]],2),1),2)</f>
        <v>0</v>
      </c>
      <c r="J154">
        <f>IF(MOD(LEFT(RIGHT(studenci[[#This Row],[pesel]],2),1),2)=0,1,0)</f>
        <v>1</v>
      </c>
      <c r="L154">
        <f>IFERROR(VLOOKUP(studenci[[#This Row],[pesel]],meldunek[pesel],1,FALSE),1)</f>
        <v>94062364747</v>
      </c>
      <c r="M154" t="str">
        <f>IF(L154=1,studenci[[#This Row],[nazwisko]],"")</f>
        <v/>
      </c>
      <c r="N154" t="str">
        <f>IF(L154=1,studenci[[#This Row],[imie]],"")</f>
        <v/>
      </c>
    </row>
    <row r="155" spans="1:14" x14ac:dyDescent="0.3">
      <c r="A155">
        <v>94062767281</v>
      </c>
      <c r="B155" s="1" t="s">
        <v>234</v>
      </c>
      <c r="C155" s="1" t="s">
        <v>235</v>
      </c>
      <c r="I155">
        <f>MOD(LEFT(RIGHT(studenci[[#This Row],[pesel]],2),1),2)</f>
        <v>0</v>
      </c>
      <c r="J155">
        <f>IF(MOD(LEFT(RIGHT(studenci[[#This Row],[pesel]],2),1),2)=0,1,0)</f>
        <v>1</v>
      </c>
      <c r="L155">
        <f>IFERROR(VLOOKUP(studenci[[#This Row],[pesel]],meldunek[pesel],1,FALSE),1)</f>
        <v>94062767281</v>
      </c>
      <c r="M155" t="str">
        <f>IF(L155=1,studenci[[#This Row],[nazwisko]],"")</f>
        <v/>
      </c>
      <c r="N155" t="str">
        <f>IF(L155=1,studenci[[#This Row],[imie]],"")</f>
        <v/>
      </c>
    </row>
    <row r="156" spans="1:14" x14ac:dyDescent="0.3">
      <c r="A156">
        <v>94062811591</v>
      </c>
      <c r="B156" s="1" t="s">
        <v>236</v>
      </c>
      <c r="C156" s="1" t="s">
        <v>237</v>
      </c>
      <c r="I156">
        <f>MOD(LEFT(RIGHT(studenci[[#This Row],[pesel]],2),1),2)</f>
        <v>1</v>
      </c>
      <c r="J156">
        <f>IF(MOD(LEFT(RIGHT(studenci[[#This Row],[pesel]],2),1),2)=0,1,0)</f>
        <v>0</v>
      </c>
      <c r="L156">
        <f>IFERROR(VLOOKUP(studenci[[#This Row],[pesel]],meldunek[pesel],1,FALSE),1)</f>
        <v>94062811591</v>
      </c>
      <c r="M156" t="str">
        <f>IF(L156=1,studenci[[#This Row],[nazwisko]],"")</f>
        <v/>
      </c>
      <c r="N156" t="str">
        <f>IF(L156=1,studenci[[#This Row],[imie]],"")</f>
        <v/>
      </c>
    </row>
    <row r="157" spans="1:14" x14ac:dyDescent="0.3">
      <c r="A157">
        <v>94070167664</v>
      </c>
      <c r="B157" s="1" t="s">
        <v>238</v>
      </c>
      <c r="C157" s="1" t="s">
        <v>58</v>
      </c>
      <c r="I157">
        <f>MOD(LEFT(RIGHT(studenci[[#This Row],[pesel]],2),1),2)</f>
        <v>0</v>
      </c>
      <c r="J157">
        <f>IF(MOD(LEFT(RIGHT(studenci[[#This Row],[pesel]],2),1),2)=0,1,0)</f>
        <v>1</v>
      </c>
      <c r="L157">
        <f>IFERROR(VLOOKUP(studenci[[#This Row],[pesel]],meldunek[pesel],1,FALSE),1)</f>
        <v>94070167664</v>
      </c>
      <c r="M157" t="str">
        <f>IF(L157=1,studenci[[#This Row],[nazwisko]],"")</f>
        <v/>
      </c>
      <c r="N157" t="str">
        <f>IF(L157=1,studenci[[#This Row],[imie]],"")</f>
        <v/>
      </c>
    </row>
    <row r="158" spans="1:14" x14ac:dyDescent="0.3">
      <c r="A158">
        <v>94070444888</v>
      </c>
      <c r="B158" s="1" t="s">
        <v>239</v>
      </c>
      <c r="C158" s="1" t="s">
        <v>117</v>
      </c>
      <c r="I158">
        <f>MOD(LEFT(RIGHT(studenci[[#This Row],[pesel]],2),1),2)</f>
        <v>0</v>
      </c>
      <c r="J158">
        <f>IF(MOD(LEFT(RIGHT(studenci[[#This Row],[pesel]],2),1),2)=0,1,0)</f>
        <v>1</v>
      </c>
      <c r="L158">
        <f>IFERROR(VLOOKUP(studenci[[#This Row],[pesel]],meldunek[pesel],1,FALSE),1)</f>
        <v>94070444888</v>
      </c>
      <c r="M158" t="str">
        <f>IF(L158=1,studenci[[#This Row],[nazwisko]],"")</f>
        <v/>
      </c>
      <c r="N158" t="str">
        <f>IF(L158=1,studenci[[#This Row],[imie]],"")</f>
        <v/>
      </c>
    </row>
    <row r="159" spans="1:14" x14ac:dyDescent="0.3">
      <c r="A159">
        <v>94070532538</v>
      </c>
      <c r="B159" s="1" t="s">
        <v>240</v>
      </c>
      <c r="C159" s="1" t="s">
        <v>119</v>
      </c>
      <c r="I159">
        <f>MOD(LEFT(RIGHT(studenci[[#This Row],[pesel]],2),1),2)</f>
        <v>1</v>
      </c>
      <c r="J159">
        <f>IF(MOD(LEFT(RIGHT(studenci[[#This Row],[pesel]],2),1),2)=0,1,0)</f>
        <v>0</v>
      </c>
      <c r="L159">
        <f>IFERROR(VLOOKUP(studenci[[#This Row],[pesel]],meldunek[pesel],1,FALSE),1)</f>
        <v>1</v>
      </c>
      <c r="M159" t="str">
        <f>IF(L159=1,studenci[[#This Row],[nazwisko]],"")</f>
        <v>NAJDA</v>
      </c>
      <c r="N159" t="str">
        <f>IF(L159=1,studenci[[#This Row],[imie]],"")</f>
        <v>PIOTR</v>
      </c>
    </row>
    <row r="160" spans="1:14" x14ac:dyDescent="0.3">
      <c r="A160">
        <v>94072349563</v>
      </c>
      <c r="B160" s="1" t="s">
        <v>241</v>
      </c>
      <c r="C160" s="1" t="s">
        <v>242</v>
      </c>
      <c r="I160">
        <f>MOD(LEFT(RIGHT(studenci[[#This Row],[pesel]],2),1),2)</f>
        <v>0</v>
      </c>
      <c r="J160">
        <f>IF(MOD(LEFT(RIGHT(studenci[[#This Row],[pesel]],2),1),2)=0,1,0)</f>
        <v>1</v>
      </c>
      <c r="L160">
        <f>IFERROR(VLOOKUP(studenci[[#This Row],[pesel]],meldunek[pesel],1,FALSE),1)</f>
        <v>94072349563</v>
      </c>
      <c r="M160" t="str">
        <f>IF(L160=1,studenci[[#This Row],[nazwisko]],"")</f>
        <v/>
      </c>
      <c r="N160" t="str">
        <f>IF(L160=1,studenci[[#This Row],[imie]],"")</f>
        <v/>
      </c>
    </row>
    <row r="161" spans="1:14" x14ac:dyDescent="0.3">
      <c r="A161">
        <v>94072628581</v>
      </c>
      <c r="B161" s="1" t="s">
        <v>243</v>
      </c>
      <c r="C161" s="1" t="s">
        <v>152</v>
      </c>
      <c r="I161">
        <f>MOD(LEFT(RIGHT(studenci[[#This Row],[pesel]],2),1),2)</f>
        <v>0</v>
      </c>
      <c r="J161">
        <f>IF(MOD(LEFT(RIGHT(studenci[[#This Row],[pesel]],2),1),2)=0,1,0)</f>
        <v>1</v>
      </c>
      <c r="L161">
        <f>IFERROR(VLOOKUP(studenci[[#This Row],[pesel]],meldunek[pesel],1,FALSE),1)</f>
        <v>94072628581</v>
      </c>
      <c r="M161" t="str">
        <f>IF(L161=1,studenci[[#This Row],[nazwisko]],"")</f>
        <v/>
      </c>
      <c r="N161" t="str">
        <f>IF(L161=1,studenci[[#This Row],[imie]],"")</f>
        <v/>
      </c>
    </row>
    <row r="162" spans="1:14" x14ac:dyDescent="0.3">
      <c r="A162">
        <v>94080228692</v>
      </c>
      <c r="B162" s="1" t="s">
        <v>244</v>
      </c>
      <c r="C162" s="1" t="s">
        <v>30</v>
      </c>
      <c r="I162">
        <f>MOD(LEFT(RIGHT(studenci[[#This Row],[pesel]],2),1),2)</f>
        <v>1</v>
      </c>
      <c r="J162">
        <f>IF(MOD(LEFT(RIGHT(studenci[[#This Row],[pesel]],2),1),2)=0,1,0)</f>
        <v>0</v>
      </c>
      <c r="L162">
        <f>IFERROR(VLOOKUP(studenci[[#This Row],[pesel]],meldunek[pesel],1,FALSE),1)</f>
        <v>94080228692</v>
      </c>
      <c r="M162" t="str">
        <f>IF(L162=1,studenci[[#This Row],[nazwisko]],"")</f>
        <v/>
      </c>
      <c r="N162" t="str">
        <f>IF(L162=1,studenci[[#This Row],[imie]],"")</f>
        <v/>
      </c>
    </row>
    <row r="163" spans="1:14" x14ac:dyDescent="0.3">
      <c r="A163">
        <v>94080448661</v>
      </c>
      <c r="B163" s="1" t="s">
        <v>245</v>
      </c>
      <c r="C163" s="1" t="s">
        <v>218</v>
      </c>
      <c r="I163">
        <f>MOD(LEFT(RIGHT(studenci[[#This Row],[pesel]],2),1),2)</f>
        <v>0</v>
      </c>
      <c r="J163">
        <f>IF(MOD(LEFT(RIGHT(studenci[[#This Row],[pesel]],2),1),2)=0,1,0)</f>
        <v>1</v>
      </c>
      <c r="L163">
        <f>IFERROR(VLOOKUP(studenci[[#This Row],[pesel]],meldunek[pesel],1,FALSE),1)</f>
        <v>94080448661</v>
      </c>
      <c r="M163" t="str">
        <f>IF(L163=1,studenci[[#This Row],[nazwisko]],"")</f>
        <v/>
      </c>
      <c r="N163" t="str">
        <f>IF(L163=1,studenci[[#This Row],[imie]],"")</f>
        <v/>
      </c>
    </row>
    <row r="164" spans="1:14" x14ac:dyDescent="0.3">
      <c r="A164">
        <v>94080681844</v>
      </c>
      <c r="B164" s="1" t="s">
        <v>246</v>
      </c>
      <c r="C164" s="1" t="s">
        <v>247</v>
      </c>
      <c r="I164">
        <f>MOD(LEFT(RIGHT(studenci[[#This Row],[pesel]],2),1),2)</f>
        <v>0</v>
      </c>
      <c r="J164">
        <f>IF(MOD(LEFT(RIGHT(studenci[[#This Row],[pesel]],2),1),2)=0,1,0)</f>
        <v>1</v>
      </c>
      <c r="L164">
        <f>IFERROR(VLOOKUP(studenci[[#This Row],[pesel]],meldunek[pesel],1,FALSE),1)</f>
        <v>94080681844</v>
      </c>
      <c r="M164" t="str">
        <f>IF(L164=1,studenci[[#This Row],[nazwisko]],"")</f>
        <v/>
      </c>
      <c r="N164" t="str">
        <f>IF(L164=1,studenci[[#This Row],[imie]],"")</f>
        <v/>
      </c>
    </row>
    <row r="165" spans="1:14" x14ac:dyDescent="0.3">
      <c r="A165">
        <v>94080977152</v>
      </c>
      <c r="B165" s="1" t="s">
        <v>248</v>
      </c>
      <c r="C165" s="1" t="s">
        <v>171</v>
      </c>
      <c r="I165">
        <f>MOD(LEFT(RIGHT(studenci[[#This Row],[pesel]],2),1),2)</f>
        <v>1</v>
      </c>
      <c r="J165">
        <f>IF(MOD(LEFT(RIGHT(studenci[[#This Row],[pesel]],2),1),2)=0,1,0)</f>
        <v>0</v>
      </c>
      <c r="L165">
        <f>IFERROR(VLOOKUP(studenci[[#This Row],[pesel]],meldunek[pesel],1,FALSE),1)</f>
        <v>94080977152</v>
      </c>
      <c r="M165" t="str">
        <f>IF(L165=1,studenci[[#This Row],[nazwisko]],"")</f>
        <v/>
      </c>
      <c r="N165" t="str">
        <f>IF(L165=1,studenci[[#This Row],[imie]],"")</f>
        <v/>
      </c>
    </row>
    <row r="166" spans="1:14" x14ac:dyDescent="0.3">
      <c r="A166">
        <v>94081134358</v>
      </c>
      <c r="B166" s="1" t="s">
        <v>249</v>
      </c>
      <c r="C166" s="1" t="s">
        <v>145</v>
      </c>
      <c r="I166">
        <f>MOD(LEFT(RIGHT(studenci[[#This Row],[pesel]],2),1),2)</f>
        <v>1</v>
      </c>
      <c r="J166">
        <f>IF(MOD(LEFT(RIGHT(studenci[[#This Row],[pesel]],2),1),2)=0,1,0)</f>
        <v>0</v>
      </c>
      <c r="L166">
        <f>IFERROR(VLOOKUP(studenci[[#This Row],[pesel]],meldunek[pesel],1,FALSE),1)</f>
        <v>94081134358</v>
      </c>
      <c r="M166" t="str">
        <f>IF(L166=1,studenci[[#This Row],[nazwisko]],"")</f>
        <v/>
      </c>
      <c r="N166" t="str">
        <f>IF(L166=1,studenci[[#This Row],[imie]],"")</f>
        <v/>
      </c>
    </row>
    <row r="167" spans="1:14" x14ac:dyDescent="0.3">
      <c r="A167">
        <v>94081268846</v>
      </c>
      <c r="B167" s="1" t="s">
        <v>250</v>
      </c>
      <c r="C167" s="1" t="s">
        <v>169</v>
      </c>
      <c r="I167">
        <f>MOD(LEFT(RIGHT(studenci[[#This Row],[pesel]],2),1),2)</f>
        <v>0</v>
      </c>
      <c r="J167">
        <f>IF(MOD(LEFT(RIGHT(studenci[[#This Row],[pesel]],2),1),2)=0,1,0)</f>
        <v>1</v>
      </c>
      <c r="L167">
        <f>IFERROR(VLOOKUP(studenci[[#This Row],[pesel]],meldunek[pesel],1,FALSE),1)</f>
        <v>94081268846</v>
      </c>
      <c r="M167" t="str">
        <f>IF(L167=1,studenci[[#This Row],[nazwisko]],"")</f>
        <v/>
      </c>
      <c r="N167" t="str">
        <f>IF(L167=1,studenci[[#This Row],[imie]],"")</f>
        <v/>
      </c>
    </row>
    <row r="168" spans="1:14" x14ac:dyDescent="0.3">
      <c r="A168">
        <v>94082215991</v>
      </c>
      <c r="B168" s="1" t="s">
        <v>251</v>
      </c>
      <c r="C168" s="1" t="s">
        <v>204</v>
      </c>
      <c r="I168">
        <f>MOD(LEFT(RIGHT(studenci[[#This Row],[pesel]],2),1),2)</f>
        <v>1</v>
      </c>
      <c r="J168">
        <f>IF(MOD(LEFT(RIGHT(studenci[[#This Row],[pesel]],2),1),2)=0,1,0)</f>
        <v>0</v>
      </c>
      <c r="L168">
        <f>IFERROR(VLOOKUP(studenci[[#This Row],[pesel]],meldunek[pesel],1,FALSE),1)</f>
        <v>94082215991</v>
      </c>
      <c r="M168" t="str">
        <f>IF(L168=1,studenci[[#This Row],[nazwisko]],"")</f>
        <v/>
      </c>
      <c r="N168" t="str">
        <f>IF(L168=1,studenci[[#This Row],[imie]],"")</f>
        <v/>
      </c>
    </row>
    <row r="169" spans="1:14" x14ac:dyDescent="0.3">
      <c r="A169">
        <v>94082711312</v>
      </c>
      <c r="B169" s="1" t="s">
        <v>252</v>
      </c>
      <c r="C169" s="1" t="s">
        <v>237</v>
      </c>
      <c r="I169">
        <f>MOD(LEFT(RIGHT(studenci[[#This Row],[pesel]],2),1),2)</f>
        <v>1</v>
      </c>
      <c r="J169">
        <f>IF(MOD(LEFT(RIGHT(studenci[[#This Row],[pesel]],2),1),2)=0,1,0)</f>
        <v>0</v>
      </c>
      <c r="L169">
        <f>IFERROR(VLOOKUP(studenci[[#This Row],[pesel]],meldunek[pesel],1,FALSE),1)</f>
        <v>94082711312</v>
      </c>
      <c r="M169" t="str">
        <f>IF(L169=1,studenci[[#This Row],[nazwisko]],"")</f>
        <v/>
      </c>
      <c r="N169" t="str">
        <f>IF(L169=1,studenci[[#This Row],[imie]],"")</f>
        <v/>
      </c>
    </row>
    <row r="170" spans="1:14" x14ac:dyDescent="0.3">
      <c r="A170">
        <v>94083048134</v>
      </c>
      <c r="B170" s="1" t="s">
        <v>253</v>
      </c>
      <c r="C170" s="1" t="s">
        <v>56</v>
      </c>
      <c r="I170">
        <f>MOD(LEFT(RIGHT(studenci[[#This Row],[pesel]],2),1),2)</f>
        <v>1</v>
      </c>
      <c r="J170">
        <f>IF(MOD(LEFT(RIGHT(studenci[[#This Row],[pesel]],2),1),2)=0,1,0)</f>
        <v>0</v>
      </c>
      <c r="L170">
        <f>IFERROR(VLOOKUP(studenci[[#This Row],[pesel]],meldunek[pesel],1,FALSE),1)</f>
        <v>94083048134</v>
      </c>
      <c r="M170" t="str">
        <f>IF(L170=1,studenci[[#This Row],[nazwisko]],"")</f>
        <v/>
      </c>
      <c r="N170" t="str">
        <f>IF(L170=1,studenci[[#This Row],[imie]],"")</f>
        <v/>
      </c>
    </row>
    <row r="171" spans="1:14" x14ac:dyDescent="0.3">
      <c r="A171">
        <v>94091089918</v>
      </c>
      <c r="B171" s="1" t="s">
        <v>254</v>
      </c>
      <c r="C171" s="1" t="s">
        <v>83</v>
      </c>
      <c r="I171">
        <f>MOD(LEFT(RIGHT(studenci[[#This Row],[pesel]],2),1),2)</f>
        <v>1</v>
      </c>
      <c r="J171">
        <f>IF(MOD(LEFT(RIGHT(studenci[[#This Row],[pesel]],2),1),2)=0,1,0)</f>
        <v>0</v>
      </c>
      <c r="L171">
        <f>IFERROR(VLOOKUP(studenci[[#This Row],[pesel]],meldunek[pesel],1,FALSE),1)</f>
        <v>94091089918</v>
      </c>
      <c r="M171" t="str">
        <f>IF(L171=1,studenci[[#This Row],[nazwisko]],"")</f>
        <v/>
      </c>
      <c r="N171" t="str">
        <f>IF(L171=1,studenci[[#This Row],[imie]],"")</f>
        <v/>
      </c>
    </row>
    <row r="172" spans="1:14" x14ac:dyDescent="0.3">
      <c r="A172">
        <v>94091411788</v>
      </c>
      <c r="B172" s="1" t="s">
        <v>255</v>
      </c>
      <c r="C172" s="1" t="s">
        <v>242</v>
      </c>
      <c r="I172">
        <f>MOD(LEFT(RIGHT(studenci[[#This Row],[pesel]],2),1),2)</f>
        <v>0</v>
      </c>
      <c r="J172">
        <f>IF(MOD(LEFT(RIGHT(studenci[[#This Row],[pesel]],2),1),2)=0,1,0)</f>
        <v>1</v>
      </c>
      <c r="L172">
        <f>IFERROR(VLOOKUP(studenci[[#This Row],[pesel]],meldunek[pesel],1,FALSE),1)</f>
        <v>94091411788</v>
      </c>
      <c r="M172" t="str">
        <f>IF(L172=1,studenci[[#This Row],[nazwisko]],"")</f>
        <v/>
      </c>
      <c r="N172" t="str">
        <f>IF(L172=1,studenci[[#This Row],[imie]],"")</f>
        <v/>
      </c>
    </row>
    <row r="173" spans="1:14" x14ac:dyDescent="0.3">
      <c r="A173">
        <v>94091495359</v>
      </c>
      <c r="B173" s="1" t="s">
        <v>256</v>
      </c>
      <c r="C173" s="1" t="s">
        <v>257</v>
      </c>
      <c r="I173">
        <f>MOD(LEFT(RIGHT(studenci[[#This Row],[pesel]],2),1),2)</f>
        <v>1</v>
      </c>
      <c r="J173">
        <f>IF(MOD(LEFT(RIGHT(studenci[[#This Row],[pesel]],2),1),2)=0,1,0)</f>
        <v>0</v>
      </c>
      <c r="L173">
        <f>IFERROR(VLOOKUP(studenci[[#This Row],[pesel]],meldunek[pesel],1,FALSE),1)</f>
        <v>94091495359</v>
      </c>
      <c r="M173" t="str">
        <f>IF(L173=1,studenci[[#This Row],[nazwisko]],"")</f>
        <v/>
      </c>
      <c r="N173" t="str">
        <f>IF(L173=1,studenci[[#This Row],[imie]],"")</f>
        <v/>
      </c>
    </row>
    <row r="174" spans="1:14" x14ac:dyDescent="0.3">
      <c r="A174">
        <v>94091517385</v>
      </c>
      <c r="B174" s="1" t="s">
        <v>258</v>
      </c>
      <c r="C174" s="1" t="s">
        <v>93</v>
      </c>
      <c r="I174">
        <f>MOD(LEFT(RIGHT(studenci[[#This Row],[pesel]],2),1),2)</f>
        <v>0</v>
      </c>
      <c r="J174">
        <f>IF(MOD(LEFT(RIGHT(studenci[[#This Row],[pesel]],2),1),2)=0,1,0)</f>
        <v>1</v>
      </c>
      <c r="L174">
        <f>IFERROR(VLOOKUP(studenci[[#This Row],[pesel]],meldunek[pesel],1,FALSE),1)</f>
        <v>94091517385</v>
      </c>
      <c r="M174" t="str">
        <f>IF(L174=1,studenci[[#This Row],[nazwisko]],"")</f>
        <v/>
      </c>
      <c r="N174" t="str">
        <f>IF(L174=1,studenci[[#This Row],[imie]],"")</f>
        <v/>
      </c>
    </row>
    <row r="175" spans="1:14" x14ac:dyDescent="0.3">
      <c r="A175">
        <v>94091751347</v>
      </c>
      <c r="B175" s="1" t="s">
        <v>259</v>
      </c>
      <c r="C175" s="1" t="s">
        <v>260</v>
      </c>
      <c r="I175">
        <f>MOD(LEFT(RIGHT(studenci[[#This Row],[pesel]],2),1),2)</f>
        <v>0</v>
      </c>
      <c r="J175">
        <f>IF(MOD(LEFT(RIGHT(studenci[[#This Row],[pesel]],2),1),2)=0,1,0)</f>
        <v>1</v>
      </c>
      <c r="L175">
        <f>IFERROR(VLOOKUP(studenci[[#This Row],[pesel]],meldunek[pesel],1,FALSE),1)</f>
        <v>94091751347</v>
      </c>
      <c r="M175" t="str">
        <f>IF(L175=1,studenci[[#This Row],[nazwisko]],"")</f>
        <v/>
      </c>
      <c r="N175" t="str">
        <f>IF(L175=1,studenci[[#This Row],[imie]],"")</f>
        <v/>
      </c>
    </row>
    <row r="176" spans="1:14" x14ac:dyDescent="0.3">
      <c r="A176">
        <v>94092286956</v>
      </c>
      <c r="B176" s="1" t="s">
        <v>261</v>
      </c>
      <c r="C176" s="1" t="s">
        <v>22</v>
      </c>
      <c r="I176">
        <f>MOD(LEFT(RIGHT(studenci[[#This Row],[pesel]],2),1),2)</f>
        <v>1</v>
      </c>
      <c r="J176">
        <f>IF(MOD(LEFT(RIGHT(studenci[[#This Row],[pesel]],2),1),2)=0,1,0)</f>
        <v>0</v>
      </c>
      <c r="L176">
        <f>IFERROR(VLOOKUP(studenci[[#This Row],[pesel]],meldunek[pesel],1,FALSE),1)</f>
        <v>94092286956</v>
      </c>
      <c r="M176" t="str">
        <f>IF(L176=1,studenci[[#This Row],[nazwisko]],"")</f>
        <v/>
      </c>
      <c r="N176" t="str">
        <f>IF(L176=1,studenci[[#This Row],[imie]],"")</f>
        <v/>
      </c>
    </row>
    <row r="177" spans="1:14" x14ac:dyDescent="0.3">
      <c r="A177">
        <v>94093037193</v>
      </c>
      <c r="B177" s="1" t="s">
        <v>262</v>
      </c>
      <c r="C177" s="1" t="s">
        <v>192</v>
      </c>
      <c r="I177">
        <f>MOD(LEFT(RIGHT(studenci[[#This Row],[pesel]],2),1),2)</f>
        <v>1</v>
      </c>
      <c r="J177">
        <f>IF(MOD(LEFT(RIGHT(studenci[[#This Row],[pesel]],2),1),2)=0,1,0)</f>
        <v>0</v>
      </c>
      <c r="L177">
        <f>IFERROR(VLOOKUP(studenci[[#This Row],[pesel]],meldunek[pesel],1,FALSE),1)</f>
        <v>94093037193</v>
      </c>
      <c r="M177" t="str">
        <f>IF(L177=1,studenci[[#This Row],[nazwisko]],"")</f>
        <v/>
      </c>
      <c r="N177" t="str">
        <f>IF(L177=1,studenci[[#This Row],[imie]],"")</f>
        <v/>
      </c>
    </row>
    <row r="178" spans="1:14" x14ac:dyDescent="0.3">
      <c r="A178">
        <v>94100357838</v>
      </c>
      <c r="B178" s="1" t="s">
        <v>263</v>
      </c>
      <c r="C178" s="1" t="s">
        <v>264</v>
      </c>
      <c r="I178">
        <f>MOD(LEFT(RIGHT(studenci[[#This Row],[pesel]],2),1),2)</f>
        <v>1</v>
      </c>
      <c r="J178">
        <f>IF(MOD(LEFT(RIGHT(studenci[[#This Row],[pesel]],2),1),2)=0,1,0)</f>
        <v>0</v>
      </c>
      <c r="L178">
        <f>IFERROR(VLOOKUP(studenci[[#This Row],[pesel]],meldunek[pesel],1,FALSE),1)</f>
        <v>94100357838</v>
      </c>
      <c r="M178" t="str">
        <f>IF(L178=1,studenci[[#This Row],[nazwisko]],"")</f>
        <v/>
      </c>
      <c r="N178" t="str">
        <f>IF(L178=1,studenci[[#This Row],[imie]],"")</f>
        <v/>
      </c>
    </row>
    <row r="179" spans="1:14" x14ac:dyDescent="0.3">
      <c r="A179">
        <v>94100835552</v>
      </c>
      <c r="B179" s="1" t="s">
        <v>265</v>
      </c>
      <c r="C179" s="1" t="s">
        <v>266</v>
      </c>
      <c r="I179">
        <f>MOD(LEFT(RIGHT(studenci[[#This Row],[pesel]],2),1),2)</f>
        <v>1</v>
      </c>
      <c r="J179">
        <f>IF(MOD(LEFT(RIGHT(studenci[[#This Row],[pesel]],2),1),2)=0,1,0)</f>
        <v>0</v>
      </c>
      <c r="L179">
        <f>IFERROR(VLOOKUP(studenci[[#This Row],[pesel]],meldunek[pesel],1,FALSE),1)</f>
        <v>94100835552</v>
      </c>
      <c r="M179" t="str">
        <f>IF(L179=1,studenci[[#This Row],[nazwisko]],"")</f>
        <v/>
      </c>
      <c r="N179" t="str">
        <f>IF(L179=1,studenci[[#This Row],[imie]],"")</f>
        <v/>
      </c>
    </row>
    <row r="180" spans="1:14" x14ac:dyDescent="0.3">
      <c r="A180">
        <v>94102052458</v>
      </c>
      <c r="B180" s="1" t="s">
        <v>267</v>
      </c>
      <c r="C180" s="1" t="s">
        <v>45</v>
      </c>
      <c r="I180">
        <f>MOD(LEFT(RIGHT(studenci[[#This Row],[pesel]],2),1),2)</f>
        <v>1</v>
      </c>
      <c r="J180">
        <f>IF(MOD(LEFT(RIGHT(studenci[[#This Row],[pesel]],2),1),2)=0,1,0)</f>
        <v>0</v>
      </c>
      <c r="L180">
        <f>IFERROR(VLOOKUP(studenci[[#This Row],[pesel]],meldunek[pesel],1,FALSE),1)</f>
        <v>94102052458</v>
      </c>
      <c r="M180" t="str">
        <f>IF(L180=1,studenci[[#This Row],[nazwisko]],"")</f>
        <v/>
      </c>
      <c r="N180" t="str">
        <f>IF(L180=1,studenci[[#This Row],[imie]],"")</f>
        <v/>
      </c>
    </row>
    <row r="181" spans="1:14" x14ac:dyDescent="0.3">
      <c r="A181">
        <v>94103033254</v>
      </c>
      <c r="B181" s="1" t="s">
        <v>268</v>
      </c>
      <c r="C181" s="1" t="s">
        <v>269</v>
      </c>
      <c r="I181">
        <f>MOD(LEFT(RIGHT(studenci[[#This Row],[pesel]],2),1),2)</f>
        <v>1</v>
      </c>
      <c r="J181">
        <f>IF(MOD(LEFT(RIGHT(studenci[[#This Row],[pesel]],2),1),2)=0,1,0)</f>
        <v>0</v>
      </c>
      <c r="L181">
        <f>IFERROR(VLOOKUP(studenci[[#This Row],[pesel]],meldunek[pesel],1,FALSE),1)</f>
        <v>94103033254</v>
      </c>
      <c r="M181" t="str">
        <f>IF(L181=1,studenci[[#This Row],[nazwisko]],"")</f>
        <v/>
      </c>
      <c r="N181" t="str">
        <f>IF(L181=1,studenci[[#This Row],[imie]],"")</f>
        <v/>
      </c>
    </row>
    <row r="182" spans="1:14" x14ac:dyDescent="0.3">
      <c r="A182">
        <v>94111993425</v>
      </c>
      <c r="B182" s="1" t="s">
        <v>270</v>
      </c>
      <c r="C182" s="1" t="s">
        <v>180</v>
      </c>
      <c r="I182">
        <f>MOD(LEFT(RIGHT(studenci[[#This Row],[pesel]],2),1),2)</f>
        <v>0</v>
      </c>
      <c r="J182">
        <f>IF(MOD(LEFT(RIGHT(studenci[[#This Row],[pesel]],2),1),2)=0,1,0)</f>
        <v>1</v>
      </c>
      <c r="L182">
        <f>IFERROR(VLOOKUP(studenci[[#This Row],[pesel]],meldunek[pesel],1,FALSE),1)</f>
        <v>94111993425</v>
      </c>
      <c r="M182" t="str">
        <f>IF(L182=1,studenci[[#This Row],[nazwisko]],"")</f>
        <v/>
      </c>
      <c r="N182" t="str">
        <f>IF(L182=1,studenci[[#This Row],[imie]],"")</f>
        <v/>
      </c>
    </row>
    <row r="183" spans="1:14" x14ac:dyDescent="0.3">
      <c r="A183">
        <v>94112234831</v>
      </c>
      <c r="B183" s="1" t="s">
        <v>271</v>
      </c>
      <c r="C183" s="1" t="s">
        <v>47</v>
      </c>
      <c r="I183">
        <f>MOD(LEFT(RIGHT(studenci[[#This Row],[pesel]],2),1),2)</f>
        <v>1</v>
      </c>
      <c r="J183">
        <f>IF(MOD(LEFT(RIGHT(studenci[[#This Row],[pesel]],2),1),2)=0,1,0)</f>
        <v>0</v>
      </c>
      <c r="L183">
        <f>IFERROR(VLOOKUP(studenci[[#This Row],[pesel]],meldunek[pesel],1,FALSE),1)</f>
        <v>94112234831</v>
      </c>
      <c r="M183" t="str">
        <f>IF(L183=1,studenci[[#This Row],[nazwisko]],"")</f>
        <v/>
      </c>
      <c r="N183" t="str">
        <f>IF(L183=1,studenci[[#This Row],[imie]],"")</f>
        <v/>
      </c>
    </row>
    <row r="184" spans="1:14" x14ac:dyDescent="0.3">
      <c r="A184">
        <v>94112973718</v>
      </c>
      <c r="B184" s="1" t="s">
        <v>272</v>
      </c>
      <c r="C184" s="1" t="s">
        <v>47</v>
      </c>
      <c r="I184">
        <f>MOD(LEFT(RIGHT(studenci[[#This Row],[pesel]],2),1),2)</f>
        <v>1</v>
      </c>
      <c r="J184">
        <f>IF(MOD(LEFT(RIGHT(studenci[[#This Row],[pesel]],2),1),2)=0,1,0)</f>
        <v>0</v>
      </c>
      <c r="L184">
        <f>IFERROR(VLOOKUP(studenci[[#This Row],[pesel]],meldunek[pesel],1,FALSE),1)</f>
        <v>94112973718</v>
      </c>
      <c r="M184" t="str">
        <f>IF(L184=1,studenci[[#This Row],[nazwisko]],"")</f>
        <v/>
      </c>
      <c r="N184" t="str">
        <f>IF(L184=1,studenci[[#This Row],[imie]],"")</f>
        <v/>
      </c>
    </row>
    <row r="185" spans="1:14" x14ac:dyDescent="0.3">
      <c r="A185">
        <v>94121421336</v>
      </c>
      <c r="B185" s="1" t="s">
        <v>273</v>
      </c>
      <c r="C185" s="1" t="s">
        <v>85</v>
      </c>
      <c r="I185">
        <f>MOD(LEFT(RIGHT(studenci[[#This Row],[pesel]],2),1),2)</f>
        <v>1</v>
      </c>
      <c r="J185">
        <f>IF(MOD(LEFT(RIGHT(studenci[[#This Row],[pesel]],2),1),2)=0,1,0)</f>
        <v>0</v>
      </c>
      <c r="L185">
        <f>IFERROR(VLOOKUP(studenci[[#This Row],[pesel]],meldunek[pesel],1,FALSE),1)</f>
        <v>94121421336</v>
      </c>
      <c r="M185" t="str">
        <f>IF(L185=1,studenci[[#This Row],[nazwisko]],"")</f>
        <v/>
      </c>
      <c r="N185" t="str">
        <f>IF(L185=1,studenci[[#This Row],[imie]],"")</f>
        <v/>
      </c>
    </row>
    <row r="186" spans="1:14" x14ac:dyDescent="0.3">
      <c r="A186">
        <v>94121925755</v>
      </c>
      <c r="B186" s="1" t="s">
        <v>274</v>
      </c>
      <c r="C186" s="1" t="s">
        <v>177</v>
      </c>
      <c r="I186">
        <f>MOD(LEFT(RIGHT(studenci[[#This Row],[pesel]],2),1),2)</f>
        <v>1</v>
      </c>
      <c r="J186">
        <f>IF(MOD(LEFT(RIGHT(studenci[[#This Row],[pesel]],2),1),2)=0,1,0)</f>
        <v>0</v>
      </c>
      <c r="L186">
        <f>IFERROR(VLOOKUP(studenci[[#This Row],[pesel]],meldunek[pesel],1,FALSE),1)</f>
        <v>94121925755</v>
      </c>
      <c r="M186" t="str">
        <f>IF(L186=1,studenci[[#This Row],[nazwisko]],"")</f>
        <v/>
      </c>
      <c r="N186" t="str">
        <f>IF(L186=1,studenci[[#This Row],[imie]],"")</f>
        <v/>
      </c>
    </row>
    <row r="187" spans="1:14" x14ac:dyDescent="0.3">
      <c r="A187">
        <v>94122135195</v>
      </c>
      <c r="B187" s="1" t="s">
        <v>275</v>
      </c>
      <c r="C187" s="1" t="s">
        <v>214</v>
      </c>
      <c r="I187">
        <f>MOD(LEFT(RIGHT(studenci[[#This Row],[pesel]],2),1),2)</f>
        <v>1</v>
      </c>
      <c r="J187">
        <f>IF(MOD(LEFT(RIGHT(studenci[[#This Row],[pesel]],2),1),2)=0,1,0)</f>
        <v>0</v>
      </c>
      <c r="L187">
        <f>IFERROR(VLOOKUP(studenci[[#This Row],[pesel]],meldunek[pesel],1,FALSE),1)</f>
        <v>94122135195</v>
      </c>
      <c r="M187" t="str">
        <f>IF(L187=1,studenci[[#This Row],[nazwisko]],"")</f>
        <v/>
      </c>
      <c r="N187" t="str">
        <f>IF(L187=1,studenci[[#This Row],[imie]],"")</f>
        <v/>
      </c>
    </row>
    <row r="188" spans="1:14" x14ac:dyDescent="0.3">
      <c r="A188">
        <v>94123156375</v>
      </c>
      <c r="B188" s="1" t="s">
        <v>276</v>
      </c>
      <c r="C188" s="1" t="s">
        <v>119</v>
      </c>
      <c r="I188">
        <f>MOD(LEFT(RIGHT(studenci[[#This Row],[pesel]],2),1),2)</f>
        <v>1</v>
      </c>
      <c r="J188">
        <f>IF(MOD(LEFT(RIGHT(studenci[[#This Row],[pesel]],2),1),2)=0,1,0)</f>
        <v>0</v>
      </c>
      <c r="L188">
        <f>IFERROR(VLOOKUP(studenci[[#This Row],[pesel]],meldunek[pesel],1,FALSE),1)</f>
        <v>94123156375</v>
      </c>
      <c r="M188" t="str">
        <f>IF(L188=1,studenci[[#This Row],[nazwisko]],"")</f>
        <v/>
      </c>
      <c r="N188" t="str">
        <f>IF(L188=1,studenci[[#This Row],[imie]],"")</f>
        <v/>
      </c>
    </row>
    <row r="189" spans="1:14" x14ac:dyDescent="0.3">
      <c r="A189">
        <v>95010144314</v>
      </c>
      <c r="B189" s="1" t="s">
        <v>277</v>
      </c>
      <c r="C189" s="1" t="s">
        <v>67</v>
      </c>
      <c r="I189">
        <f>MOD(LEFT(RIGHT(studenci[[#This Row],[pesel]],2),1),2)</f>
        <v>1</v>
      </c>
      <c r="J189">
        <f>IF(MOD(LEFT(RIGHT(studenci[[#This Row],[pesel]],2),1),2)=0,1,0)</f>
        <v>0</v>
      </c>
      <c r="L189">
        <f>IFERROR(VLOOKUP(studenci[[#This Row],[pesel]],meldunek[pesel],1,FALSE),1)</f>
        <v>95010144314</v>
      </c>
      <c r="M189" t="str">
        <f>IF(L189=1,studenci[[#This Row],[nazwisko]],"")</f>
        <v/>
      </c>
      <c r="N189" t="str">
        <f>IF(L189=1,studenci[[#This Row],[imie]],"")</f>
        <v/>
      </c>
    </row>
    <row r="190" spans="1:14" x14ac:dyDescent="0.3">
      <c r="A190">
        <v>95010286766</v>
      </c>
      <c r="B190" s="1" t="s">
        <v>278</v>
      </c>
      <c r="C190" s="1" t="s">
        <v>101</v>
      </c>
      <c r="I190">
        <f>MOD(LEFT(RIGHT(studenci[[#This Row],[pesel]],2),1),2)</f>
        <v>0</v>
      </c>
      <c r="J190">
        <f>IF(MOD(LEFT(RIGHT(studenci[[#This Row],[pesel]],2),1),2)=0,1,0)</f>
        <v>1</v>
      </c>
      <c r="L190">
        <f>IFERROR(VLOOKUP(studenci[[#This Row],[pesel]],meldunek[pesel],1,FALSE),1)</f>
        <v>95010286766</v>
      </c>
      <c r="M190" t="str">
        <f>IF(L190=1,studenci[[#This Row],[nazwisko]],"")</f>
        <v/>
      </c>
      <c r="N190" t="str">
        <f>IF(L190=1,studenci[[#This Row],[imie]],"")</f>
        <v/>
      </c>
    </row>
    <row r="191" spans="1:14" x14ac:dyDescent="0.3">
      <c r="A191">
        <v>95010919439</v>
      </c>
      <c r="B191" s="1" t="s">
        <v>279</v>
      </c>
      <c r="C191" s="1" t="s">
        <v>269</v>
      </c>
      <c r="I191">
        <f>MOD(LEFT(RIGHT(studenci[[#This Row],[pesel]],2),1),2)</f>
        <v>1</v>
      </c>
      <c r="J191">
        <f>IF(MOD(LEFT(RIGHT(studenci[[#This Row],[pesel]],2),1),2)=0,1,0)</f>
        <v>0</v>
      </c>
      <c r="L191">
        <f>IFERROR(VLOOKUP(studenci[[#This Row],[pesel]],meldunek[pesel],1,FALSE),1)</f>
        <v>95010919439</v>
      </c>
      <c r="M191" t="str">
        <f>IF(L191=1,studenci[[#This Row],[nazwisko]],"")</f>
        <v/>
      </c>
      <c r="N191" t="str">
        <f>IF(L191=1,studenci[[#This Row],[imie]],"")</f>
        <v/>
      </c>
    </row>
    <row r="192" spans="1:14" x14ac:dyDescent="0.3">
      <c r="A192">
        <v>95010931895</v>
      </c>
      <c r="B192" s="1" t="s">
        <v>280</v>
      </c>
      <c r="C192" s="1" t="s">
        <v>37</v>
      </c>
      <c r="I192">
        <f>MOD(LEFT(RIGHT(studenci[[#This Row],[pesel]],2),1),2)</f>
        <v>1</v>
      </c>
      <c r="J192">
        <f>IF(MOD(LEFT(RIGHT(studenci[[#This Row],[pesel]],2),1),2)=0,1,0)</f>
        <v>0</v>
      </c>
      <c r="L192">
        <f>IFERROR(VLOOKUP(studenci[[#This Row],[pesel]],meldunek[pesel],1,FALSE),1)</f>
        <v>95010931895</v>
      </c>
      <c r="M192" t="str">
        <f>IF(L192=1,studenci[[#This Row],[nazwisko]],"")</f>
        <v/>
      </c>
      <c r="N192" t="str">
        <f>IF(L192=1,studenci[[#This Row],[imie]],"")</f>
        <v/>
      </c>
    </row>
    <row r="193" spans="1:14" x14ac:dyDescent="0.3">
      <c r="A193">
        <v>95011221717</v>
      </c>
      <c r="B193" s="1" t="s">
        <v>281</v>
      </c>
      <c r="C193" s="1" t="s">
        <v>47</v>
      </c>
      <c r="I193">
        <f>MOD(LEFT(RIGHT(studenci[[#This Row],[pesel]],2),1),2)</f>
        <v>1</v>
      </c>
      <c r="J193">
        <f>IF(MOD(LEFT(RIGHT(studenci[[#This Row],[pesel]],2),1),2)=0,1,0)</f>
        <v>0</v>
      </c>
      <c r="L193">
        <f>IFERROR(VLOOKUP(studenci[[#This Row],[pesel]],meldunek[pesel],1,FALSE),1)</f>
        <v>95011221717</v>
      </c>
      <c r="M193" t="str">
        <f>IF(L193=1,studenci[[#This Row],[nazwisko]],"")</f>
        <v/>
      </c>
      <c r="N193" t="str">
        <f>IF(L193=1,studenci[[#This Row],[imie]],"")</f>
        <v/>
      </c>
    </row>
    <row r="194" spans="1:14" x14ac:dyDescent="0.3">
      <c r="A194">
        <v>95011368836</v>
      </c>
      <c r="B194" s="1" t="s">
        <v>282</v>
      </c>
      <c r="C194" s="1" t="s">
        <v>81</v>
      </c>
      <c r="I194">
        <f>MOD(LEFT(RIGHT(studenci[[#This Row],[pesel]],2),1),2)</f>
        <v>1</v>
      </c>
      <c r="J194">
        <f>IF(MOD(LEFT(RIGHT(studenci[[#This Row],[pesel]],2),1),2)=0,1,0)</f>
        <v>0</v>
      </c>
      <c r="L194">
        <f>IFERROR(VLOOKUP(studenci[[#This Row],[pesel]],meldunek[pesel],1,FALSE),1)</f>
        <v>95011368836</v>
      </c>
      <c r="M194" t="str">
        <f>IF(L194=1,studenci[[#This Row],[nazwisko]],"")</f>
        <v/>
      </c>
      <c r="N194" t="str">
        <f>IF(L194=1,studenci[[#This Row],[imie]],"")</f>
        <v/>
      </c>
    </row>
    <row r="195" spans="1:14" x14ac:dyDescent="0.3">
      <c r="A195">
        <v>95012344439</v>
      </c>
      <c r="B195" s="1" t="s">
        <v>283</v>
      </c>
      <c r="C195" s="1" t="s">
        <v>160</v>
      </c>
      <c r="I195">
        <f>MOD(LEFT(RIGHT(studenci[[#This Row],[pesel]],2),1),2)</f>
        <v>1</v>
      </c>
      <c r="J195">
        <f>IF(MOD(LEFT(RIGHT(studenci[[#This Row],[pesel]],2),1),2)=0,1,0)</f>
        <v>0</v>
      </c>
      <c r="L195">
        <f>IFERROR(VLOOKUP(studenci[[#This Row],[pesel]],meldunek[pesel],1,FALSE),1)</f>
        <v>95012344439</v>
      </c>
      <c r="M195" t="str">
        <f>IF(L195=1,studenci[[#This Row],[nazwisko]],"")</f>
        <v/>
      </c>
      <c r="N195" t="str">
        <f>IF(L195=1,studenci[[#This Row],[imie]],"")</f>
        <v/>
      </c>
    </row>
    <row r="196" spans="1:14" x14ac:dyDescent="0.3">
      <c r="A196">
        <v>95012636248</v>
      </c>
      <c r="B196" s="1" t="s">
        <v>284</v>
      </c>
      <c r="C196" s="1" t="s">
        <v>260</v>
      </c>
      <c r="I196">
        <f>MOD(LEFT(RIGHT(studenci[[#This Row],[pesel]],2),1),2)</f>
        <v>0</v>
      </c>
      <c r="J196">
        <f>IF(MOD(LEFT(RIGHT(studenci[[#This Row],[pesel]],2),1),2)=0,1,0)</f>
        <v>1</v>
      </c>
      <c r="L196">
        <f>IFERROR(VLOOKUP(studenci[[#This Row],[pesel]],meldunek[pesel],1,FALSE),1)</f>
        <v>95012636248</v>
      </c>
      <c r="M196" t="str">
        <f>IF(L196=1,studenci[[#This Row],[nazwisko]],"")</f>
        <v/>
      </c>
      <c r="N196" t="str">
        <f>IF(L196=1,studenci[[#This Row],[imie]],"")</f>
        <v/>
      </c>
    </row>
    <row r="197" spans="1:14" x14ac:dyDescent="0.3">
      <c r="A197">
        <v>95020584568</v>
      </c>
      <c r="B197" s="1" t="s">
        <v>285</v>
      </c>
      <c r="C197" s="1" t="s">
        <v>12</v>
      </c>
      <c r="I197">
        <f>MOD(LEFT(RIGHT(studenci[[#This Row],[pesel]],2),1),2)</f>
        <v>0</v>
      </c>
      <c r="J197">
        <f>IF(MOD(LEFT(RIGHT(studenci[[#This Row],[pesel]],2),1),2)=0,1,0)</f>
        <v>1</v>
      </c>
      <c r="L197">
        <f>IFERROR(VLOOKUP(studenci[[#This Row],[pesel]],meldunek[pesel],1,FALSE),1)</f>
        <v>95020584568</v>
      </c>
      <c r="M197" t="str">
        <f>IF(L197=1,studenci[[#This Row],[nazwisko]],"")</f>
        <v/>
      </c>
      <c r="N197" t="str">
        <f>IF(L197=1,studenci[[#This Row],[imie]],"")</f>
        <v/>
      </c>
    </row>
    <row r="198" spans="1:14" x14ac:dyDescent="0.3">
      <c r="A198">
        <v>95021137376</v>
      </c>
      <c r="B198" s="1" t="s">
        <v>286</v>
      </c>
      <c r="C198" s="1" t="s">
        <v>37</v>
      </c>
      <c r="I198">
        <f>MOD(LEFT(RIGHT(studenci[[#This Row],[pesel]],2),1),2)</f>
        <v>1</v>
      </c>
      <c r="J198">
        <f>IF(MOD(LEFT(RIGHT(studenci[[#This Row],[pesel]],2),1),2)=0,1,0)</f>
        <v>0</v>
      </c>
      <c r="L198">
        <f>IFERROR(VLOOKUP(studenci[[#This Row],[pesel]],meldunek[pesel],1,FALSE),1)</f>
        <v>95021137376</v>
      </c>
      <c r="M198" t="str">
        <f>IF(L198=1,studenci[[#This Row],[nazwisko]],"")</f>
        <v/>
      </c>
      <c r="N198" t="str">
        <f>IF(L198=1,studenci[[#This Row],[imie]],"")</f>
        <v/>
      </c>
    </row>
    <row r="199" spans="1:14" x14ac:dyDescent="0.3">
      <c r="A199">
        <v>95022151559</v>
      </c>
      <c r="B199" s="1" t="s">
        <v>287</v>
      </c>
      <c r="C199" s="1" t="s">
        <v>269</v>
      </c>
      <c r="I199">
        <f>MOD(LEFT(RIGHT(studenci[[#This Row],[pesel]],2),1),2)</f>
        <v>1</v>
      </c>
      <c r="J199">
        <f>IF(MOD(LEFT(RIGHT(studenci[[#This Row],[pesel]],2),1),2)=0,1,0)</f>
        <v>0</v>
      </c>
      <c r="L199">
        <f>IFERROR(VLOOKUP(studenci[[#This Row],[pesel]],meldunek[pesel],1,FALSE),1)</f>
        <v>95022151559</v>
      </c>
      <c r="M199" t="str">
        <f>IF(L199=1,studenci[[#This Row],[nazwisko]],"")</f>
        <v/>
      </c>
      <c r="N199" t="str">
        <f>IF(L199=1,studenci[[#This Row],[imie]],"")</f>
        <v/>
      </c>
    </row>
    <row r="200" spans="1:14" x14ac:dyDescent="0.3">
      <c r="A200">
        <v>95022812243</v>
      </c>
      <c r="B200" s="1" t="s">
        <v>288</v>
      </c>
      <c r="C200" s="1" t="s">
        <v>69</v>
      </c>
      <c r="I200">
        <f>MOD(LEFT(RIGHT(studenci[[#This Row],[pesel]],2),1),2)</f>
        <v>0</v>
      </c>
      <c r="J200">
        <f>IF(MOD(LEFT(RIGHT(studenci[[#This Row],[pesel]],2),1),2)=0,1,0)</f>
        <v>1</v>
      </c>
      <c r="L200">
        <f>IFERROR(VLOOKUP(studenci[[#This Row],[pesel]],meldunek[pesel],1,FALSE),1)</f>
        <v>95022812243</v>
      </c>
      <c r="M200" t="str">
        <f>IF(L200=1,studenci[[#This Row],[nazwisko]],"")</f>
        <v/>
      </c>
      <c r="N200" t="str">
        <f>IF(L200=1,studenci[[#This Row],[imie]],"")</f>
        <v/>
      </c>
    </row>
    <row r="201" spans="1:14" x14ac:dyDescent="0.3">
      <c r="A201">
        <v>95030373332</v>
      </c>
      <c r="B201" s="1" t="s">
        <v>289</v>
      </c>
      <c r="C201" s="1" t="s">
        <v>171</v>
      </c>
      <c r="I201">
        <f>MOD(LEFT(RIGHT(studenci[[#This Row],[pesel]],2),1),2)</f>
        <v>1</v>
      </c>
      <c r="J201">
        <f>IF(MOD(LEFT(RIGHT(studenci[[#This Row],[pesel]],2),1),2)=0,1,0)</f>
        <v>0</v>
      </c>
      <c r="L201">
        <f>IFERROR(VLOOKUP(studenci[[#This Row],[pesel]],meldunek[pesel],1,FALSE),1)</f>
        <v>95030373332</v>
      </c>
      <c r="M201" t="str">
        <f>IF(L201=1,studenci[[#This Row],[nazwisko]],"")</f>
        <v/>
      </c>
      <c r="N201" t="str">
        <f>IF(L201=1,studenci[[#This Row],[imie]],"")</f>
        <v/>
      </c>
    </row>
    <row r="202" spans="1:14" x14ac:dyDescent="0.3">
      <c r="A202">
        <v>95030438448</v>
      </c>
      <c r="B202" s="1" t="s">
        <v>290</v>
      </c>
      <c r="C202" s="1" t="s">
        <v>184</v>
      </c>
      <c r="I202">
        <f>MOD(LEFT(RIGHT(studenci[[#This Row],[pesel]],2),1),2)</f>
        <v>0</v>
      </c>
      <c r="J202">
        <f>IF(MOD(LEFT(RIGHT(studenci[[#This Row],[pesel]],2),1),2)=0,1,0)</f>
        <v>1</v>
      </c>
      <c r="L202">
        <f>IFERROR(VLOOKUP(studenci[[#This Row],[pesel]],meldunek[pesel],1,FALSE),1)</f>
        <v>95030438448</v>
      </c>
      <c r="M202" t="str">
        <f>IF(L202=1,studenci[[#This Row],[nazwisko]],"")</f>
        <v/>
      </c>
      <c r="N202" t="str">
        <f>IF(L202=1,studenci[[#This Row],[imie]],"")</f>
        <v/>
      </c>
    </row>
    <row r="203" spans="1:14" x14ac:dyDescent="0.3">
      <c r="A203">
        <v>95031582894</v>
      </c>
      <c r="B203" s="1" t="s">
        <v>291</v>
      </c>
      <c r="C203" s="1" t="s">
        <v>47</v>
      </c>
      <c r="I203">
        <f>MOD(LEFT(RIGHT(studenci[[#This Row],[pesel]],2),1),2)</f>
        <v>1</v>
      </c>
      <c r="J203">
        <f>IF(MOD(LEFT(RIGHT(studenci[[#This Row],[pesel]],2),1),2)=0,1,0)</f>
        <v>0</v>
      </c>
      <c r="L203">
        <f>IFERROR(VLOOKUP(studenci[[#This Row],[pesel]],meldunek[pesel],1,FALSE),1)</f>
        <v>95031582894</v>
      </c>
      <c r="M203" t="str">
        <f>IF(L203=1,studenci[[#This Row],[nazwisko]],"")</f>
        <v/>
      </c>
      <c r="N203" t="str">
        <f>IF(L203=1,studenci[[#This Row],[imie]],"")</f>
        <v/>
      </c>
    </row>
    <row r="204" spans="1:14" x14ac:dyDescent="0.3">
      <c r="A204">
        <v>95040576286</v>
      </c>
      <c r="B204" s="1" t="s">
        <v>292</v>
      </c>
      <c r="C204" s="1" t="s">
        <v>202</v>
      </c>
      <c r="I204">
        <f>MOD(LEFT(RIGHT(studenci[[#This Row],[pesel]],2),1),2)</f>
        <v>0</v>
      </c>
      <c r="J204">
        <f>IF(MOD(LEFT(RIGHT(studenci[[#This Row],[pesel]],2),1),2)=0,1,0)</f>
        <v>1</v>
      </c>
      <c r="L204">
        <f>IFERROR(VLOOKUP(studenci[[#This Row],[pesel]],meldunek[pesel],1,FALSE),1)</f>
        <v>95040576286</v>
      </c>
      <c r="M204" t="str">
        <f>IF(L204=1,studenci[[#This Row],[nazwisko]],"")</f>
        <v/>
      </c>
      <c r="N204" t="str">
        <f>IF(L204=1,studenci[[#This Row],[imie]],"")</f>
        <v/>
      </c>
    </row>
    <row r="205" spans="1:14" x14ac:dyDescent="0.3">
      <c r="A205">
        <v>95041132892</v>
      </c>
      <c r="B205" s="1" t="s">
        <v>293</v>
      </c>
      <c r="C205" s="1" t="s">
        <v>14</v>
      </c>
      <c r="I205">
        <f>MOD(LEFT(RIGHT(studenci[[#This Row],[pesel]],2),1),2)</f>
        <v>1</v>
      </c>
      <c r="J205">
        <f>IF(MOD(LEFT(RIGHT(studenci[[#This Row],[pesel]],2),1),2)=0,1,0)</f>
        <v>0</v>
      </c>
      <c r="L205">
        <f>IFERROR(VLOOKUP(studenci[[#This Row],[pesel]],meldunek[pesel],1,FALSE),1)</f>
        <v>95041132892</v>
      </c>
      <c r="M205" t="str">
        <f>IF(L205=1,studenci[[#This Row],[nazwisko]],"")</f>
        <v/>
      </c>
      <c r="N205" t="str">
        <f>IF(L205=1,studenci[[#This Row],[imie]],"")</f>
        <v/>
      </c>
    </row>
    <row r="206" spans="1:14" x14ac:dyDescent="0.3">
      <c r="A206">
        <v>95041645299</v>
      </c>
      <c r="B206" s="1" t="s">
        <v>294</v>
      </c>
      <c r="C206" s="1" t="s">
        <v>295</v>
      </c>
      <c r="I206">
        <f>MOD(LEFT(RIGHT(studenci[[#This Row],[pesel]],2),1),2)</f>
        <v>1</v>
      </c>
      <c r="J206">
        <f>IF(MOD(LEFT(RIGHT(studenci[[#This Row],[pesel]],2),1),2)=0,1,0)</f>
        <v>0</v>
      </c>
      <c r="L206">
        <f>IFERROR(VLOOKUP(studenci[[#This Row],[pesel]],meldunek[pesel],1,FALSE),1)</f>
        <v>95041645299</v>
      </c>
      <c r="M206" t="str">
        <f>IF(L206=1,studenci[[#This Row],[nazwisko]],"")</f>
        <v/>
      </c>
      <c r="N206" t="str">
        <f>IF(L206=1,studenci[[#This Row],[imie]],"")</f>
        <v/>
      </c>
    </row>
    <row r="207" spans="1:14" x14ac:dyDescent="0.3">
      <c r="A207">
        <v>95042088338</v>
      </c>
      <c r="B207" s="1" t="s">
        <v>296</v>
      </c>
      <c r="C207" s="1" t="s">
        <v>22</v>
      </c>
      <c r="I207">
        <f>MOD(LEFT(RIGHT(studenci[[#This Row],[pesel]],2),1),2)</f>
        <v>1</v>
      </c>
      <c r="J207">
        <f>IF(MOD(LEFT(RIGHT(studenci[[#This Row],[pesel]],2),1),2)=0,1,0)</f>
        <v>0</v>
      </c>
      <c r="L207">
        <f>IFERROR(VLOOKUP(studenci[[#This Row],[pesel]],meldunek[pesel],1,FALSE),1)</f>
        <v>95042088338</v>
      </c>
      <c r="M207" t="str">
        <f>IF(L207=1,studenci[[#This Row],[nazwisko]],"")</f>
        <v/>
      </c>
      <c r="N207" t="str">
        <f>IF(L207=1,studenci[[#This Row],[imie]],"")</f>
        <v/>
      </c>
    </row>
    <row r="208" spans="1:14" x14ac:dyDescent="0.3">
      <c r="A208">
        <v>95042249539</v>
      </c>
      <c r="B208" s="1" t="s">
        <v>297</v>
      </c>
      <c r="C208" s="1" t="s">
        <v>47</v>
      </c>
      <c r="I208">
        <f>MOD(LEFT(RIGHT(studenci[[#This Row],[pesel]],2),1),2)</f>
        <v>1</v>
      </c>
      <c r="J208">
        <f>IF(MOD(LEFT(RIGHT(studenci[[#This Row],[pesel]],2),1),2)=0,1,0)</f>
        <v>0</v>
      </c>
      <c r="L208">
        <f>IFERROR(VLOOKUP(studenci[[#This Row],[pesel]],meldunek[pesel],1,FALSE),1)</f>
        <v>95042249539</v>
      </c>
      <c r="M208" t="str">
        <f>IF(L208=1,studenci[[#This Row],[nazwisko]],"")</f>
        <v/>
      </c>
      <c r="N208" t="str">
        <f>IF(L208=1,studenci[[#This Row],[imie]],"")</f>
        <v/>
      </c>
    </row>
    <row r="209" spans="1:14" x14ac:dyDescent="0.3">
      <c r="A209">
        <v>95042653121</v>
      </c>
      <c r="B209" s="1" t="s">
        <v>298</v>
      </c>
      <c r="C209" s="1" t="s">
        <v>58</v>
      </c>
      <c r="I209">
        <f>MOD(LEFT(RIGHT(studenci[[#This Row],[pesel]],2),1),2)</f>
        <v>0</v>
      </c>
      <c r="J209">
        <f>IF(MOD(LEFT(RIGHT(studenci[[#This Row],[pesel]],2),1),2)=0,1,0)</f>
        <v>1</v>
      </c>
      <c r="L209">
        <f>IFERROR(VLOOKUP(studenci[[#This Row],[pesel]],meldunek[pesel],1,FALSE),1)</f>
        <v>95042653121</v>
      </c>
      <c r="M209" t="str">
        <f>IF(L209=1,studenci[[#This Row],[nazwisko]],"")</f>
        <v/>
      </c>
      <c r="N209" t="str">
        <f>IF(L209=1,studenci[[#This Row],[imie]],"")</f>
        <v/>
      </c>
    </row>
    <row r="210" spans="1:14" x14ac:dyDescent="0.3">
      <c r="A210">
        <v>95050162572</v>
      </c>
      <c r="B210" s="1" t="s">
        <v>299</v>
      </c>
      <c r="C210" s="1" t="s">
        <v>22</v>
      </c>
      <c r="I210">
        <f>MOD(LEFT(RIGHT(studenci[[#This Row],[pesel]],2),1),2)</f>
        <v>1</v>
      </c>
      <c r="J210">
        <f>IF(MOD(LEFT(RIGHT(studenci[[#This Row],[pesel]],2),1),2)=0,1,0)</f>
        <v>0</v>
      </c>
      <c r="L210">
        <f>IFERROR(VLOOKUP(studenci[[#This Row],[pesel]],meldunek[pesel],1,FALSE),1)</f>
        <v>95050162572</v>
      </c>
      <c r="M210" t="str">
        <f>IF(L210=1,studenci[[#This Row],[nazwisko]],"")</f>
        <v/>
      </c>
      <c r="N210" t="str">
        <f>IF(L210=1,studenci[[#This Row],[imie]],"")</f>
        <v/>
      </c>
    </row>
    <row r="211" spans="1:14" x14ac:dyDescent="0.3">
      <c r="A211">
        <v>95050294464</v>
      </c>
      <c r="B211" s="1" t="s">
        <v>45</v>
      </c>
      <c r="C211" s="1" t="s">
        <v>300</v>
      </c>
      <c r="I211">
        <f>MOD(LEFT(RIGHT(studenci[[#This Row],[pesel]],2),1),2)</f>
        <v>0</v>
      </c>
      <c r="J211">
        <f>IF(MOD(LEFT(RIGHT(studenci[[#This Row],[pesel]],2),1),2)=0,1,0)</f>
        <v>1</v>
      </c>
      <c r="L211">
        <f>IFERROR(VLOOKUP(studenci[[#This Row],[pesel]],meldunek[pesel],1,FALSE),1)</f>
        <v>95050294464</v>
      </c>
      <c r="M211" t="str">
        <f>IF(L211=1,studenci[[#This Row],[nazwisko]],"")</f>
        <v/>
      </c>
      <c r="N211" t="str">
        <f>IF(L211=1,studenci[[#This Row],[imie]],"")</f>
        <v/>
      </c>
    </row>
    <row r="212" spans="1:14" x14ac:dyDescent="0.3">
      <c r="A212">
        <v>95051277866</v>
      </c>
      <c r="B212" s="1" t="s">
        <v>301</v>
      </c>
      <c r="C212" s="1" t="s">
        <v>24</v>
      </c>
      <c r="I212">
        <f>MOD(LEFT(RIGHT(studenci[[#This Row],[pesel]],2),1),2)</f>
        <v>0</v>
      </c>
      <c r="J212">
        <f>IF(MOD(LEFT(RIGHT(studenci[[#This Row],[pesel]],2),1),2)=0,1,0)</f>
        <v>1</v>
      </c>
      <c r="L212">
        <f>IFERROR(VLOOKUP(studenci[[#This Row],[pesel]],meldunek[pesel],1,FALSE),1)</f>
        <v>95051277866</v>
      </c>
      <c r="M212" t="str">
        <f>IF(L212=1,studenci[[#This Row],[nazwisko]],"")</f>
        <v/>
      </c>
      <c r="N212" t="str">
        <f>IF(L212=1,studenci[[#This Row],[imie]],"")</f>
        <v/>
      </c>
    </row>
    <row r="213" spans="1:14" x14ac:dyDescent="0.3">
      <c r="A213">
        <v>95051878845</v>
      </c>
      <c r="B213" s="1" t="s">
        <v>302</v>
      </c>
      <c r="C213" s="1" t="s">
        <v>303</v>
      </c>
      <c r="I213">
        <f>MOD(LEFT(RIGHT(studenci[[#This Row],[pesel]],2),1),2)</f>
        <v>0</v>
      </c>
      <c r="J213">
        <f>IF(MOD(LEFT(RIGHT(studenci[[#This Row],[pesel]],2),1),2)=0,1,0)</f>
        <v>1</v>
      </c>
      <c r="L213">
        <f>IFERROR(VLOOKUP(studenci[[#This Row],[pesel]],meldunek[pesel],1,FALSE),1)</f>
        <v>95051878845</v>
      </c>
      <c r="M213" t="str">
        <f>IF(L213=1,studenci[[#This Row],[nazwisko]],"")</f>
        <v/>
      </c>
      <c r="N213" t="str">
        <f>IF(L213=1,studenci[[#This Row],[imie]],"")</f>
        <v/>
      </c>
    </row>
    <row r="214" spans="1:14" x14ac:dyDescent="0.3">
      <c r="A214">
        <v>95052836383</v>
      </c>
      <c r="B214" s="1" t="s">
        <v>304</v>
      </c>
      <c r="C214" s="1" t="s">
        <v>93</v>
      </c>
      <c r="I214">
        <f>MOD(LEFT(RIGHT(studenci[[#This Row],[pesel]],2),1),2)</f>
        <v>0</v>
      </c>
      <c r="J214">
        <f>IF(MOD(LEFT(RIGHT(studenci[[#This Row],[pesel]],2),1),2)=0,1,0)</f>
        <v>1</v>
      </c>
      <c r="L214">
        <f>IFERROR(VLOOKUP(studenci[[#This Row],[pesel]],meldunek[pesel],1,FALSE),1)</f>
        <v>95052836383</v>
      </c>
      <c r="M214" t="str">
        <f>IF(L214=1,studenci[[#This Row],[nazwisko]],"")</f>
        <v/>
      </c>
      <c r="N214" t="str">
        <f>IF(L214=1,studenci[[#This Row],[imie]],"")</f>
        <v/>
      </c>
    </row>
    <row r="215" spans="1:14" x14ac:dyDescent="0.3">
      <c r="A215">
        <v>95052939154</v>
      </c>
      <c r="B215" s="1" t="s">
        <v>305</v>
      </c>
      <c r="C215" s="1" t="s">
        <v>78</v>
      </c>
      <c r="I215">
        <f>MOD(LEFT(RIGHT(studenci[[#This Row],[pesel]],2),1),2)</f>
        <v>1</v>
      </c>
      <c r="J215">
        <f>IF(MOD(LEFT(RIGHT(studenci[[#This Row],[pesel]],2),1),2)=0,1,0)</f>
        <v>0</v>
      </c>
      <c r="L215">
        <f>IFERROR(VLOOKUP(studenci[[#This Row],[pesel]],meldunek[pesel],1,FALSE),1)</f>
        <v>95052939154</v>
      </c>
      <c r="M215" t="str">
        <f>IF(L215=1,studenci[[#This Row],[nazwisko]],"")</f>
        <v/>
      </c>
      <c r="N215" t="str">
        <f>IF(L215=1,studenci[[#This Row],[imie]],"")</f>
        <v/>
      </c>
    </row>
    <row r="216" spans="1:14" x14ac:dyDescent="0.3">
      <c r="A216">
        <v>95053039198</v>
      </c>
      <c r="B216" s="1" t="s">
        <v>306</v>
      </c>
      <c r="C216" s="1" t="s">
        <v>85</v>
      </c>
      <c r="I216">
        <f>MOD(LEFT(RIGHT(studenci[[#This Row],[pesel]],2),1),2)</f>
        <v>1</v>
      </c>
      <c r="J216">
        <f>IF(MOD(LEFT(RIGHT(studenci[[#This Row],[pesel]],2),1),2)=0,1,0)</f>
        <v>0</v>
      </c>
      <c r="L216">
        <f>IFERROR(VLOOKUP(studenci[[#This Row],[pesel]],meldunek[pesel],1,FALSE),1)</f>
        <v>95053039198</v>
      </c>
      <c r="M216" t="str">
        <f>IF(L216=1,studenci[[#This Row],[nazwisko]],"")</f>
        <v/>
      </c>
      <c r="N216" t="str">
        <f>IF(L216=1,studenci[[#This Row],[imie]],"")</f>
        <v/>
      </c>
    </row>
    <row r="217" spans="1:14" x14ac:dyDescent="0.3">
      <c r="A217">
        <v>95060298582</v>
      </c>
      <c r="B217" s="1" t="s">
        <v>307</v>
      </c>
      <c r="C217" s="1" t="s">
        <v>127</v>
      </c>
      <c r="I217">
        <f>MOD(LEFT(RIGHT(studenci[[#This Row],[pesel]],2),1),2)</f>
        <v>0</v>
      </c>
      <c r="J217">
        <f>IF(MOD(LEFT(RIGHT(studenci[[#This Row],[pesel]],2),1),2)=0,1,0)</f>
        <v>1</v>
      </c>
      <c r="L217">
        <f>IFERROR(VLOOKUP(studenci[[#This Row],[pesel]],meldunek[pesel],1,FALSE),1)</f>
        <v>95060298582</v>
      </c>
      <c r="M217" t="str">
        <f>IF(L217=1,studenci[[#This Row],[nazwisko]],"")</f>
        <v/>
      </c>
      <c r="N217" t="str">
        <f>IF(L217=1,studenci[[#This Row],[imie]],"")</f>
        <v/>
      </c>
    </row>
    <row r="218" spans="1:14" x14ac:dyDescent="0.3">
      <c r="A218">
        <v>95061884197</v>
      </c>
      <c r="B218" s="1" t="s">
        <v>308</v>
      </c>
      <c r="C218" s="1" t="s">
        <v>309</v>
      </c>
      <c r="I218">
        <f>MOD(LEFT(RIGHT(studenci[[#This Row],[pesel]],2),1),2)</f>
        <v>1</v>
      </c>
      <c r="J218">
        <f>IF(MOD(LEFT(RIGHT(studenci[[#This Row],[pesel]],2),1),2)=0,1,0)</f>
        <v>0</v>
      </c>
      <c r="L218">
        <f>IFERROR(VLOOKUP(studenci[[#This Row],[pesel]],meldunek[pesel],1,FALSE),1)</f>
        <v>95061884197</v>
      </c>
      <c r="M218" t="str">
        <f>IF(L218=1,studenci[[#This Row],[nazwisko]],"")</f>
        <v/>
      </c>
      <c r="N218" t="str">
        <f>IF(L218=1,studenci[[#This Row],[imie]],"")</f>
        <v/>
      </c>
    </row>
    <row r="219" spans="1:14" x14ac:dyDescent="0.3">
      <c r="A219">
        <v>95062252193</v>
      </c>
      <c r="B219" s="1" t="s">
        <v>310</v>
      </c>
      <c r="C219" s="1" t="s">
        <v>311</v>
      </c>
      <c r="I219">
        <f>MOD(LEFT(RIGHT(studenci[[#This Row],[pesel]],2),1),2)</f>
        <v>1</v>
      </c>
      <c r="J219">
        <f>IF(MOD(LEFT(RIGHT(studenci[[#This Row],[pesel]],2),1),2)=0,1,0)</f>
        <v>0</v>
      </c>
      <c r="L219">
        <f>IFERROR(VLOOKUP(studenci[[#This Row],[pesel]],meldunek[pesel],1,FALSE),1)</f>
        <v>95062252193</v>
      </c>
      <c r="M219" t="str">
        <f>IF(L219=1,studenci[[#This Row],[nazwisko]],"")</f>
        <v/>
      </c>
      <c r="N219" t="str">
        <f>IF(L219=1,studenci[[#This Row],[imie]],"")</f>
        <v/>
      </c>
    </row>
    <row r="220" spans="1:14" x14ac:dyDescent="0.3">
      <c r="A220">
        <v>95062355629</v>
      </c>
      <c r="B220" s="1" t="s">
        <v>312</v>
      </c>
      <c r="C220" s="1" t="s">
        <v>43</v>
      </c>
      <c r="I220">
        <f>MOD(LEFT(RIGHT(studenci[[#This Row],[pesel]],2),1),2)</f>
        <v>0</v>
      </c>
      <c r="J220">
        <f>IF(MOD(LEFT(RIGHT(studenci[[#This Row],[pesel]],2),1),2)=0,1,0)</f>
        <v>1</v>
      </c>
      <c r="L220">
        <f>IFERROR(VLOOKUP(studenci[[#This Row],[pesel]],meldunek[pesel],1,FALSE),1)</f>
        <v>95062355629</v>
      </c>
      <c r="M220" t="str">
        <f>IF(L220=1,studenci[[#This Row],[nazwisko]],"")</f>
        <v/>
      </c>
      <c r="N220" t="str">
        <f>IF(L220=1,studenci[[#This Row],[imie]],"")</f>
        <v/>
      </c>
    </row>
    <row r="221" spans="1:14" x14ac:dyDescent="0.3">
      <c r="A221">
        <v>95071044176</v>
      </c>
      <c r="B221" s="1" t="s">
        <v>313</v>
      </c>
      <c r="C221" s="1" t="s">
        <v>314</v>
      </c>
      <c r="I221">
        <f>MOD(LEFT(RIGHT(studenci[[#This Row],[pesel]],2),1),2)</f>
        <v>1</v>
      </c>
      <c r="J221">
        <f>IF(MOD(LEFT(RIGHT(studenci[[#This Row],[pesel]],2),1),2)=0,1,0)</f>
        <v>0</v>
      </c>
      <c r="L221">
        <f>IFERROR(VLOOKUP(studenci[[#This Row],[pesel]],meldunek[pesel],1,FALSE),1)</f>
        <v>95071044176</v>
      </c>
      <c r="M221" t="str">
        <f>IF(L221=1,studenci[[#This Row],[nazwisko]],"")</f>
        <v/>
      </c>
      <c r="N221" t="str">
        <f>IF(L221=1,studenci[[#This Row],[imie]],"")</f>
        <v/>
      </c>
    </row>
    <row r="222" spans="1:14" x14ac:dyDescent="0.3">
      <c r="A222">
        <v>95071489133</v>
      </c>
      <c r="B222" s="1" t="s">
        <v>315</v>
      </c>
      <c r="C222" s="1" t="s">
        <v>173</v>
      </c>
      <c r="I222">
        <f>MOD(LEFT(RIGHT(studenci[[#This Row],[pesel]],2),1),2)</f>
        <v>1</v>
      </c>
      <c r="J222">
        <f>IF(MOD(LEFT(RIGHT(studenci[[#This Row],[pesel]],2),1),2)=0,1,0)</f>
        <v>0</v>
      </c>
      <c r="L222">
        <f>IFERROR(VLOOKUP(studenci[[#This Row],[pesel]],meldunek[pesel],1,FALSE),1)</f>
        <v>95071489133</v>
      </c>
      <c r="M222" t="str">
        <f>IF(L222=1,studenci[[#This Row],[nazwisko]],"")</f>
        <v/>
      </c>
      <c r="N222" t="str">
        <f>IF(L222=1,studenci[[#This Row],[imie]],"")</f>
        <v/>
      </c>
    </row>
    <row r="223" spans="1:14" x14ac:dyDescent="0.3">
      <c r="A223">
        <v>95071627434</v>
      </c>
      <c r="B223" s="1" t="s">
        <v>316</v>
      </c>
      <c r="C223" s="1" t="s">
        <v>22</v>
      </c>
      <c r="I223">
        <f>MOD(LEFT(RIGHT(studenci[[#This Row],[pesel]],2),1),2)</f>
        <v>1</v>
      </c>
      <c r="J223">
        <f>IF(MOD(LEFT(RIGHT(studenci[[#This Row],[pesel]],2),1),2)=0,1,0)</f>
        <v>0</v>
      </c>
      <c r="L223">
        <f>IFERROR(VLOOKUP(studenci[[#This Row],[pesel]],meldunek[pesel],1,FALSE),1)</f>
        <v>95071627434</v>
      </c>
      <c r="M223" t="str">
        <f>IF(L223=1,studenci[[#This Row],[nazwisko]],"")</f>
        <v/>
      </c>
      <c r="N223" t="str">
        <f>IF(L223=1,studenci[[#This Row],[imie]],"")</f>
        <v/>
      </c>
    </row>
    <row r="224" spans="1:14" x14ac:dyDescent="0.3">
      <c r="A224">
        <v>95071674573</v>
      </c>
      <c r="B224" s="1" t="s">
        <v>317</v>
      </c>
      <c r="C224" s="1" t="s">
        <v>10</v>
      </c>
      <c r="I224">
        <f>MOD(LEFT(RIGHT(studenci[[#This Row],[pesel]],2),1),2)</f>
        <v>1</v>
      </c>
      <c r="J224">
        <f>IF(MOD(LEFT(RIGHT(studenci[[#This Row],[pesel]],2),1),2)=0,1,0)</f>
        <v>0</v>
      </c>
      <c r="L224">
        <f>IFERROR(VLOOKUP(studenci[[#This Row],[pesel]],meldunek[pesel],1,FALSE),1)</f>
        <v>95071674573</v>
      </c>
      <c r="M224" t="str">
        <f>IF(L224=1,studenci[[#This Row],[nazwisko]],"")</f>
        <v/>
      </c>
      <c r="N224" t="str">
        <f>IF(L224=1,studenci[[#This Row],[imie]],"")</f>
        <v/>
      </c>
    </row>
    <row r="225" spans="1:14" x14ac:dyDescent="0.3">
      <c r="A225">
        <v>95080318259</v>
      </c>
      <c r="B225" s="1" t="s">
        <v>318</v>
      </c>
      <c r="C225" s="1" t="s">
        <v>160</v>
      </c>
      <c r="I225">
        <f>MOD(LEFT(RIGHT(studenci[[#This Row],[pesel]],2),1),2)</f>
        <v>1</v>
      </c>
      <c r="J225">
        <f>IF(MOD(LEFT(RIGHT(studenci[[#This Row],[pesel]],2),1),2)=0,1,0)</f>
        <v>0</v>
      </c>
      <c r="L225">
        <f>IFERROR(VLOOKUP(studenci[[#This Row],[pesel]],meldunek[pesel],1,FALSE),1)</f>
        <v>1</v>
      </c>
      <c r="M225" t="str">
        <f>IF(L225=1,studenci[[#This Row],[nazwisko]],"")</f>
        <v>PIETRASZEWSKI</v>
      </c>
      <c r="N225" t="str">
        <f>IF(L225=1,studenci[[#This Row],[imie]],"")</f>
        <v>STEFAN</v>
      </c>
    </row>
    <row r="226" spans="1:14" x14ac:dyDescent="0.3">
      <c r="A226">
        <v>95080577175</v>
      </c>
      <c r="B226" s="1" t="s">
        <v>319</v>
      </c>
      <c r="C226" s="1" t="s">
        <v>320</v>
      </c>
      <c r="I226">
        <f>MOD(LEFT(RIGHT(studenci[[#This Row],[pesel]],2),1),2)</f>
        <v>1</v>
      </c>
      <c r="J226">
        <f>IF(MOD(LEFT(RIGHT(studenci[[#This Row],[pesel]],2),1),2)=0,1,0)</f>
        <v>0</v>
      </c>
      <c r="L226">
        <f>IFERROR(VLOOKUP(studenci[[#This Row],[pesel]],meldunek[pesel],1,FALSE),1)</f>
        <v>95080577175</v>
      </c>
      <c r="M226" t="str">
        <f>IF(L226=1,studenci[[#This Row],[nazwisko]],"")</f>
        <v/>
      </c>
      <c r="N226" t="str">
        <f>IF(L226=1,studenci[[#This Row],[imie]],"")</f>
        <v/>
      </c>
    </row>
    <row r="227" spans="1:14" x14ac:dyDescent="0.3">
      <c r="A227">
        <v>95081712847</v>
      </c>
      <c r="B227" s="1" t="s">
        <v>321</v>
      </c>
      <c r="C227" s="1" t="s">
        <v>322</v>
      </c>
      <c r="I227">
        <f>MOD(LEFT(RIGHT(studenci[[#This Row],[pesel]],2),1),2)</f>
        <v>0</v>
      </c>
      <c r="J227">
        <f>IF(MOD(LEFT(RIGHT(studenci[[#This Row],[pesel]],2),1),2)=0,1,0)</f>
        <v>1</v>
      </c>
      <c r="L227">
        <f>IFERROR(VLOOKUP(studenci[[#This Row],[pesel]],meldunek[pesel],1,FALSE),1)</f>
        <v>95081712847</v>
      </c>
      <c r="M227" t="str">
        <f>IF(L227=1,studenci[[#This Row],[nazwisko]],"")</f>
        <v/>
      </c>
      <c r="N227" t="str">
        <f>IF(L227=1,studenci[[#This Row],[imie]],"")</f>
        <v/>
      </c>
    </row>
    <row r="228" spans="1:14" x14ac:dyDescent="0.3">
      <c r="A228">
        <v>95082916158</v>
      </c>
      <c r="B228" s="1" t="s">
        <v>323</v>
      </c>
      <c r="C228" s="1" t="s">
        <v>112</v>
      </c>
      <c r="I228">
        <f>MOD(LEFT(RIGHT(studenci[[#This Row],[pesel]],2),1),2)</f>
        <v>1</v>
      </c>
      <c r="J228">
        <f>IF(MOD(LEFT(RIGHT(studenci[[#This Row],[pesel]],2),1),2)=0,1,0)</f>
        <v>0</v>
      </c>
      <c r="L228">
        <f>IFERROR(VLOOKUP(studenci[[#This Row],[pesel]],meldunek[pesel],1,FALSE),1)</f>
        <v>95082916158</v>
      </c>
      <c r="M228" t="str">
        <f>IF(L228=1,studenci[[#This Row],[nazwisko]],"")</f>
        <v/>
      </c>
      <c r="N228" t="str">
        <f>IF(L228=1,studenci[[#This Row],[imie]],"")</f>
        <v/>
      </c>
    </row>
    <row r="229" spans="1:14" x14ac:dyDescent="0.3">
      <c r="A229">
        <v>95090322493</v>
      </c>
      <c r="B229" s="1" t="s">
        <v>324</v>
      </c>
      <c r="C229" s="1" t="s">
        <v>325</v>
      </c>
      <c r="I229">
        <f>MOD(LEFT(RIGHT(studenci[[#This Row],[pesel]],2),1),2)</f>
        <v>1</v>
      </c>
      <c r="J229">
        <f>IF(MOD(LEFT(RIGHT(studenci[[#This Row],[pesel]],2),1),2)=0,1,0)</f>
        <v>0</v>
      </c>
      <c r="L229">
        <f>IFERROR(VLOOKUP(studenci[[#This Row],[pesel]],meldunek[pesel],1,FALSE),1)</f>
        <v>95090322493</v>
      </c>
      <c r="M229" t="str">
        <f>IF(L229=1,studenci[[#This Row],[nazwisko]],"")</f>
        <v/>
      </c>
      <c r="N229" t="str">
        <f>IF(L229=1,studenci[[#This Row],[imie]],"")</f>
        <v/>
      </c>
    </row>
    <row r="230" spans="1:14" x14ac:dyDescent="0.3">
      <c r="A230">
        <v>95091292595</v>
      </c>
      <c r="B230" s="1" t="s">
        <v>326</v>
      </c>
      <c r="C230" s="1" t="s">
        <v>257</v>
      </c>
      <c r="I230">
        <f>MOD(LEFT(RIGHT(studenci[[#This Row],[pesel]],2),1),2)</f>
        <v>1</v>
      </c>
      <c r="J230">
        <f>IF(MOD(LEFT(RIGHT(studenci[[#This Row],[pesel]],2),1),2)=0,1,0)</f>
        <v>0</v>
      </c>
      <c r="L230">
        <f>IFERROR(VLOOKUP(studenci[[#This Row],[pesel]],meldunek[pesel],1,FALSE),1)</f>
        <v>95091292595</v>
      </c>
      <c r="M230" t="str">
        <f>IF(L230=1,studenci[[#This Row],[nazwisko]],"")</f>
        <v/>
      </c>
      <c r="N230" t="str">
        <f>IF(L230=1,studenci[[#This Row],[imie]],"")</f>
        <v/>
      </c>
    </row>
    <row r="231" spans="1:14" x14ac:dyDescent="0.3">
      <c r="A231">
        <v>95091617358</v>
      </c>
      <c r="B231" s="1" t="s">
        <v>327</v>
      </c>
      <c r="C231" s="1" t="s">
        <v>125</v>
      </c>
      <c r="I231">
        <f>MOD(LEFT(RIGHT(studenci[[#This Row],[pesel]],2),1),2)</f>
        <v>1</v>
      </c>
      <c r="J231">
        <f>IF(MOD(LEFT(RIGHT(studenci[[#This Row],[pesel]],2),1),2)=0,1,0)</f>
        <v>0</v>
      </c>
      <c r="L231">
        <f>IFERROR(VLOOKUP(studenci[[#This Row],[pesel]],meldunek[pesel],1,FALSE),1)</f>
        <v>95091617358</v>
      </c>
      <c r="M231" t="str">
        <f>IF(L231=1,studenci[[#This Row],[nazwisko]],"")</f>
        <v/>
      </c>
      <c r="N231" t="str">
        <f>IF(L231=1,studenci[[#This Row],[imie]],"")</f>
        <v/>
      </c>
    </row>
    <row r="232" spans="1:14" x14ac:dyDescent="0.3">
      <c r="A232">
        <v>95092124468</v>
      </c>
      <c r="B232" s="1" t="s">
        <v>328</v>
      </c>
      <c r="C232" s="1" t="s">
        <v>62</v>
      </c>
      <c r="I232">
        <f>MOD(LEFT(RIGHT(studenci[[#This Row],[pesel]],2),1),2)</f>
        <v>0</v>
      </c>
      <c r="J232">
        <f>IF(MOD(LEFT(RIGHT(studenci[[#This Row],[pesel]],2),1),2)=0,1,0)</f>
        <v>1</v>
      </c>
      <c r="L232">
        <f>IFERROR(VLOOKUP(studenci[[#This Row],[pesel]],meldunek[pesel],1,FALSE),1)</f>
        <v>95092124468</v>
      </c>
      <c r="M232" t="str">
        <f>IF(L232=1,studenci[[#This Row],[nazwisko]],"")</f>
        <v/>
      </c>
      <c r="N232" t="str">
        <f>IF(L232=1,studenci[[#This Row],[imie]],"")</f>
        <v/>
      </c>
    </row>
    <row r="233" spans="1:14" x14ac:dyDescent="0.3">
      <c r="A233">
        <v>95092172959</v>
      </c>
      <c r="B233" s="1" t="s">
        <v>329</v>
      </c>
      <c r="C233" s="1" t="s">
        <v>81</v>
      </c>
      <c r="I233">
        <f>MOD(LEFT(RIGHT(studenci[[#This Row],[pesel]],2),1),2)</f>
        <v>1</v>
      </c>
      <c r="J233">
        <f>IF(MOD(LEFT(RIGHT(studenci[[#This Row],[pesel]],2),1),2)=0,1,0)</f>
        <v>0</v>
      </c>
      <c r="L233">
        <f>IFERROR(VLOOKUP(studenci[[#This Row],[pesel]],meldunek[pesel],1,FALSE),1)</f>
        <v>95092172959</v>
      </c>
      <c r="M233" t="str">
        <f>IF(L233=1,studenci[[#This Row],[nazwisko]],"")</f>
        <v/>
      </c>
      <c r="N233" t="str">
        <f>IF(L233=1,studenci[[#This Row],[imie]],"")</f>
        <v/>
      </c>
    </row>
    <row r="234" spans="1:14" x14ac:dyDescent="0.3">
      <c r="A234">
        <v>95092264276</v>
      </c>
      <c r="B234" s="1" t="s">
        <v>330</v>
      </c>
      <c r="C234" s="1" t="s">
        <v>125</v>
      </c>
      <c r="I234">
        <f>MOD(LEFT(RIGHT(studenci[[#This Row],[pesel]],2),1),2)</f>
        <v>1</v>
      </c>
      <c r="J234">
        <f>IF(MOD(LEFT(RIGHT(studenci[[#This Row],[pesel]],2),1),2)=0,1,0)</f>
        <v>0</v>
      </c>
      <c r="L234">
        <f>IFERROR(VLOOKUP(studenci[[#This Row],[pesel]],meldunek[pesel],1,FALSE),1)</f>
        <v>95092264276</v>
      </c>
      <c r="M234" t="str">
        <f>IF(L234=1,studenci[[#This Row],[nazwisko]],"")</f>
        <v/>
      </c>
      <c r="N234" t="str">
        <f>IF(L234=1,studenci[[#This Row],[imie]],"")</f>
        <v/>
      </c>
    </row>
    <row r="235" spans="1:14" x14ac:dyDescent="0.3">
      <c r="A235">
        <v>95092628511</v>
      </c>
      <c r="B235" s="1" t="s">
        <v>331</v>
      </c>
      <c r="C235" s="1" t="s">
        <v>10</v>
      </c>
      <c r="I235">
        <f>MOD(LEFT(RIGHT(studenci[[#This Row],[pesel]],2),1),2)</f>
        <v>1</v>
      </c>
      <c r="J235">
        <f>IF(MOD(LEFT(RIGHT(studenci[[#This Row],[pesel]],2),1),2)=0,1,0)</f>
        <v>0</v>
      </c>
      <c r="L235">
        <f>IFERROR(VLOOKUP(studenci[[#This Row],[pesel]],meldunek[pesel],1,FALSE),1)</f>
        <v>95092628511</v>
      </c>
      <c r="M235" t="str">
        <f>IF(L235=1,studenci[[#This Row],[nazwisko]],"")</f>
        <v/>
      </c>
      <c r="N235" t="str">
        <f>IF(L235=1,studenci[[#This Row],[imie]],"")</f>
        <v/>
      </c>
    </row>
    <row r="236" spans="1:14" x14ac:dyDescent="0.3">
      <c r="A236">
        <v>95101084297</v>
      </c>
      <c r="B236" s="1" t="s">
        <v>332</v>
      </c>
      <c r="C236" s="1" t="s">
        <v>204</v>
      </c>
      <c r="I236">
        <f>MOD(LEFT(RIGHT(studenci[[#This Row],[pesel]],2),1),2)</f>
        <v>1</v>
      </c>
      <c r="J236">
        <f>IF(MOD(LEFT(RIGHT(studenci[[#This Row],[pesel]],2),1),2)=0,1,0)</f>
        <v>0</v>
      </c>
      <c r="L236">
        <f>IFERROR(VLOOKUP(studenci[[#This Row],[pesel]],meldunek[pesel],1,FALSE),1)</f>
        <v>95101084297</v>
      </c>
      <c r="M236" t="str">
        <f>IF(L236=1,studenci[[#This Row],[nazwisko]],"")</f>
        <v/>
      </c>
      <c r="N236" t="str">
        <f>IF(L236=1,studenci[[#This Row],[imie]],"")</f>
        <v/>
      </c>
    </row>
    <row r="237" spans="1:14" x14ac:dyDescent="0.3">
      <c r="A237">
        <v>95101667241</v>
      </c>
      <c r="B237" s="1" t="s">
        <v>333</v>
      </c>
      <c r="C237" s="1" t="s">
        <v>334</v>
      </c>
      <c r="I237">
        <f>MOD(LEFT(RIGHT(studenci[[#This Row],[pesel]],2),1),2)</f>
        <v>0</v>
      </c>
      <c r="J237">
        <f>IF(MOD(LEFT(RIGHT(studenci[[#This Row],[pesel]],2),1),2)=0,1,0)</f>
        <v>1</v>
      </c>
      <c r="L237">
        <f>IFERROR(VLOOKUP(studenci[[#This Row],[pesel]],meldunek[pesel],1,FALSE),1)</f>
        <v>95101667241</v>
      </c>
      <c r="M237" t="str">
        <f>IF(L237=1,studenci[[#This Row],[nazwisko]],"")</f>
        <v/>
      </c>
      <c r="N237" t="str">
        <f>IF(L237=1,studenci[[#This Row],[imie]],"")</f>
        <v/>
      </c>
    </row>
    <row r="238" spans="1:14" x14ac:dyDescent="0.3">
      <c r="A238">
        <v>95103086594</v>
      </c>
      <c r="B238" s="1" t="s">
        <v>335</v>
      </c>
      <c r="C238" s="1" t="s">
        <v>336</v>
      </c>
      <c r="I238">
        <f>MOD(LEFT(RIGHT(studenci[[#This Row],[pesel]],2),1),2)</f>
        <v>1</v>
      </c>
      <c r="J238">
        <f>IF(MOD(LEFT(RIGHT(studenci[[#This Row],[pesel]],2),1),2)=0,1,0)</f>
        <v>0</v>
      </c>
      <c r="L238">
        <f>IFERROR(VLOOKUP(studenci[[#This Row],[pesel]],meldunek[pesel],1,FALSE),1)</f>
        <v>95103086594</v>
      </c>
      <c r="M238" t="str">
        <f>IF(L238=1,studenci[[#This Row],[nazwisko]],"")</f>
        <v/>
      </c>
      <c r="N238" t="str">
        <f>IF(L238=1,studenci[[#This Row],[imie]],"")</f>
        <v/>
      </c>
    </row>
    <row r="239" spans="1:14" x14ac:dyDescent="0.3">
      <c r="A239">
        <v>95111035621</v>
      </c>
      <c r="B239" s="1" t="s">
        <v>337</v>
      </c>
      <c r="C239" s="1" t="s">
        <v>78</v>
      </c>
      <c r="I239">
        <f>MOD(LEFT(RIGHT(studenci[[#This Row],[pesel]],2),1),2)</f>
        <v>0</v>
      </c>
      <c r="J239">
        <f>IF(MOD(LEFT(RIGHT(studenci[[#This Row],[pesel]],2),1),2)=0,1,0)</f>
        <v>1</v>
      </c>
      <c r="L239">
        <f>IFERROR(VLOOKUP(studenci[[#This Row],[pesel]],meldunek[pesel],1,FALSE),1)</f>
        <v>95111035621</v>
      </c>
      <c r="M239" t="str">
        <f>IF(L239=1,studenci[[#This Row],[nazwisko]],"")</f>
        <v/>
      </c>
      <c r="N239" t="str">
        <f>IF(L239=1,studenci[[#This Row],[imie]],"")</f>
        <v/>
      </c>
    </row>
    <row r="240" spans="1:14" x14ac:dyDescent="0.3">
      <c r="A240">
        <v>95111457382</v>
      </c>
      <c r="B240" s="1" t="s">
        <v>338</v>
      </c>
      <c r="C240" s="1" t="s">
        <v>334</v>
      </c>
      <c r="I240">
        <f>MOD(LEFT(RIGHT(studenci[[#This Row],[pesel]],2),1),2)</f>
        <v>0</v>
      </c>
      <c r="J240">
        <f>IF(MOD(LEFT(RIGHT(studenci[[#This Row],[pesel]],2),1),2)=0,1,0)</f>
        <v>1</v>
      </c>
      <c r="L240">
        <f>IFERROR(VLOOKUP(studenci[[#This Row],[pesel]],meldunek[pesel],1,FALSE),1)</f>
        <v>95111457382</v>
      </c>
      <c r="M240" t="str">
        <f>IF(L240=1,studenci[[#This Row],[nazwisko]],"")</f>
        <v/>
      </c>
      <c r="N240" t="str">
        <f>IF(L240=1,studenci[[#This Row],[imie]],"")</f>
        <v/>
      </c>
    </row>
    <row r="241" spans="1:14" x14ac:dyDescent="0.3">
      <c r="A241">
        <v>95111492877</v>
      </c>
      <c r="B241" s="1" t="s">
        <v>339</v>
      </c>
      <c r="C241" s="1" t="s">
        <v>10</v>
      </c>
      <c r="I241">
        <f>MOD(LEFT(RIGHT(studenci[[#This Row],[pesel]],2),1),2)</f>
        <v>1</v>
      </c>
      <c r="J241">
        <f>IF(MOD(LEFT(RIGHT(studenci[[#This Row],[pesel]],2),1),2)=0,1,0)</f>
        <v>0</v>
      </c>
      <c r="L241">
        <f>IFERROR(VLOOKUP(studenci[[#This Row],[pesel]],meldunek[pesel],1,FALSE),1)</f>
        <v>95111492877</v>
      </c>
      <c r="M241" t="str">
        <f>IF(L241=1,studenci[[#This Row],[nazwisko]],"")</f>
        <v/>
      </c>
      <c r="N241" t="str">
        <f>IF(L241=1,studenci[[#This Row],[imie]],"")</f>
        <v/>
      </c>
    </row>
    <row r="242" spans="1:14" x14ac:dyDescent="0.3">
      <c r="A242">
        <v>95111824241</v>
      </c>
      <c r="B242" s="1" t="s">
        <v>340</v>
      </c>
      <c r="C242" s="1" t="s">
        <v>41</v>
      </c>
      <c r="I242">
        <f>MOD(LEFT(RIGHT(studenci[[#This Row],[pesel]],2),1),2)</f>
        <v>0</v>
      </c>
      <c r="J242">
        <f>IF(MOD(LEFT(RIGHT(studenci[[#This Row],[pesel]],2),1),2)=0,1,0)</f>
        <v>1</v>
      </c>
      <c r="L242">
        <f>IFERROR(VLOOKUP(studenci[[#This Row],[pesel]],meldunek[pesel],1,FALSE),1)</f>
        <v>95111824241</v>
      </c>
      <c r="M242" t="str">
        <f>IF(L242=1,studenci[[#This Row],[nazwisko]],"")</f>
        <v/>
      </c>
      <c r="N242" t="str">
        <f>IF(L242=1,studenci[[#This Row],[imie]],"")</f>
        <v/>
      </c>
    </row>
    <row r="243" spans="1:14" x14ac:dyDescent="0.3">
      <c r="A243">
        <v>95112489689</v>
      </c>
      <c r="B243" s="1" t="s">
        <v>341</v>
      </c>
      <c r="C243" s="1" t="s">
        <v>342</v>
      </c>
      <c r="I243">
        <f>MOD(LEFT(RIGHT(studenci[[#This Row],[pesel]],2),1),2)</f>
        <v>0</v>
      </c>
      <c r="J243">
        <f>IF(MOD(LEFT(RIGHT(studenci[[#This Row],[pesel]],2),1),2)=0,1,0)</f>
        <v>1</v>
      </c>
      <c r="L243">
        <f>IFERROR(VLOOKUP(studenci[[#This Row],[pesel]],meldunek[pesel],1,FALSE),1)</f>
        <v>95112489689</v>
      </c>
      <c r="M243" t="str">
        <f>IF(L243=1,studenci[[#This Row],[nazwisko]],"")</f>
        <v/>
      </c>
      <c r="N243" t="str">
        <f>IF(L243=1,studenci[[#This Row],[imie]],"")</f>
        <v/>
      </c>
    </row>
    <row r="244" spans="1:14" x14ac:dyDescent="0.3">
      <c r="A244">
        <v>95112894814</v>
      </c>
      <c r="B244" s="1" t="s">
        <v>343</v>
      </c>
      <c r="C244" s="1" t="s">
        <v>160</v>
      </c>
      <c r="I244">
        <f>MOD(LEFT(RIGHT(studenci[[#This Row],[pesel]],2),1),2)</f>
        <v>1</v>
      </c>
      <c r="J244">
        <f>IF(MOD(LEFT(RIGHT(studenci[[#This Row],[pesel]],2),1),2)=0,1,0)</f>
        <v>0</v>
      </c>
      <c r="L244">
        <f>IFERROR(VLOOKUP(studenci[[#This Row],[pesel]],meldunek[pesel],1,FALSE),1)</f>
        <v>95112894814</v>
      </c>
      <c r="M244" t="str">
        <f>IF(L244=1,studenci[[#This Row],[nazwisko]],"")</f>
        <v/>
      </c>
      <c r="N244" t="str">
        <f>IF(L244=1,studenci[[#This Row],[imie]],"")</f>
        <v/>
      </c>
    </row>
    <row r="245" spans="1:14" x14ac:dyDescent="0.3">
      <c r="A245">
        <v>95120191648</v>
      </c>
      <c r="B245" s="1" t="s">
        <v>344</v>
      </c>
      <c r="C245" s="1" t="s">
        <v>247</v>
      </c>
      <c r="I245">
        <f>MOD(LEFT(RIGHT(studenci[[#This Row],[pesel]],2),1),2)</f>
        <v>0</v>
      </c>
      <c r="J245">
        <f>IF(MOD(LEFT(RIGHT(studenci[[#This Row],[pesel]],2),1),2)=0,1,0)</f>
        <v>1</v>
      </c>
      <c r="L245">
        <f>IFERROR(VLOOKUP(studenci[[#This Row],[pesel]],meldunek[pesel],1,FALSE),1)</f>
        <v>95120191648</v>
      </c>
      <c r="M245" t="str">
        <f>IF(L245=1,studenci[[#This Row],[nazwisko]],"")</f>
        <v/>
      </c>
      <c r="N245" t="str">
        <f>IF(L245=1,studenci[[#This Row],[imie]],"")</f>
        <v/>
      </c>
    </row>
    <row r="246" spans="1:14" x14ac:dyDescent="0.3">
      <c r="A246">
        <v>95120487536</v>
      </c>
      <c r="B246" s="1" t="s">
        <v>345</v>
      </c>
      <c r="C246" s="1" t="s">
        <v>157</v>
      </c>
      <c r="I246">
        <f>MOD(LEFT(RIGHT(studenci[[#This Row],[pesel]],2),1),2)</f>
        <v>1</v>
      </c>
      <c r="J246">
        <f>IF(MOD(LEFT(RIGHT(studenci[[#This Row],[pesel]],2),1),2)=0,1,0)</f>
        <v>0</v>
      </c>
      <c r="L246">
        <f>IFERROR(VLOOKUP(studenci[[#This Row],[pesel]],meldunek[pesel],1,FALSE),1)</f>
        <v>95120487536</v>
      </c>
      <c r="M246" t="str">
        <f>IF(L246=1,studenci[[#This Row],[nazwisko]],"")</f>
        <v/>
      </c>
      <c r="N246" t="str">
        <f>IF(L246=1,studenci[[#This Row],[imie]],"")</f>
        <v/>
      </c>
    </row>
    <row r="247" spans="1:14" x14ac:dyDescent="0.3">
      <c r="A247">
        <v>95120591417</v>
      </c>
      <c r="B247" s="1" t="s">
        <v>346</v>
      </c>
      <c r="C247" s="1" t="s">
        <v>309</v>
      </c>
      <c r="I247">
        <f>MOD(LEFT(RIGHT(studenci[[#This Row],[pesel]],2),1),2)</f>
        <v>1</v>
      </c>
      <c r="J247">
        <f>IF(MOD(LEFT(RIGHT(studenci[[#This Row],[pesel]],2),1),2)=0,1,0)</f>
        <v>0</v>
      </c>
      <c r="L247">
        <f>IFERROR(VLOOKUP(studenci[[#This Row],[pesel]],meldunek[pesel],1,FALSE),1)</f>
        <v>95120591417</v>
      </c>
      <c r="M247" t="str">
        <f>IF(L247=1,studenci[[#This Row],[nazwisko]],"")</f>
        <v/>
      </c>
      <c r="N247" t="str">
        <f>IF(L247=1,studenci[[#This Row],[imie]],"")</f>
        <v/>
      </c>
    </row>
    <row r="248" spans="1:14" x14ac:dyDescent="0.3">
      <c r="A248">
        <v>95120745656</v>
      </c>
      <c r="B248" s="1" t="s">
        <v>347</v>
      </c>
      <c r="C248" s="1" t="s">
        <v>123</v>
      </c>
      <c r="I248">
        <f>MOD(LEFT(RIGHT(studenci[[#This Row],[pesel]],2),1),2)</f>
        <v>1</v>
      </c>
      <c r="J248">
        <f>IF(MOD(LEFT(RIGHT(studenci[[#This Row],[pesel]],2),1),2)=0,1,0)</f>
        <v>0</v>
      </c>
      <c r="L248">
        <f>IFERROR(VLOOKUP(studenci[[#This Row],[pesel]],meldunek[pesel],1,FALSE),1)</f>
        <v>95120745656</v>
      </c>
      <c r="M248" t="str">
        <f>IF(L248=1,studenci[[#This Row],[nazwisko]],"")</f>
        <v/>
      </c>
      <c r="N248" t="str">
        <f>IF(L248=1,studenci[[#This Row],[imie]],"")</f>
        <v/>
      </c>
    </row>
    <row r="249" spans="1:14" x14ac:dyDescent="0.3">
      <c r="A249">
        <v>95122261156</v>
      </c>
      <c r="B249" s="1" t="s">
        <v>348</v>
      </c>
      <c r="C249" s="1" t="s">
        <v>309</v>
      </c>
      <c r="I249">
        <f>MOD(LEFT(RIGHT(studenci[[#This Row],[pesel]],2),1),2)</f>
        <v>1</v>
      </c>
      <c r="J249">
        <f>IF(MOD(LEFT(RIGHT(studenci[[#This Row],[pesel]],2),1),2)=0,1,0)</f>
        <v>0</v>
      </c>
      <c r="L249">
        <f>IFERROR(VLOOKUP(studenci[[#This Row],[pesel]],meldunek[pesel],1,FALSE),1)</f>
        <v>95122261156</v>
      </c>
      <c r="M249" t="str">
        <f>IF(L249=1,studenci[[#This Row],[nazwisko]],"")</f>
        <v/>
      </c>
      <c r="N249" t="str">
        <f>IF(L249=1,studenci[[#This Row],[imie]],"")</f>
        <v/>
      </c>
    </row>
    <row r="250" spans="1:14" x14ac:dyDescent="0.3">
      <c r="A250">
        <v>95122344488</v>
      </c>
      <c r="B250" s="1" t="s">
        <v>349</v>
      </c>
      <c r="C250" s="1" t="s">
        <v>350</v>
      </c>
      <c r="I250">
        <f>MOD(LEFT(RIGHT(studenci[[#This Row],[pesel]],2),1),2)</f>
        <v>0</v>
      </c>
      <c r="J250">
        <f>IF(MOD(LEFT(RIGHT(studenci[[#This Row],[pesel]],2),1),2)=0,1,0)</f>
        <v>1</v>
      </c>
      <c r="L250">
        <f>IFERROR(VLOOKUP(studenci[[#This Row],[pesel]],meldunek[pesel],1,FALSE),1)</f>
        <v>95122344488</v>
      </c>
      <c r="M250" t="str">
        <f>IF(L250=1,studenci[[#This Row],[nazwisko]],"")</f>
        <v/>
      </c>
      <c r="N250" t="str">
        <f>IF(L250=1,studenci[[#This Row],[imie]],"")</f>
        <v/>
      </c>
    </row>
    <row r="251" spans="1:14" x14ac:dyDescent="0.3">
      <c r="A251">
        <v>95122598863</v>
      </c>
      <c r="B251" s="1" t="s">
        <v>351</v>
      </c>
      <c r="C251" s="1" t="s">
        <v>110</v>
      </c>
      <c r="I251">
        <f>MOD(LEFT(RIGHT(studenci[[#This Row],[pesel]],2),1),2)</f>
        <v>0</v>
      </c>
      <c r="J251">
        <f>IF(MOD(LEFT(RIGHT(studenci[[#This Row],[pesel]],2),1),2)=0,1,0)</f>
        <v>1</v>
      </c>
      <c r="L251">
        <f>IFERROR(VLOOKUP(studenci[[#This Row],[pesel]],meldunek[pesel],1,FALSE),1)</f>
        <v>95122598863</v>
      </c>
      <c r="M251" t="str">
        <f>IF(L251=1,studenci[[#This Row],[nazwisko]],"")</f>
        <v/>
      </c>
      <c r="N251" t="str">
        <f>IF(L251=1,studenci[[#This Row],[imie]],"")</f>
        <v/>
      </c>
    </row>
    <row r="252" spans="1:14" x14ac:dyDescent="0.3">
      <c r="A252">
        <v>95123151452</v>
      </c>
      <c r="B252" s="1" t="s">
        <v>352</v>
      </c>
      <c r="C252" s="1" t="s">
        <v>145</v>
      </c>
      <c r="I252">
        <f>MOD(LEFT(RIGHT(studenci[[#This Row],[pesel]],2),1),2)</f>
        <v>1</v>
      </c>
      <c r="J252">
        <f>IF(MOD(LEFT(RIGHT(studenci[[#This Row],[pesel]],2),1),2)=0,1,0)</f>
        <v>0</v>
      </c>
      <c r="L252">
        <f>IFERROR(VLOOKUP(studenci[[#This Row],[pesel]],meldunek[pesel],1,FALSE),1)</f>
        <v>95123151452</v>
      </c>
      <c r="M252" t="str">
        <f>IF(L252=1,studenci[[#This Row],[nazwisko]],"")</f>
        <v/>
      </c>
      <c r="N252" t="str">
        <f>IF(L252=1,studenci[[#This Row],[imie]],"")</f>
        <v/>
      </c>
    </row>
    <row r="253" spans="1:14" x14ac:dyDescent="0.3">
      <c r="A253">
        <v>96011223945</v>
      </c>
      <c r="B253" s="1" t="s">
        <v>353</v>
      </c>
      <c r="C253" s="1" t="s">
        <v>41</v>
      </c>
      <c r="I253">
        <f>MOD(LEFT(RIGHT(studenci[[#This Row],[pesel]],2),1),2)</f>
        <v>0</v>
      </c>
      <c r="J253">
        <f>IF(MOD(LEFT(RIGHT(studenci[[#This Row],[pesel]],2),1),2)=0,1,0)</f>
        <v>1</v>
      </c>
      <c r="L253">
        <f>IFERROR(VLOOKUP(studenci[[#This Row],[pesel]],meldunek[pesel],1,FALSE),1)</f>
        <v>96011223945</v>
      </c>
      <c r="M253" t="str">
        <f>IF(L253=1,studenci[[#This Row],[nazwisko]],"")</f>
        <v/>
      </c>
      <c r="N253" t="str">
        <f>IF(L253=1,studenci[[#This Row],[imie]],"")</f>
        <v/>
      </c>
    </row>
    <row r="254" spans="1:14" x14ac:dyDescent="0.3">
      <c r="A254">
        <v>96011338285</v>
      </c>
      <c r="B254" s="1" t="s">
        <v>354</v>
      </c>
      <c r="C254" s="1" t="s">
        <v>355</v>
      </c>
      <c r="I254">
        <f>MOD(LEFT(RIGHT(studenci[[#This Row],[pesel]],2),1),2)</f>
        <v>0</v>
      </c>
      <c r="J254">
        <f>IF(MOD(LEFT(RIGHT(studenci[[#This Row],[pesel]],2),1),2)=0,1,0)</f>
        <v>1</v>
      </c>
      <c r="L254">
        <f>IFERROR(VLOOKUP(studenci[[#This Row],[pesel]],meldunek[pesel],1,FALSE),1)</f>
        <v>96011338285</v>
      </c>
      <c r="M254" t="str">
        <f>IF(L254=1,studenci[[#This Row],[nazwisko]],"")</f>
        <v/>
      </c>
      <c r="N254" t="str">
        <f>IF(L254=1,studenci[[#This Row],[imie]],"")</f>
        <v/>
      </c>
    </row>
    <row r="255" spans="1:14" x14ac:dyDescent="0.3">
      <c r="A255">
        <v>96011788721</v>
      </c>
      <c r="B255" s="1" t="s">
        <v>356</v>
      </c>
      <c r="C255" s="1" t="s">
        <v>101</v>
      </c>
      <c r="I255">
        <f>MOD(LEFT(RIGHT(studenci[[#This Row],[pesel]],2),1),2)</f>
        <v>0</v>
      </c>
      <c r="J255">
        <f>IF(MOD(LEFT(RIGHT(studenci[[#This Row],[pesel]],2),1),2)=0,1,0)</f>
        <v>1</v>
      </c>
      <c r="L255">
        <f>IFERROR(VLOOKUP(studenci[[#This Row],[pesel]],meldunek[pesel],1,FALSE),1)</f>
        <v>96011788721</v>
      </c>
      <c r="M255" t="str">
        <f>IF(L255=1,studenci[[#This Row],[nazwisko]],"")</f>
        <v/>
      </c>
      <c r="N255" t="str">
        <f>IF(L255=1,studenci[[#This Row],[imie]],"")</f>
        <v/>
      </c>
    </row>
    <row r="256" spans="1:14" x14ac:dyDescent="0.3">
      <c r="A256">
        <v>96012247623</v>
      </c>
      <c r="B256" s="1" t="s">
        <v>357</v>
      </c>
      <c r="C256" s="1" t="s">
        <v>202</v>
      </c>
      <c r="I256">
        <f>MOD(LEFT(RIGHT(studenci[[#This Row],[pesel]],2),1),2)</f>
        <v>0</v>
      </c>
      <c r="J256">
        <f>IF(MOD(LEFT(RIGHT(studenci[[#This Row],[pesel]],2),1),2)=0,1,0)</f>
        <v>1</v>
      </c>
      <c r="L256">
        <f>IFERROR(VLOOKUP(studenci[[#This Row],[pesel]],meldunek[pesel],1,FALSE),1)</f>
        <v>96012247623</v>
      </c>
      <c r="M256" t="str">
        <f>IF(L256=1,studenci[[#This Row],[nazwisko]],"")</f>
        <v/>
      </c>
      <c r="N256" t="str">
        <f>IF(L256=1,studenci[[#This Row],[imie]],"")</f>
        <v/>
      </c>
    </row>
    <row r="257" spans="1:14" x14ac:dyDescent="0.3">
      <c r="A257">
        <v>96021765853</v>
      </c>
      <c r="B257" s="1" t="s">
        <v>358</v>
      </c>
      <c r="C257" s="1" t="s">
        <v>47</v>
      </c>
      <c r="I257">
        <f>MOD(LEFT(RIGHT(studenci[[#This Row],[pesel]],2),1),2)</f>
        <v>1</v>
      </c>
      <c r="J257">
        <f>IF(MOD(LEFT(RIGHT(studenci[[#This Row],[pesel]],2),1),2)=0,1,0)</f>
        <v>0</v>
      </c>
      <c r="L257">
        <f>IFERROR(VLOOKUP(studenci[[#This Row],[pesel]],meldunek[pesel],1,FALSE),1)</f>
        <v>96021765853</v>
      </c>
      <c r="M257" t="str">
        <f>IF(L257=1,studenci[[#This Row],[nazwisko]],"")</f>
        <v/>
      </c>
      <c r="N257" t="str">
        <f>IF(L257=1,studenci[[#This Row],[imie]],"")</f>
        <v/>
      </c>
    </row>
    <row r="258" spans="1:14" x14ac:dyDescent="0.3">
      <c r="A258">
        <v>96022049899</v>
      </c>
      <c r="B258" s="1" t="s">
        <v>359</v>
      </c>
      <c r="C258" s="1" t="s">
        <v>37</v>
      </c>
      <c r="I258">
        <f>MOD(LEFT(RIGHT(studenci[[#This Row],[pesel]],2),1),2)</f>
        <v>1</v>
      </c>
      <c r="J258">
        <f>IF(MOD(LEFT(RIGHT(studenci[[#This Row],[pesel]],2),1),2)=0,1,0)</f>
        <v>0</v>
      </c>
      <c r="L258">
        <f>IFERROR(VLOOKUP(studenci[[#This Row],[pesel]],meldunek[pesel],1,FALSE),1)</f>
        <v>96022049899</v>
      </c>
      <c r="M258" t="str">
        <f>IF(L258=1,studenci[[#This Row],[nazwisko]],"")</f>
        <v/>
      </c>
      <c r="N258" t="str">
        <f>IF(L258=1,studenci[[#This Row],[imie]],"")</f>
        <v/>
      </c>
    </row>
    <row r="259" spans="1:14" x14ac:dyDescent="0.3">
      <c r="A259">
        <v>96022327144</v>
      </c>
      <c r="B259" s="1" t="s">
        <v>360</v>
      </c>
      <c r="C259" s="1" t="s">
        <v>69</v>
      </c>
      <c r="I259">
        <f>MOD(LEFT(RIGHT(studenci[[#This Row],[pesel]],2),1),2)</f>
        <v>0</v>
      </c>
      <c r="J259">
        <f>IF(MOD(LEFT(RIGHT(studenci[[#This Row],[pesel]],2),1),2)=0,1,0)</f>
        <v>1</v>
      </c>
      <c r="L259">
        <f>IFERROR(VLOOKUP(studenci[[#This Row],[pesel]],meldunek[pesel],1,FALSE),1)</f>
        <v>96022327144</v>
      </c>
      <c r="M259" t="str">
        <f>IF(L259=1,studenci[[#This Row],[nazwisko]],"")</f>
        <v/>
      </c>
      <c r="N259" t="str">
        <f>IF(L259=1,studenci[[#This Row],[imie]],"")</f>
        <v/>
      </c>
    </row>
    <row r="260" spans="1:14" x14ac:dyDescent="0.3">
      <c r="A260">
        <v>96030997362</v>
      </c>
      <c r="B260" s="1" t="s">
        <v>361</v>
      </c>
      <c r="C260" s="1" t="s">
        <v>131</v>
      </c>
      <c r="I260">
        <f>MOD(LEFT(RIGHT(studenci[[#This Row],[pesel]],2),1),2)</f>
        <v>0</v>
      </c>
      <c r="J260">
        <f>IF(MOD(LEFT(RIGHT(studenci[[#This Row],[pesel]],2),1),2)=0,1,0)</f>
        <v>1</v>
      </c>
      <c r="L260">
        <f>IFERROR(VLOOKUP(studenci[[#This Row],[pesel]],meldunek[pesel],1,FALSE),1)</f>
        <v>96030997362</v>
      </c>
      <c r="M260" t="str">
        <f>IF(L260=1,studenci[[#This Row],[nazwisko]],"")</f>
        <v/>
      </c>
      <c r="N260" t="str">
        <f>IF(L260=1,studenci[[#This Row],[imie]],"")</f>
        <v/>
      </c>
    </row>
    <row r="261" spans="1:14" x14ac:dyDescent="0.3">
      <c r="A261">
        <v>96031551327</v>
      </c>
      <c r="B261" s="1" t="s">
        <v>362</v>
      </c>
      <c r="C261" s="1" t="s">
        <v>18</v>
      </c>
      <c r="I261">
        <f>MOD(LEFT(RIGHT(studenci[[#This Row],[pesel]],2),1),2)</f>
        <v>0</v>
      </c>
      <c r="J261">
        <f>IF(MOD(LEFT(RIGHT(studenci[[#This Row],[pesel]],2),1),2)=0,1,0)</f>
        <v>1</v>
      </c>
      <c r="L261">
        <f>IFERROR(VLOOKUP(studenci[[#This Row],[pesel]],meldunek[pesel],1,FALSE),1)</f>
        <v>96031551327</v>
      </c>
      <c r="M261" t="str">
        <f>IF(L261=1,studenci[[#This Row],[nazwisko]],"")</f>
        <v/>
      </c>
      <c r="N261" t="str">
        <f>IF(L261=1,studenci[[#This Row],[imie]],"")</f>
        <v/>
      </c>
    </row>
    <row r="262" spans="1:14" x14ac:dyDescent="0.3">
      <c r="A262">
        <v>96032039774</v>
      </c>
      <c r="B262" s="1" t="s">
        <v>363</v>
      </c>
      <c r="C262" s="1" t="s">
        <v>150</v>
      </c>
      <c r="I262">
        <f>MOD(LEFT(RIGHT(studenci[[#This Row],[pesel]],2),1),2)</f>
        <v>1</v>
      </c>
      <c r="J262">
        <f>IF(MOD(LEFT(RIGHT(studenci[[#This Row],[pesel]],2),1),2)=0,1,0)</f>
        <v>0</v>
      </c>
      <c r="L262">
        <f>IFERROR(VLOOKUP(studenci[[#This Row],[pesel]],meldunek[pesel],1,FALSE),1)</f>
        <v>1</v>
      </c>
      <c r="M262" t="str">
        <f>IF(L262=1,studenci[[#This Row],[nazwisko]],"")</f>
        <v>SIECZKOWSKI</v>
      </c>
      <c r="N262" t="str">
        <f>IF(L262=1,studenci[[#This Row],[imie]],"")</f>
        <v>MACIEJ</v>
      </c>
    </row>
    <row r="263" spans="1:14" x14ac:dyDescent="0.3">
      <c r="A263">
        <v>96032965482</v>
      </c>
      <c r="B263" s="1" t="s">
        <v>364</v>
      </c>
      <c r="C263" s="1" t="s">
        <v>76</v>
      </c>
      <c r="I263">
        <f>MOD(LEFT(RIGHT(studenci[[#This Row],[pesel]],2),1),2)</f>
        <v>0</v>
      </c>
      <c r="J263">
        <f>IF(MOD(LEFT(RIGHT(studenci[[#This Row],[pesel]],2),1),2)=0,1,0)</f>
        <v>1</v>
      </c>
      <c r="L263">
        <f>IFERROR(VLOOKUP(studenci[[#This Row],[pesel]],meldunek[pesel],1,FALSE),1)</f>
        <v>96032965482</v>
      </c>
      <c r="M263" t="str">
        <f>IF(L263=1,studenci[[#This Row],[nazwisko]],"")</f>
        <v/>
      </c>
      <c r="N263" t="str">
        <f>IF(L263=1,studenci[[#This Row],[imie]],"")</f>
        <v/>
      </c>
    </row>
    <row r="264" spans="1:14" x14ac:dyDescent="0.3">
      <c r="A264">
        <v>96040333314</v>
      </c>
      <c r="B264" s="1" t="s">
        <v>365</v>
      </c>
      <c r="C264" s="1" t="s">
        <v>37</v>
      </c>
      <c r="I264">
        <f>MOD(LEFT(RIGHT(studenci[[#This Row],[pesel]],2),1),2)</f>
        <v>1</v>
      </c>
      <c r="J264">
        <f>IF(MOD(LEFT(RIGHT(studenci[[#This Row],[pesel]],2),1),2)=0,1,0)</f>
        <v>0</v>
      </c>
      <c r="L264">
        <f>IFERROR(VLOOKUP(studenci[[#This Row],[pesel]],meldunek[pesel],1,FALSE),1)</f>
        <v>96040333314</v>
      </c>
      <c r="M264" t="str">
        <f>IF(L264=1,studenci[[#This Row],[nazwisko]],"")</f>
        <v/>
      </c>
      <c r="N264" t="str">
        <f>IF(L264=1,studenci[[#This Row],[imie]],"")</f>
        <v/>
      </c>
    </row>
    <row r="265" spans="1:14" x14ac:dyDescent="0.3">
      <c r="A265">
        <v>96041586933</v>
      </c>
      <c r="B265" s="1" t="s">
        <v>366</v>
      </c>
      <c r="C265" s="1" t="s">
        <v>336</v>
      </c>
      <c r="I265">
        <f>MOD(LEFT(RIGHT(studenci[[#This Row],[pesel]],2),1),2)</f>
        <v>1</v>
      </c>
      <c r="J265">
        <f>IF(MOD(LEFT(RIGHT(studenci[[#This Row],[pesel]],2),1),2)=0,1,0)</f>
        <v>0</v>
      </c>
      <c r="L265">
        <f>IFERROR(VLOOKUP(studenci[[#This Row],[pesel]],meldunek[pesel],1,FALSE),1)</f>
        <v>96041586933</v>
      </c>
      <c r="M265" t="str">
        <f>IF(L265=1,studenci[[#This Row],[nazwisko]],"")</f>
        <v/>
      </c>
      <c r="N265" t="str">
        <f>IF(L265=1,studenci[[#This Row],[imie]],"")</f>
        <v/>
      </c>
    </row>
    <row r="266" spans="1:14" x14ac:dyDescent="0.3">
      <c r="A266">
        <v>96041717944</v>
      </c>
      <c r="B266" s="1" t="s">
        <v>367</v>
      </c>
      <c r="C266" s="1" t="s">
        <v>164</v>
      </c>
      <c r="I266">
        <f>MOD(LEFT(RIGHT(studenci[[#This Row],[pesel]],2),1),2)</f>
        <v>0</v>
      </c>
      <c r="J266">
        <f>IF(MOD(LEFT(RIGHT(studenci[[#This Row],[pesel]],2),1),2)=0,1,0)</f>
        <v>1</v>
      </c>
      <c r="L266">
        <f>IFERROR(VLOOKUP(studenci[[#This Row],[pesel]],meldunek[pesel],1,FALSE),1)</f>
        <v>96041717944</v>
      </c>
      <c r="M266" t="str">
        <f>IF(L266=1,studenci[[#This Row],[nazwisko]],"")</f>
        <v/>
      </c>
      <c r="N266" t="str">
        <f>IF(L266=1,studenci[[#This Row],[imie]],"")</f>
        <v/>
      </c>
    </row>
    <row r="267" spans="1:14" x14ac:dyDescent="0.3">
      <c r="A267">
        <v>96042084485</v>
      </c>
      <c r="B267" s="1" t="s">
        <v>368</v>
      </c>
      <c r="C267" s="1" t="s">
        <v>369</v>
      </c>
      <c r="I267">
        <f>MOD(LEFT(RIGHT(studenci[[#This Row],[pesel]],2),1),2)</f>
        <v>0</v>
      </c>
      <c r="J267">
        <f>IF(MOD(LEFT(RIGHT(studenci[[#This Row],[pesel]],2),1),2)=0,1,0)</f>
        <v>1</v>
      </c>
      <c r="L267">
        <f>IFERROR(VLOOKUP(studenci[[#This Row],[pesel]],meldunek[pesel],1,FALSE),1)</f>
        <v>96042084485</v>
      </c>
      <c r="M267" t="str">
        <f>IF(L267=1,studenci[[#This Row],[nazwisko]],"")</f>
        <v/>
      </c>
      <c r="N267" t="str">
        <f>IF(L267=1,studenci[[#This Row],[imie]],"")</f>
        <v/>
      </c>
    </row>
    <row r="268" spans="1:14" x14ac:dyDescent="0.3">
      <c r="A268">
        <v>96042123681</v>
      </c>
      <c r="B268" s="1" t="s">
        <v>370</v>
      </c>
      <c r="C268" s="1" t="s">
        <v>93</v>
      </c>
      <c r="I268">
        <f>MOD(LEFT(RIGHT(studenci[[#This Row],[pesel]],2),1),2)</f>
        <v>0</v>
      </c>
      <c r="J268">
        <f>IF(MOD(LEFT(RIGHT(studenci[[#This Row],[pesel]],2),1),2)=0,1,0)</f>
        <v>1</v>
      </c>
      <c r="L268">
        <f>IFERROR(VLOOKUP(studenci[[#This Row],[pesel]],meldunek[pesel],1,FALSE),1)</f>
        <v>96042123681</v>
      </c>
      <c r="M268" t="str">
        <f>IF(L268=1,studenci[[#This Row],[nazwisko]],"")</f>
        <v/>
      </c>
      <c r="N268" t="str">
        <f>IF(L268=1,studenci[[#This Row],[imie]],"")</f>
        <v/>
      </c>
    </row>
    <row r="269" spans="1:14" x14ac:dyDescent="0.3">
      <c r="A269">
        <v>96043095419</v>
      </c>
      <c r="B269" s="1" t="s">
        <v>371</v>
      </c>
      <c r="C269" s="1" t="s">
        <v>71</v>
      </c>
      <c r="I269">
        <f>MOD(LEFT(RIGHT(studenci[[#This Row],[pesel]],2),1),2)</f>
        <v>1</v>
      </c>
      <c r="J269">
        <f>IF(MOD(LEFT(RIGHT(studenci[[#This Row],[pesel]],2),1),2)=0,1,0)</f>
        <v>0</v>
      </c>
      <c r="L269">
        <f>IFERROR(VLOOKUP(studenci[[#This Row],[pesel]],meldunek[pesel],1,FALSE),1)</f>
        <v>96043095419</v>
      </c>
      <c r="M269" t="str">
        <f>IF(L269=1,studenci[[#This Row],[nazwisko]],"")</f>
        <v/>
      </c>
      <c r="N269" t="str">
        <f>IF(L269=1,studenci[[#This Row],[imie]],"")</f>
        <v/>
      </c>
    </row>
    <row r="270" spans="1:14" x14ac:dyDescent="0.3">
      <c r="A270">
        <v>96050286545</v>
      </c>
      <c r="B270" s="1" t="s">
        <v>372</v>
      </c>
      <c r="C270" s="1" t="s">
        <v>247</v>
      </c>
      <c r="I270">
        <f>MOD(LEFT(RIGHT(studenci[[#This Row],[pesel]],2),1),2)</f>
        <v>0</v>
      </c>
      <c r="J270">
        <f>IF(MOD(LEFT(RIGHT(studenci[[#This Row],[pesel]],2),1),2)=0,1,0)</f>
        <v>1</v>
      </c>
      <c r="L270">
        <f>IFERROR(VLOOKUP(studenci[[#This Row],[pesel]],meldunek[pesel],1,FALSE),1)</f>
        <v>96050286545</v>
      </c>
      <c r="M270" t="str">
        <f>IF(L270=1,studenci[[#This Row],[nazwisko]],"")</f>
        <v/>
      </c>
      <c r="N270" t="str">
        <f>IF(L270=1,studenci[[#This Row],[imie]],"")</f>
        <v/>
      </c>
    </row>
    <row r="271" spans="1:14" x14ac:dyDescent="0.3">
      <c r="A271">
        <v>96050379498</v>
      </c>
      <c r="B271" s="1" t="s">
        <v>373</v>
      </c>
      <c r="C271" s="1" t="s">
        <v>47</v>
      </c>
      <c r="I271">
        <f>MOD(LEFT(RIGHT(studenci[[#This Row],[pesel]],2),1),2)</f>
        <v>1</v>
      </c>
      <c r="J271">
        <f>IF(MOD(LEFT(RIGHT(studenci[[#This Row],[pesel]],2),1),2)=0,1,0)</f>
        <v>0</v>
      </c>
      <c r="L271">
        <f>IFERROR(VLOOKUP(studenci[[#This Row],[pesel]],meldunek[pesel],1,FALSE),1)</f>
        <v>96050379498</v>
      </c>
      <c r="M271" t="str">
        <f>IF(L271=1,studenci[[#This Row],[nazwisko]],"")</f>
        <v/>
      </c>
      <c r="N271" t="str">
        <f>IF(L271=1,studenci[[#This Row],[imie]],"")</f>
        <v/>
      </c>
    </row>
    <row r="272" spans="1:14" x14ac:dyDescent="0.3">
      <c r="A272">
        <v>96050419725</v>
      </c>
      <c r="B272" s="1" t="s">
        <v>374</v>
      </c>
      <c r="C272" s="1" t="s">
        <v>355</v>
      </c>
      <c r="I272">
        <f>MOD(LEFT(RIGHT(studenci[[#This Row],[pesel]],2),1),2)</f>
        <v>0</v>
      </c>
      <c r="J272">
        <f>IF(MOD(LEFT(RIGHT(studenci[[#This Row],[pesel]],2),1),2)=0,1,0)</f>
        <v>1</v>
      </c>
      <c r="L272">
        <f>IFERROR(VLOOKUP(studenci[[#This Row],[pesel]],meldunek[pesel],1,FALSE),1)</f>
        <v>96050419725</v>
      </c>
      <c r="M272" t="str">
        <f>IF(L272=1,studenci[[#This Row],[nazwisko]],"")</f>
        <v/>
      </c>
      <c r="N272" t="str">
        <f>IF(L272=1,studenci[[#This Row],[imie]],"")</f>
        <v/>
      </c>
    </row>
    <row r="273" spans="1:14" x14ac:dyDescent="0.3">
      <c r="A273">
        <v>96050641553</v>
      </c>
      <c r="B273" s="1" t="s">
        <v>375</v>
      </c>
      <c r="C273" s="1" t="s">
        <v>119</v>
      </c>
      <c r="I273">
        <f>MOD(LEFT(RIGHT(studenci[[#This Row],[pesel]],2),1),2)</f>
        <v>1</v>
      </c>
      <c r="J273">
        <f>IF(MOD(LEFT(RIGHT(studenci[[#This Row],[pesel]],2),1),2)=0,1,0)</f>
        <v>0</v>
      </c>
      <c r="L273">
        <f>IFERROR(VLOOKUP(studenci[[#This Row],[pesel]],meldunek[pesel],1,FALSE),1)</f>
        <v>96050641553</v>
      </c>
      <c r="M273" t="str">
        <f>IF(L273=1,studenci[[#This Row],[nazwisko]],"")</f>
        <v/>
      </c>
      <c r="N273" t="str">
        <f>IF(L273=1,studenci[[#This Row],[imie]],"")</f>
        <v/>
      </c>
    </row>
    <row r="274" spans="1:14" x14ac:dyDescent="0.3">
      <c r="A274">
        <v>96051078792</v>
      </c>
      <c r="B274" s="1" t="s">
        <v>376</v>
      </c>
      <c r="C274" s="1" t="s">
        <v>295</v>
      </c>
      <c r="I274">
        <f>MOD(LEFT(RIGHT(studenci[[#This Row],[pesel]],2),1),2)</f>
        <v>1</v>
      </c>
      <c r="J274">
        <f>IF(MOD(LEFT(RIGHT(studenci[[#This Row],[pesel]],2),1),2)=0,1,0)</f>
        <v>0</v>
      </c>
      <c r="L274">
        <f>IFERROR(VLOOKUP(studenci[[#This Row],[pesel]],meldunek[pesel],1,FALSE),1)</f>
        <v>96051078792</v>
      </c>
      <c r="M274" t="str">
        <f>IF(L274=1,studenci[[#This Row],[nazwisko]],"")</f>
        <v/>
      </c>
      <c r="N274" t="str">
        <f>IF(L274=1,studenci[[#This Row],[imie]],"")</f>
        <v/>
      </c>
    </row>
    <row r="275" spans="1:14" x14ac:dyDescent="0.3">
      <c r="A275">
        <v>96051111367</v>
      </c>
      <c r="B275" s="1" t="s">
        <v>377</v>
      </c>
      <c r="C275" s="1" t="s">
        <v>164</v>
      </c>
      <c r="I275">
        <f>MOD(LEFT(RIGHT(studenci[[#This Row],[pesel]],2),1),2)</f>
        <v>0</v>
      </c>
      <c r="J275">
        <f>IF(MOD(LEFT(RIGHT(studenci[[#This Row],[pesel]],2),1),2)=0,1,0)</f>
        <v>1</v>
      </c>
      <c r="L275">
        <f>IFERROR(VLOOKUP(studenci[[#This Row],[pesel]],meldunek[pesel],1,FALSE),1)</f>
        <v>96051111367</v>
      </c>
      <c r="M275" t="str">
        <f>IF(L275=1,studenci[[#This Row],[nazwisko]],"")</f>
        <v/>
      </c>
      <c r="N275" t="str">
        <f>IF(L275=1,studenci[[#This Row],[imie]],"")</f>
        <v/>
      </c>
    </row>
    <row r="276" spans="1:14" x14ac:dyDescent="0.3">
      <c r="A276">
        <v>96051135916</v>
      </c>
      <c r="B276" s="1" t="s">
        <v>378</v>
      </c>
      <c r="C276" s="1" t="s">
        <v>83</v>
      </c>
      <c r="I276">
        <f>MOD(LEFT(RIGHT(studenci[[#This Row],[pesel]],2),1),2)</f>
        <v>1</v>
      </c>
      <c r="J276">
        <f>IF(MOD(LEFT(RIGHT(studenci[[#This Row],[pesel]],2),1),2)=0,1,0)</f>
        <v>0</v>
      </c>
      <c r="L276">
        <f>IFERROR(VLOOKUP(studenci[[#This Row],[pesel]],meldunek[pesel],1,FALSE),1)</f>
        <v>96051135916</v>
      </c>
      <c r="M276" t="str">
        <f>IF(L276=1,studenci[[#This Row],[nazwisko]],"")</f>
        <v/>
      </c>
      <c r="N276" t="str">
        <f>IF(L276=1,studenci[[#This Row],[imie]],"")</f>
        <v/>
      </c>
    </row>
    <row r="277" spans="1:14" x14ac:dyDescent="0.3">
      <c r="A277">
        <v>96051572319</v>
      </c>
      <c r="B277" s="1" t="s">
        <v>379</v>
      </c>
      <c r="C277" s="1" t="s">
        <v>83</v>
      </c>
      <c r="I277">
        <f>MOD(LEFT(RIGHT(studenci[[#This Row],[pesel]],2),1),2)</f>
        <v>1</v>
      </c>
      <c r="J277">
        <f>IF(MOD(LEFT(RIGHT(studenci[[#This Row],[pesel]],2),1),2)=0,1,0)</f>
        <v>0</v>
      </c>
      <c r="L277">
        <f>IFERROR(VLOOKUP(studenci[[#This Row],[pesel]],meldunek[pesel],1,FALSE),1)</f>
        <v>96051572319</v>
      </c>
      <c r="M277" t="str">
        <f>IF(L277=1,studenci[[#This Row],[nazwisko]],"")</f>
        <v/>
      </c>
      <c r="N277" t="str">
        <f>IF(L277=1,studenci[[#This Row],[imie]],"")</f>
        <v/>
      </c>
    </row>
    <row r="278" spans="1:14" x14ac:dyDescent="0.3">
      <c r="A278">
        <v>96051865921</v>
      </c>
      <c r="B278" s="1" t="s">
        <v>380</v>
      </c>
      <c r="C278" s="1" t="s">
        <v>232</v>
      </c>
      <c r="I278">
        <f>MOD(LEFT(RIGHT(studenci[[#This Row],[pesel]],2),1),2)</f>
        <v>0</v>
      </c>
      <c r="J278">
        <f>IF(MOD(LEFT(RIGHT(studenci[[#This Row],[pesel]],2),1),2)=0,1,0)</f>
        <v>1</v>
      </c>
      <c r="L278">
        <f>IFERROR(VLOOKUP(studenci[[#This Row],[pesel]],meldunek[pesel],1,FALSE),1)</f>
        <v>96051865921</v>
      </c>
      <c r="M278" t="str">
        <f>IF(L278=1,studenci[[#This Row],[nazwisko]],"")</f>
        <v/>
      </c>
      <c r="N278" t="str">
        <f>IF(L278=1,studenci[[#This Row],[imie]],"")</f>
        <v/>
      </c>
    </row>
    <row r="279" spans="1:14" x14ac:dyDescent="0.3">
      <c r="A279">
        <v>96052561949</v>
      </c>
      <c r="B279" s="1" t="s">
        <v>381</v>
      </c>
      <c r="C279" s="1" t="s">
        <v>247</v>
      </c>
      <c r="I279">
        <f>MOD(LEFT(RIGHT(studenci[[#This Row],[pesel]],2),1),2)</f>
        <v>0</v>
      </c>
      <c r="J279">
        <f>IF(MOD(LEFT(RIGHT(studenci[[#This Row],[pesel]],2),1),2)=0,1,0)</f>
        <v>1</v>
      </c>
      <c r="L279">
        <f>IFERROR(VLOOKUP(studenci[[#This Row],[pesel]],meldunek[pesel],1,FALSE),1)</f>
        <v>96052561949</v>
      </c>
      <c r="M279" t="str">
        <f>IF(L279=1,studenci[[#This Row],[nazwisko]],"")</f>
        <v/>
      </c>
      <c r="N279" t="str">
        <f>IF(L279=1,studenci[[#This Row],[imie]],"")</f>
        <v/>
      </c>
    </row>
    <row r="280" spans="1:14" x14ac:dyDescent="0.3">
      <c r="A280">
        <v>96052982418</v>
      </c>
      <c r="B280" s="1" t="s">
        <v>382</v>
      </c>
      <c r="C280" s="1" t="s">
        <v>295</v>
      </c>
      <c r="I280">
        <f>MOD(LEFT(RIGHT(studenci[[#This Row],[pesel]],2),1),2)</f>
        <v>1</v>
      </c>
      <c r="J280">
        <f>IF(MOD(LEFT(RIGHT(studenci[[#This Row],[pesel]],2),1),2)=0,1,0)</f>
        <v>0</v>
      </c>
      <c r="L280">
        <f>IFERROR(VLOOKUP(studenci[[#This Row],[pesel]],meldunek[pesel],1,FALSE),1)</f>
        <v>96052982418</v>
      </c>
      <c r="M280" t="str">
        <f>IF(L280=1,studenci[[#This Row],[nazwisko]],"")</f>
        <v/>
      </c>
      <c r="N280" t="str">
        <f>IF(L280=1,studenci[[#This Row],[imie]],"")</f>
        <v/>
      </c>
    </row>
    <row r="281" spans="1:14" x14ac:dyDescent="0.3">
      <c r="A281">
        <v>96060783968</v>
      </c>
      <c r="B281" s="1" t="s">
        <v>383</v>
      </c>
      <c r="C281" s="1" t="s">
        <v>384</v>
      </c>
      <c r="I281">
        <f>MOD(LEFT(RIGHT(studenci[[#This Row],[pesel]],2),1),2)</f>
        <v>0</v>
      </c>
      <c r="J281">
        <f>IF(MOD(LEFT(RIGHT(studenci[[#This Row],[pesel]],2),1),2)=0,1,0)</f>
        <v>1</v>
      </c>
      <c r="L281">
        <f>IFERROR(VLOOKUP(studenci[[#This Row],[pesel]],meldunek[pesel],1,FALSE),1)</f>
        <v>96060783968</v>
      </c>
      <c r="M281" t="str">
        <f>IF(L281=1,studenci[[#This Row],[nazwisko]],"")</f>
        <v/>
      </c>
      <c r="N281" t="str">
        <f>IF(L281=1,studenci[[#This Row],[imie]],"")</f>
        <v/>
      </c>
    </row>
    <row r="282" spans="1:14" x14ac:dyDescent="0.3">
      <c r="A282">
        <v>96061044486</v>
      </c>
      <c r="B282" s="1" t="s">
        <v>385</v>
      </c>
      <c r="C282" s="1" t="s">
        <v>105</v>
      </c>
      <c r="I282">
        <f>MOD(LEFT(RIGHT(studenci[[#This Row],[pesel]],2),1),2)</f>
        <v>0</v>
      </c>
      <c r="J282">
        <f>IF(MOD(LEFT(RIGHT(studenci[[#This Row],[pesel]],2),1),2)=0,1,0)</f>
        <v>1</v>
      </c>
      <c r="L282">
        <f>IFERROR(VLOOKUP(studenci[[#This Row],[pesel]],meldunek[pesel],1,FALSE),1)</f>
        <v>96061044486</v>
      </c>
      <c r="M282" t="str">
        <f>IF(L282=1,studenci[[#This Row],[nazwisko]],"")</f>
        <v/>
      </c>
      <c r="N282" t="str">
        <f>IF(L282=1,studenci[[#This Row],[imie]],"")</f>
        <v/>
      </c>
    </row>
    <row r="283" spans="1:14" x14ac:dyDescent="0.3">
      <c r="A283">
        <v>96061094795</v>
      </c>
      <c r="B283" s="1" t="s">
        <v>386</v>
      </c>
      <c r="C283" s="1" t="s">
        <v>264</v>
      </c>
      <c r="I283">
        <f>MOD(LEFT(RIGHT(studenci[[#This Row],[pesel]],2),1),2)</f>
        <v>1</v>
      </c>
      <c r="J283">
        <f>IF(MOD(LEFT(RIGHT(studenci[[#This Row],[pesel]],2),1),2)=0,1,0)</f>
        <v>0</v>
      </c>
      <c r="L283">
        <f>IFERROR(VLOOKUP(studenci[[#This Row],[pesel]],meldunek[pesel],1,FALSE),1)</f>
        <v>96061094795</v>
      </c>
      <c r="M283" t="str">
        <f>IF(L283=1,studenci[[#This Row],[nazwisko]],"")</f>
        <v/>
      </c>
      <c r="N283" t="str">
        <f>IF(L283=1,studenci[[#This Row],[imie]],"")</f>
        <v/>
      </c>
    </row>
    <row r="284" spans="1:14" x14ac:dyDescent="0.3">
      <c r="A284">
        <v>96061777722</v>
      </c>
      <c r="B284" s="1" t="s">
        <v>387</v>
      </c>
      <c r="C284" s="1" t="s">
        <v>388</v>
      </c>
      <c r="I284">
        <f>MOD(LEFT(RIGHT(studenci[[#This Row],[pesel]],2),1),2)</f>
        <v>0</v>
      </c>
      <c r="J284">
        <f>IF(MOD(LEFT(RIGHT(studenci[[#This Row],[pesel]],2),1),2)=0,1,0)</f>
        <v>1</v>
      </c>
      <c r="L284">
        <f>IFERROR(VLOOKUP(studenci[[#This Row],[pesel]],meldunek[pesel],1,FALSE),1)</f>
        <v>96061777722</v>
      </c>
      <c r="M284" t="str">
        <f>IF(L284=1,studenci[[#This Row],[nazwisko]],"")</f>
        <v/>
      </c>
      <c r="N284" t="str">
        <f>IF(L284=1,studenci[[#This Row],[imie]],"")</f>
        <v/>
      </c>
    </row>
    <row r="285" spans="1:14" x14ac:dyDescent="0.3">
      <c r="A285">
        <v>96062773598</v>
      </c>
      <c r="B285" s="1" t="s">
        <v>389</v>
      </c>
      <c r="C285" s="1" t="s">
        <v>10</v>
      </c>
      <c r="I285">
        <f>MOD(LEFT(RIGHT(studenci[[#This Row],[pesel]],2),1),2)</f>
        <v>1</v>
      </c>
      <c r="J285">
        <f>IF(MOD(LEFT(RIGHT(studenci[[#This Row],[pesel]],2),1),2)=0,1,0)</f>
        <v>0</v>
      </c>
      <c r="L285">
        <f>IFERROR(VLOOKUP(studenci[[#This Row],[pesel]],meldunek[pesel],1,FALSE),1)</f>
        <v>96062773598</v>
      </c>
      <c r="M285" t="str">
        <f>IF(L285=1,studenci[[#This Row],[nazwisko]],"")</f>
        <v/>
      </c>
      <c r="N285" t="str">
        <f>IF(L285=1,studenci[[#This Row],[imie]],"")</f>
        <v/>
      </c>
    </row>
    <row r="286" spans="1:14" x14ac:dyDescent="0.3">
      <c r="A286">
        <v>96070166834</v>
      </c>
      <c r="B286" s="1" t="s">
        <v>390</v>
      </c>
      <c r="C286" s="1" t="s">
        <v>125</v>
      </c>
      <c r="I286">
        <f>MOD(LEFT(RIGHT(studenci[[#This Row],[pesel]],2),1),2)</f>
        <v>1</v>
      </c>
      <c r="J286">
        <f>IF(MOD(LEFT(RIGHT(studenci[[#This Row],[pesel]],2),1),2)=0,1,0)</f>
        <v>0</v>
      </c>
      <c r="L286">
        <f>IFERROR(VLOOKUP(studenci[[#This Row],[pesel]],meldunek[pesel],1,FALSE),1)</f>
        <v>96070166834</v>
      </c>
      <c r="M286" t="str">
        <f>IF(L286=1,studenci[[#This Row],[nazwisko]],"")</f>
        <v/>
      </c>
      <c r="N286" t="str">
        <f>IF(L286=1,studenci[[#This Row],[imie]],"")</f>
        <v/>
      </c>
    </row>
    <row r="287" spans="1:14" x14ac:dyDescent="0.3">
      <c r="A287">
        <v>96070825977</v>
      </c>
      <c r="B287" s="1" t="s">
        <v>391</v>
      </c>
      <c r="C287" s="1" t="s">
        <v>392</v>
      </c>
      <c r="I287">
        <f>MOD(LEFT(RIGHT(studenci[[#This Row],[pesel]],2),1),2)</f>
        <v>1</v>
      </c>
      <c r="J287">
        <f>IF(MOD(LEFT(RIGHT(studenci[[#This Row],[pesel]],2),1),2)=0,1,0)</f>
        <v>0</v>
      </c>
      <c r="L287">
        <f>IFERROR(VLOOKUP(studenci[[#This Row],[pesel]],meldunek[pesel],1,FALSE),1)</f>
        <v>96070825977</v>
      </c>
      <c r="M287" t="str">
        <f>IF(L287=1,studenci[[#This Row],[nazwisko]],"")</f>
        <v/>
      </c>
      <c r="N287" t="str">
        <f>IF(L287=1,studenci[[#This Row],[imie]],"")</f>
        <v/>
      </c>
    </row>
    <row r="288" spans="1:14" x14ac:dyDescent="0.3">
      <c r="A288">
        <v>96072293545</v>
      </c>
      <c r="B288" s="1" t="s">
        <v>70</v>
      </c>
      <c r="C288" s="1" t="s">
        <v>76</v>
      </c>
      <c r="I288">
        <f>MOD(LEFT(RIGHT(studenci[[#This Row],[pesel]],2),1),2)</f>
        <v>0</v>
      </c>
      <c r="J288">
        <f>IF(MOD(LEFT(RIGHT(studenci[[#This Row],[pesel]],2),1),2)=0,1,0)</f>
        <v>1</v>
      </c>
      <c r="L288">
        <f>IFERROR(VLOOKUP(studenci[[#This Row],[pesel]],meldunek[pesel],1,FALSE),1)</f>
        <v>96072293545</v>
      </c>
      <c r="M288" t="str">
        <f>IF(L288=1,studenci[[#This Row],[nazwisko]],"")</f>
        <v/>
      </c>
      <c r="N288" t="str">
        <f>IF(L288=1,studenci[[#This Row],[imie]],"")</f>
        <v/>
      </c>
    </row>
    <row r="289" spans="1:14" x14ac:dyDescent="0.3">
      <c r="A289">
        <v>96080514843</v>
      </c>
      <c r="B289" s="1" t="s">
        <v>393</v>
      </c>
      <c r="C289" s="1" t="s">
        <v>105</v>
      </c>
      <c r="I289">
        <f>MOD(LEFT(RIGHT(studenci[[#This Row],[pesel]],2),1),2)</f>
        <v>0</v>
      </c>
      <c r="J289">
        <f>IF(MOD(LEFT(RIGHT(studenci[[#This Row],[pesel]],2),1),2)=0,1,0)</f>
        <v>1</v>
      </c>
      <c r="L289">
        <f>IFERROR(VLOOKUP(studenci[[#This Row],[pesel]],meldunek[pesel],1,FALSE),1)</f>
        <v>96080514843</v>
      </c>
      <c r="M289" t="str">
        <f>IF(L289=1,studenci[[#This Row],[nazwisko]],"")</f>
        <v/>
      </c>
      <c r="N289" t="str">
        <f>IF(L289=1,studenci[[#This Row],[imie]],"")</f>
        <v/>
      </c>
    </row>
    <row r="290" spans="1:14" x14ac:dyDescent="0.3">
      <c r="A290">
        <v>96081092979</v>
      </c>
      <c r="B290" s="1" t="s">
        <v>394</v>
      </c>
      <c r="C290" s="1" t="s">
        <v>214</v>
      </c>
      <c r="I290">
        <f>MOD(LEFT(RIGHT(studenci[[#This Row],[pesel]],2),1),2)</f>
        <v>1</v>
      </c>
      <c r="J290">
        <f>IF(MOD(LEFT(RIGHT(studenci[[#This Row],[pesel]],2),1),2)=0,1,0)</f>
        <v>0</v>
      </c>
      <c r="L290">
        <f>IFERROR(VLOOKUP(studenci[[#This Row],[pesel]],meldunek[pesel],1,FALSE),1)</f>
        <v>96081092979</v>
      </c>
      <c r="M290" t="str">
        <f>IF(L290=1,studenci[[#This Row],[nazwisko]],"")</f>
        <v/>
      </c>
      <c r="N290" t="str">
        <f>IF(L290=1,studenci[[#This Row],[imie]],"")</f>
        <v/>
      </c>
    </row>
    <row r="291" spans="1:14" x14ac:dyDescent="0.3">
      <c r="A291">
        <v>96081684932</v>
      </c>
      <c r="B291" s="1" t="s">
        <v>395</v>
      </c>
      <c r="C291" s="1" t="s">
        <v>10</v>
      </c>
      <c r="I291">
        <f>MOD(LEFT(RIGHT(studenci[[#This Row],[pesel]],2),1),2)</f>
        <v>1</v>
      </c>
      <c r="J291">
        <f>IF(MOD(LEFT(RIGHT(studenci[[#This Row],[pesel]],2),1),2)=0,1,0)</f>
        <v>0</v>
      </c>
      <c r="L291">
        <f>IFERROR(VLOOKUP(studenci[[#This Row],[pesel]],meldunek[pesel],1,FALSE),1)</f>
        <v>96081684932</v>
      </c>
      <c r="M291" t="str">
        <f>IF(L291=1,studenci[[#This Row],[nazwisko]],"")</f>
        <v/>
      </c>
      <c r="N291" t="str">
        <f>IF(L291=1,studenci[[#This Row],[imie]],"")</f>
        <v/>
      </c>
    </row>
    <row r="292" spans="1:14" x14ac:dyDescent="0.3">
      <c r="A292">
        <v>96081771827</v>
      </c>
      <c r="B292" s="1" t="s">
        <v>396</v>
      </c>
      <c r="C292" s="1" t="s">
        <v>6</v>
      </c>
      <c r="I292">
        <f>MOD(LEFT(RIGHT(studenci[[#This Row],[pesel]],2),1),2)</f>
        <v>0</v>
      </c>
      <c r="J292">
        <f>IF(MOD(LEFT(RIGHT(studenci[[#This Row],[pesel]],2),1),2)=0,1,0)</f>
        <v>1</v>
      </c>
      <c r="L292">
        <f>IFERROR(VLOOKUP(studenci[[#This Row],[pesel]],meldunek[pesel],1,FALSE),1)</f>
        <v>96081771827</v>
      </c>
      <c r="M292" t="str">
        <f>IF(L292=1,studenci[[#This Row],[nazwisko]],"")</f>
        <v/>
      </c>
      <c r="N292" t="str">
        <f>IF(L292=1,studenci[[#This Row],[imie]],"")</f>
        <v/>
      </c>
    </row>
    <row r="293" spans="1:14" x14ac:dyDescent="0.3">
      <c r="A293">
        <v>96081928342</v>
      </c>
      <c r="B293" s="1" t="s">
        <v>397</v>
      </c>
      <c r="C293" s="1" t="s">
        <v>58</v>
      </c>
      <c r="I293">
        <f>MOD(LEFT(RIGHT(studenci[[#This Row],[pesel]],2),1),2)</f>
        <v>0</v>
      </c>
      <c r="J293">
        <f>IF(MOD(LEFT(RIGHT(studenci[[#This Row],[pesel]],2),1),2)=0,1,0)</f>
        <v>1</v>
      </c>
      <c r="L293">
        <f>IFERROR(VLOOKUP(studenci[[#This Row],[pesel]],meldunek[pesel],1,FALSE),1)</f>
        <v>96081928342</v>
      </c>
      <c r="M293" t="str">
        <f>IF(L293=1,studenci[[#This Row],[nazwisko]],"")</f>
        <v/>
      </c>
      <c r="N293" t="str">
        <f>IF(L293=1,studenci[[#This Row],[imie]],"")</f>
        <v/>
      </c>
    </row>
    <row r="294" spans="1:14" x14ac:dyDescent="0.3">
      <c r="A294">
        <v>96082398784</v>
      </c>
      <c r="B294" s="1" t="s">
        <v>398</v>
      </c>
      <c r="C294" s="1" t="s">
        <v>184</v>
      </c>
      <c r="I294">
        <f>MOD(LEFT(RIGHT(studenci[[#This Row],[pesel]],2),1),2)</f>
        <v>0</v>
      </c>
      <c r="J294">
        <f>IF(MOD(LEFT(RIGHT(studenci[[#This Row],[pesel]],2),1),2)=0,1,0)</f>
        <v>1</v>
      </c>
      <c r="L294">
        <f>IFERROR(VLOOKUP(studenci[[#This Row],[pesel]],meldunek[pesel],1,FALSE),1)</f>
        <v>96082398784</v>
      </c>
      <c r="M294" t="str">
        <f>IF(L294=1,studenci[[#This Row],[nazwisko]],"")</f>
        <v/>
      </c>
      <c r="N294" t="str">
        <f>IF(L294=1,studenci[[#This Row],[imie]],"")</f>
        <v/>
      </c>
    </row>
    <row r="295" spans="1:14" x14ac:dyDescent="0.3">
      <c r="A295">
        <v>96082593622</v>
      </c>
      <c r="B295" s="1" t="s">
        <v>399</v>
      </c>
      <c r="C295" s="1" t="s">
        <v>350</v>
      </c>
      <c r="I295">
        <f>MOD(LEFT(RIGHT(studenci[[#This Row],[pesel]],2),1),2)</f>
        <v>0</v>
      </c>
      <c r="J295">
        <f>IF(MOD(LEFT(RIGHT(studenci[[#This Row],[pesel]],2),1),2)=0,1,0)</f>
        <v>1</v>
      </c>
      <c r="L295">
        <f>IFERROR(VLOOKUP(studenci[[#This Row],[pesel]],meldunek[pesel],1,FALSE),1)</f>
        <v>96082593622</v>
      </c>
      <c r="M295" t="str">
        <f>IF(L295=1,studenci[[#This Row],[nazwisko]],"")</f>
        <v/>
      </c>
      <c r="N295" t="str">
        <f>IF(L295=1,studenci[[#This Row],[imie]],"")</f>
        <v/>
      </c>
    </row>
    <row r="296" spans="1:14" x14ac:dyDescent="0.3">
      <c r="A296">
        <v>96090264886</v>
      </c>
      <c r="B296" s="1" t="s">
        <v>400</v>
      </c>
      <c r="C296" s="1" t="s">
        <v>69</v>
      </c>
      <c r="I296">
        <f>MOD(LEFT(RIGHT(studenci[[#This Row],[pesel]],2),1),2)</f>
        <v>0</v>
      </c>
      <c r="J296">
        <f>IF(MOD(LEFT(RIGHT(studenci[[#This Row],[pesel]],2),1),2)=0,1,0)</f>
        <v>1</v>
      </c>
      <c r="L296">
        <f>IFERROR(VLOOKUP(studenci[[#This Row],[pesel]],meldunek[pesel],1,FALSE),1)</f>
        <v>96090264886</v>
      </c>
      <c r="M296" t="str">
        <f>IF(L296=1,studenci[[#This Row],[nazwisko]],"")</f>
        <v/>
      </c>
      <c r="N296" t="str">
        <f>IF(L296=1,studenci[[#This Row],[imie]],"")</f>
        <v/>
      </c>
    </row>
    <row r="297" spans="1:14" x14ac:dyDescent="0.3">
      <c r="A297">
        <v>96090634229</v>
      </c>
      <c r="B297" s="1" t="s">
        <v>401</v>
      </c>
      <c r="C297" s="1" t="s">
        <v>69</v>
      </c>
      <c r="I297">
        <f>MOD(LEFT(RIGHT(studenci[[#This Row],[pesel]],2),1),2)</f>
        <v>0</v>
      </c>
      <c r="J297">
        <f>IF(MOD(LEFT(RIGHT(studenci[[#This Row],[pesel]],2),1),2)=0,1,0)</f>
        <v>1</v>
      </c>
      <c r="L297">
        <f>IFERROR(VLOOKUP(studenci[[#This Row],[pesel]],meldunek[pesel],1,FALSE),1)</f>
        <v>96090634229</v>
      </c>
      <c r="M297" t="str">
        <f>IF(L297=1,studenci[[#This Row],[nazwisko]],"")</f>
        <v/>
      </c>
      <c r="N297" t="str">
        <f>IF(L297=1,studenci[[#This Row],[imie]],"")</f>
        <v/>
      </c>
    </row>
    <row r="298" spans="1:14" x14ac:dyDescent="0.3">
      <c r="A298">
        <v>96090866484</v>
      </c>
      <c r="B298" s="1" t="s">
        <v>402</v>
      </c>
      <c r="C298" s="1" t="s">
        <v>69</v>
      </c>
      <c r="I298">
        <f>MOD(LEFT(RIGHT(studenci[[#This Row],[pesel]],2),1),2)</f>
        <v>0</v>
      </c>
      <c r="J298">
        <f>IF(MOD(LEFT(RIGHT(studenci[[#This Row],[pesel]],2),1),2)=0,1,0)</f>
        <v>1</v>
      </c>
      <c r="L298">
        <f>IFERROR(VLOOKUP(studenci[[#This Row],[pesel]],meldunek[pesel],1,FALSE),1)</f>
        <v>96090866484</v>
      </c>
      <c r="M298" t="str">
        <f>IF(L298=1,studenci[[#This Row],[nazwisko]],"")</f>
        <v/>
      </c>
      <c r="N298" t="str">
        <f>IF(L298=1,studenci[[#This Row],[imie]],"")</f>
        <v/>
      </c>
    </row>
    <row r="299" spans="1:14" x14ac:dyDescent="0.3">
      <c r="A299">
        <v>96090923899</v>
      </c>
      <c r="B299" s="1" t="s">
        <v>403</v>
      </c>
      <c r="C299" s="1" t="s">
        <v>150</v>
      </c>
      <c r="I299">
        <f>MOD(LEFT(RIGHT(studenci[[#This Row],[pesel]],2),1),2)</f>
        <v>1</v>
      </c>
      <c r="J299">
        <f>IF(MOD(LEFT(RIGHT(studenci[[#This Row],[pesel]],2),1),2)=0,1,0)</f>
        <v>0</v>
      </c>
      <c r="L299">
        <f>IFERROR(VLOOKUP(studenci[[#This Row],[pesel]],meldunek[pesel],1,FALSE),1)</f>
        <v>96090923899</v>
      </c>
      <c r="M299" t="str">
        <f>IF(L299=1,studenci[[#This Row],[nazwisko]],"")</f>
        <v/>
      </c>
      <c r="N299" t="str">
        <f>IF(L299=1,studenci[[#This Row],[imie]],"")</f>
        <v/>
      </c>
    </row>
    <row r="300" spans="1:14" x14ac:dyDescent="0.3">
      <c r="A300">
        <v>96091269286</v>
      </c>
      <c r="B300" s="1" t="s">
        <v>404</v>
      </c>
      <c r="C300" s="1" t="s">
        <v>235</v>
      </c>
      <c r="I300">
        <f>MOD(LEFT(RIGHT(studenci[[#This Row],[pesel]],2),1),2)</f>
        <v>0</v>
      </c>
      <c r="J300">
        <f>IF(MOD(LEFT(RIGHT(studenci[[#This Row],[pesel]],2),1),2)=0,1,0)</f>
        <v>1</v>
      </c>
      <c r="L300">
        <f>IFERROR(VLOOKUP(studenci[[#This Row],[pesel]],meldunek[pesel],1,FALSE),1)</f>
        <v>96091269286</v>
      </c>
      <c r="M300" t="str">
        <f>IF(L300=1,studenci[[#This Row],[nazwisko]],"")</f>
        <v/>
      </c>
      <c r="N300" t="str">
        <f>IF(L300=1,studenci[[#This Row],[imie]],"")</f>
        <v/>
      </c>
    </row>
    <row r="301" spans="1:14" x14ac:dyDescent="0.3">
      <c r="A301">
        <v>96092278614</v>
      </c>
      <c r="B301" s="1" t="s">
        <v>405</v>
      </c>
      <c r="C301" s="1" t="s">
        <v>37</v>
      </c>
      <c r="I301">
        <f>MOD(LEFT(RIGHT(studenci[[#This Row],[pesel]],2),1),2)</f>
        <v>1</v>
      </c>
      <c r="J301">
        <f>IF(MOD(LEFT(RIGHT(studenci[[#This Row],[pesel]],2),1),2)=0,1,0)</f>
        <v>0</v>
      </c>
      <c r="L301">
        <f>IFERROR(VLOOKUP(studenci[[#This Row],[pesel]],meldunek[pesel],1,FALSE),1)</f>
        <v>1</v>
      </c>
      <c r="M301" t="str">
        <f>IF(L301=1,studenci[[#This Row],[nazwisko]],"")</f>
        <v>DYLAG</v>
      </c>
      <c r="N301" t="str">
        <f>IF(L301=1,studenci[[#This Row],[imie]],"")</f>
        <v>JACEK</v>
      </c>
    </row>
    <row r="302" spans="1:14" x14ac:dyDescent="0.3">
      <c r="A302">
        <v>96092746489</v>
      </c>
      <c r="B302" s="1" t="s">
        <v>406</v>
      </c>
      <c r="C302" s="1" t="s">
        <v>95</v>
      </c>
      <c r="I302">
        <f>MOD(LEFT(RIGHT(studenci[[#This Row],[pesel]],2),1),2)</f>
        <v>0</v>
      </c>
      <c r="J302">
        <f>IF(MOD(LEFT(RIGHT(studenci[[#This Row],[pesel]],2),1),2)=0,1,0)</f>
        <v>1</v>
      </c>
      <c r="L302">
        <f>IFERROR(VLOOKUP(studenci[[#This Row],[pesel]],meldunek[pesel],1,FALSE),1)</f>
        <v>96092746489</v>
      </c>
      <c r="M302" t="str">
        <f>IF(L302=1,studenci[[#This Row],[nazwisko]],"")</f>
        <v/>
      </c>
      <c r="N302" t="str">
        <f>IF(L302=1,studenci[[#This Row],[imie]],"")</f>
        <v/>
      </c>
    </row>
    <row r="303" spans="1:14" x14ac:dyDescent="0.3">
      <c r="A303">
        <v>96092784458</v>
      </c>
      <c r="B303" s="1" t="s">
        <v>407</v>
      </c>
      <c r="C303" s="1" t="s">
        <v>173</v>
      </c>
      <c r="I303">
        <f>MOD(LEFT(RIGHT(studenci[[#This Row],[pesel]],2),1),2)</f>
        <v>1</v>
      </c>
      <c r="J303">
        <f>IF(MOD(LEFT(RIGHT(studenci[[#This Row],[pesel]],2),1),2)=0,1,0)</f>
        <v>0</v>
      </c>
      <c r="L303">
        <f>IFERROR(VLOOKUP(studenci[[#This Row],[pesel]],meldunek[pesel],1,FALSE),1)</f>
        <v>96092784458</v>
      </c>
      <c r="M303" t="str">
        <f>IF(L303=1,studenci[[#This Row],[nazwisko]],"")</f>
        <v/>
      </c>
      <c r="N303" t="str">
        <f>IF(L303=1,studenci[[#This Row],[imie]],"")</f>
        <v/>
      </c>
    </row>
    <row r="304" spans="1:14" x14ac:dyDescent="0.3">
      <c r="A304">
        <v>96102819712</v>
      </c>
      <c r="B304" s="1" t="s">
        <v>408</v>
      </c>
      <c r="C304" s="1" t="s">
        <v>314</v>
      </c>
      <c r="I304">
        <f>MOD(LEFT(RIGHT(studenci[[#This Row],[pesel]],2),1),2)</f>
        <v>1</v>
      </c>
      <c r="J304">
        <f>IF(MOD(LEFT(RIGHT(studenci[[#This Row],[pesel]],2),1),2)=0,1,0)</f>
        <v>0</v>
      </c>
      <c r="L304">
        <f>IFERROR(VLOOKUP(studenci[[#This Row],[pesel]],meldunek[pesel],1,FALSE),1)</f>
        <v>96102819712</v>
      </c>
      <c r="M304" t="str">
        <f>IF(L304=1,studenci[[#This Row],[nazwisko]],"")</f>
        <v/>
      </c>
      <c r="N304" t="str">
        <f>IF(L304=1,studenci[[#This Row],[imie]],"")</f>
        <v/>
      </c>
    </row>
    <row r="305" spans="1:14" x14ac:dyDescent="0.3">
      <c r="A305">
        <v>96110243976</v>
      </c>
      <c r="B305" s="1" t="s">
        <v>409</v>
      </c>
      <c r="C305" s="1" t="s">
        <v>162</v>
      </c>
      <c r="I305">
        <f>MOD(LEFT(RIGHT(studenci[[#This Row],[pesel]],2),1),2)</f>
        <v>1</v>
      </c>
      <c r="J305">
        <f>IF(MOD(LEFT(RIGHT(studenci[[#This Row],[pesel]],2),1),2)=0,1,0)</f>
        <v>0</v>
      </c>
      <c r="L305">
        <f>IFERROR(VLOOKUP(studenci[[#This Row],[pesel]],meldunek[pesel],1,FALSE),1)</f>
        <v>96110243976</v>
      </c>
      <c r="M305" t="str">
        <f>IF(L305=1,studenci[[#This Row],[nazwisko]],"")</f>
        <v/>
      </c>
      <c r="N305" t="str">
        <f>IF(L305=1,studenci[[#This Row],[imie]],"")</f>
        <v/>
      </c>
    </row>
    <row r="306" spans="1:14" x14ac:dyDescent="0.3">
      <c r="A306">
        <v>96110878613</v>
      </c>
      <c r="B306" s="1" t="s">
        <v>410</v>
      </c>
      <c r="C306" s="1" t="s">
        <v>150</v>
      </c>
      <c r="I306">
        <f>MOD(LEFT(RIGHT(studenci[[#This Row],[pesel]],2),1),2)</f>
        <v>1</v>
      </c>
      <c r="J306">
        <f>IF(MOD(LEFT(RIGHT(studenci[[#This Row],[pesel]],2),1),2)=0,1,0)</f>
        <v>0</v>
      </c>
      <c r="L306">
        <f>IFERROR(VLOOKUP(studenci[[#This Row],[pesel]],meldunek[pesel],1,FALSE),1)</f>
        <v>96110878613</v>
      </c>
      <c r="M306" t="str">
        <f>IF(L306=1,studenci[[#This Row],[nazwisko]],"")</f>
        <v/>
      </c>
      <c r="N306" t="str">
        <f>IF(L306=1,studenci[[#This Row],[imie]],"")</f>
        <v/>
      </c>
    </row>
    <row r="307" spans="1:14" x14ac:dyDescent="0.3">
      <c r="A307">
        <v>96111514855</v>
      </c>
      <c r="B307" s="1" t="s">
        <v>411</v>
      </c>
      <c r="C307" s="1" t="s">
        <v>125</v>
      </c>
      <c r="I307">
        <f>MOD(LEFT(RIGHT(studenci[[#This Row],[pesel]],2),1),2)</f>
        <v>1</v>
      </c>
      <c r="J307">
        <f>IF(MOD(LEFT(RIGHT(studenci[[#This Row],[pesel]],2),1),2)=0,1,0)</f>
        <v>0</v>
      </c>
      <c r="L307">
        <f>IFERROR(VLOOKUP(studenci[[#This Row],[pesel]],meldunek[pesel],1,FALSE),1)</f>
        <v>96111514855</v>
      </c>
      <c r="M307" t="str">
        <f>IF(L307=1,studenci[[#This Row],[nazwisko]],"")</f>
        <v/>
      </c>
      <c r="N307" t="str">
        <f>IF(L307=1,studenci[[#This Row],[imie]],"")</f>
        <v/>
      </c>
    </row>
    <row r="308" spans="1:14" x14ac:dyDescent="0.3">
      <c r="A308">
        <v>96111524476</v>
      </c>
      <c r="B308" s="1" t="s">
        <v>412</v>
      </c>
      <c r="C308" s="1" t="s">
        <v>145</v>
      </c>
      <c r="I308">
        <f>MOD(LEFT(RIGHT(studenci[[#This Row],[pesel]],2),1),2)</f>
        <v>1</v>
      </c>
      <c r="J308">
        <f>IF(MOD(LEFT(RIGHT(studenci[[#This Row],[pesel]],2),1),2)=0,1,0)</f>
        <v>0</v>
      </c>
      <c r="L308">
        <f>IFERROR(VLOOKUP(studenci[[#This Row],[pesel]],meldunek[pesel],1,FALSE),1)</f>
        <v>96111524476</v>
      </c>
      <c r="M308" t="str">
        <f>IF(L308=1,studenci[[#This Row],[nazwisko]],"")</f>
        <v/>
      </c>
      <c r="N308" t="str">
        <f>IF(L308=1,studenci[[#This Row],[imie]],"")</f>
        <v/>
      </c>
    </row>
    <row r="309" spans="1:14" x14ac:dyDescent="0.3">
      <c r="A309">
        <v>96111917733</v>
      </c>
      <c r="B309" s="1" t="s">
        <v>413</v>
      </c>
      <c r="C309" s="1" t="s">
        <v>325</v>
      </c>
      <c r="I309">
        <f>MOD(LEFT(RIGHT(studenci[[#This Row],[pesel]],2),1),2)</f>
        <v>1</v>
      </c>
      <c r="J309">
        <f>IF(MOD(LEFT(RIGHT(studenci[[#This Row],[pesel]],2),1),2)=0,1,0)</f>
        <v>0</v>
      </c>
      <c r="L309">
        <f>IFERROR(VLOOKUP(studenci[[#This Row],[pesel]],meldunek[pesel],1,FALSE),1)</f>
        <v>96111917733</v>
      </c>
      <c r="M309" t="str">
        <f>IF(L309=1,studenci[[#This Row],[nazwisko]],"")</f>
        <v/>
      </c>
      <c r="N309" t="str">
        <f>IF(L309=1,studenci[[#This Row],[imie]],"")</f>
        <v/>
      </c>
    </row>
    <row r="310" spans="1:14" x14ac:dyDescent="0.3">
      <c r="A310">
        <v>96112171271</v>
      </c>
      <c r="B310" s="1" t="s">
        <v>414</v>
      </c>
      <c r="C310" s="1" t="s">
        <v>37</v>
      </c>
      <c r="I310">
        <f>MOD(LEFT(RIGHT(studenci[[#This Row],[pesel]],2),1),2)</f>
        <v>1</v>
      </c>
      <c r="J310">
        <f>IF(MOD(LEFT(RIGHT(studenci[[#This Row],[pesel]],2),1),2)=0,1,0)</f>
        <v>0</v>
      </c>
      <c r="L310">
        <f>IFERROR(VLOOKUP(studenci[[#This Row],[pesel]],meldunek[pesel],1,FALSE),1)</f>
        <v>96112171271</v>
      </c>
      <c r="M310" t="str">
        <f>IF(L310=1,studenci[[#This Row],[nazwisko]],"")</f>
        <v/>
      </c>
      <c r="N310" t="str">
        <f>IF(L310=1,studenci[[#This Row],[imie]],"")</f>
        <v/>
      </c>
    </row>
    <row r="311" spans="1:14" x14ac:dyDescent="0.3">
      <c r="A311">
        <v>96112275739</v>
      </c>
      <c r="B311" s="1" t="s">
        <v>415</v>
      </c>
      <c r="C311" s="1" t="s">
        <v>10</v>
      </c>
      <c r="I311">
        <f>MOD(LEFT(RIGHT(studenci[[#This Row],[pesel]],2),1),2)</f>
        <v>1</v>
      </c>
      <c r="J311">
        <f>IF(MOD(LEFT(RIGHT(studenci[[#This Row],[pesel]],2),1),2)=0,1,0)</f>
        <v>0</v>
      </c>
      <c r="L311">
        <f>IFERROR(VLOOKUP(studenci[[#This Row],[pesel]],meldunek[pesel],1,FALSE),1)</f>
        <v>96112275739</v>
      </c>
      <c r="M311" t="str">
        <f>IF(L311=1,studenci[[#This Row],[nazwisko]],"")</f>
        <v/>
      </c>
      <c r="N311" t="str">
        <f>IF(L311=1,studenci[[#This Row],[imie]],"")</f>
        <v/>
      </c>
    </row>
    <row r="312" spans="1:14" x14ac:dyDescent="0.3">
      <c r="A312">
        <v>96112845442</v>
      </c>
      <c r="B312" s="1" t="s">
        <v>416</v>
      </c>
      <c r="C312" s="1" t="s">
        <v>62</v>
      </c>
      <c r="I312">
        <f>MOD(LEFT(RIGHT(studenci[[#This Row],[pesel]],2),1),2)</f>
        <v>0</v>
      </c>
      <c r="J312">
        <f>IF(MOD(LEFT(RIGHT(studenci[[#This Row],[pesel]],2),1),2)=0,1,0)</f>
        <v>1</v>
      </c>
      <c r="L312">
        <f>IFERROR(VLOOKUP(studenci[[#This Row],[pesel]],meldunek[pesel],1,FALSE),1)</f>
        <v>96112845442</v>
      </c>
      <c r="M312" t="str">
        <f>IF(L312=1,studenci[[#This Row],[nazwisko]],"")</f>
        <v/>
      </c>
      <c r="N312" t="str">
        <f>IF(L312=1,studenci[[#This Row],[imie]],"")</f>
        <v/>
      </c>
    </row>
    <row r="313" spans="1:14" x14ac:dyDescent="0.3">
      <c r="A313">
        <v>96120158756</v>
      </c>
      <c r="B313" s="1" t="s">
        <v>417</v>
      </c>
      <c r="C313" s="1" t="s">
        <v>4</v>
      </c>
      <c r="I313">
        <f>MOD(LEFT(RIGHT(studenci[[#This Row],[pesel]],2),1),2)</f>
        <v>1</v>
      </c>
      <c r="J313">
        <f>IF(MOD(LEFT(RIGHT(studenci[[#This Row],[pesel]],2),1),2)=0,1,0)</f>
        <v>0</v>
      </c>
      <c r="L313">
        <f>IFERROR(VLOOKUP(studenci[[#This Row],[pesel]],meldunek[pesel],1,FALSE),1)</f>
        <v>96120158756</v>
      </c>
      <c r="M313" t="str">
        <f>IF(L313=1,studenci[[#This Row],[nazwisko]],"")</f>
        <v/>
      </c>
      <c r="N313" t="str">
        <f>IF(L313=1,studenci[[#This Row],[imie]],"")</f>
        <v/>
      </c>
    </row>
    <row r="314" spans="1:14" x14ac:dyDescent="0.3">
      <c r="A314">
        <v>96120239628</v>
      </c>
      <c r="B314" s="1" t="s">
        <v>418</v>
      </c>
      <c r="C314" s="1" t="s">
        <v>303</v>
      </c>
      <c r="I314">
        <f>MOD(LEFT(RIGHT(studenci[[#This Row],[pesel]],2),1),2)</f>
        <v>0</v>
      </c>
      <c r="J314">
        <f>IF(MOD(LEFT(RIGHT(studenci[[#This Row],[pesel]],2),1),2)=0,1,0)</f>
        <v>1</v>
      </c>
      <c r="L314">
        <f>IFERROR(VLOOKUP(studenci[[#This Row],[pesel]],meldunek[pesel],1,FALSE),1)</f>
        <v>96120239628</v>
      </c>
      <c r="M314" t="str">
        <f>IF(L314=1,studenci[[#This Row],[nazwisko]],"")</f>
        <v/>
      </c>
      <c r="N314" t="str">
        <f>IF(L314=1,studenci[[#This Row],[imie]],"")</f>
        <v/>
      </c>
    </row>
    <row r="315" spans="1:14" x14ac:dyDescent="0.3">
      <c r="A315">
        <v>96121964255</v>
      </c>
      <c r="B315" s="1" t="s">
        <v>419</v>
      </c>
      <c r="C315" s="1" t="s">
        <v>125</v>
      </c>
      <c r="I315">
        <f>MOD(LEFT(RIGHT(studenci[[#This Row],[pesel]],2),1),2)</f>
        <v>1</v>
      </c>
      <c r="J315">
        <f>IF(MOD(LEFT(RIGHT(studenci[[#This Row],[pesel]],2),1),2)=0,1,0)</f>
        <v>0</v>
      </c>
      <c r="L315">
        <f>IFERROR(VLOOKUP(studenci[[#This Row],[pesel]],meldunek[pesel],1,FALSE),1)</f>
        <v>96121964255</v>
      </c>
      <c r="M315" t="str">
        <f>IF(L315=1,studenci[[#This Row],[nazwisko]],"")</f>
        <v/>
      </c>
      <c r="N315" t="str">
        <f>IF(L315=1,studenci[[#This Row],[imie]],"")</f>
        <v/>
      </c>
    </row>
    <row r="316" spans="1:14" x14ac:dyDescent="0.3">
      <c r="A316">
        <v>96122014799</v>
      </c>
      <c r="B316" s="1" t="s">
        <v>420</v>
      </c>
      <c r="C316" s="1" t="s">
        <v>145</v>
      </c>
      <c r="I316">
        <f>MOD(LEFT(RIGHT(studenci[[#This Row],[pesel]],2),1),2)</f>
        <v>1</v>
      </c>
      <c r="J316">
        <f>IF(MOD(LEFT(RIGHT(studenci[[#This Row],[pesel]],2),1),2)=0,1,0)</f>
        <v>0</v>
      </c>
      <c r="L316">
        <f>IFERROR(VLOOKUP(studenci[[#This Row],[pesel]],meldunek[pesel],1,FALSE),1)</f>
        <v>96122014799</v>
      </c>
      <c r="M316" t="str">
        <f>IF(L316=1,studenci[[#This Row],[nazwisko]],"")</f>
        <v/>
      </c>
      <c r="N316" t="str">
        <f>IF(L316=1,studenci[[#This Row],[imie]],"")</f>
        <v/>
      </c>
    </row>
    <row r="317" spans="1:14" x14ac:dyDescent="0.3">
      <c r="A317">
        <v>96122095251</v>
      </c>
      <c r="B317" s="1" t="s">
        <v>421</v>
      </c>
      <c r="C317" s="1" t="s">
        <v>264</v>
      </c>
      <c r="I317">
        <f>MOD(LEFT(RIGHT(studenci[[#This Row],[pesel]],2),1),2)</f>
        <v>1</v>
      </c>
      <c r="J317">
        <f>IF(MOD(LEFT(RIGHT(studenci[[#This Row],[pesel]],2),1),2)=0,1,0)</f>
        <v>0</v>
      </c>
      <c r="L317">
        <f>IFERROR(VLOOKUP(studenci[[#This Row],[pesel]],meldunek[pesel],1,FALSE),1)</f>
        <v>96122095251</v>
      </c>
      <c r="M317" t="str">
        <f>IF(L317=1,studenci[[#This Row],[nazwisko]],"")</f>
        <v/>
      </c>
      <c r="N317" t="str">
        <f>IF(L317=1,studenci[[#This Row],[imie]],"")</f>
        <v/>
      </c>
    </row>
    <row r="318" spans="1:14" x14ac:dyDescent="0.3">
      <c r="A318">
        <v>96122279451</v>
      </c>
      <c r="B318" s="1" t="s">
        <v>422</v>
      </c>
      <c r="C318" s="1" t="s">
        <v>45</v>
      </c>
      <c r="I318">
        <f>MOD(LEFT(RIGHT(studenci[[#This Row],[pesel]],2),1),2)</f>
        <v>1</v>
      </c>
      <c r="J318">
        <f>IF(MOD(LEFT(RIGHT(studenci[[#This Row],[pesel]],2),1),2)=0,1,0)</f>
        <v>0</v>
      </c>
      <c r="L318">
        <f>IFERROR(VLOOKUP(studenci[[#This Row],[pesel]],meldunek[pesel],1,FALSE),1)</f>
        <v>96122279451</v>
      </c>
      <c r="M318" t="str">
        <f>IF(L318=1,studenci[[#This Row],[nazwisko]],"")</f>
        <v/>
      </c>
      <c r="N318" t="str">
        <f>IF(L318=1,studenci[[#This Row],[imie]],"")</f>
        <v/>
      </c>
    </row>
    <row r="319" spans="1:14" x14ac:dyDescent="0.3">
      <c r="A319">
        <v>97010159347</v>
      </c>
      <c r="B319" s="1" t="s">
        <v>423</v>
      </c>
      <c r="C319" s="1" t="s">
        <v>247</v>
      </c>
      <c r="I319">
        <f>MOD(LEFT(RIGHT(studenci[[#This Row],[pesel]],2),1),2)</f>
        <v>0</v>
      </c>
      <c r="J319">
        <f>IF(MOD(LEFT(RIGHT(studenci[[#This Row],[pesel]],2),1),2)=0,1,0)</f>
        <v>1</v>
      </c>
      <c r="L319">
        <f>IFERROR(VLOOKUP(studenci[[#This Row],[pesel]],meldunek[pesel],1,FALSE),1)</f>
        <v>97010159347</v>
      </c>
      <c r="M319" t="str">
        <f>IF(L319=1,studenci[[#This Row],[nazwisko]],"")</f>
        <v/>
      </c>
      <c r="N319" t="str">
        <f>IF(L319=1,studenci[[#This Row],[imie]],"")</f>
        <v/>
      </c>
    </row>
    <row r="320" spans="1:14" x14ac:dyDescent="0.3">
      <c r="A320">
        <v>97010621727</v>
      </c>
      <c r="B320" s="1" t="s">
        <v>424</v>
      </c>
      <c r="C320" s="1" t="s">
        <v>218</v>
      </c>
      <c r="I320">
        <f>MOD(LEFT(RIGHT(studenci[[#This Row],[pesel]],2),1),2)</f>
        <v>0</v>
      </c>
      <c r="J320">
        <f>IF(MOD(LEFT(RIGHT(studenci[[#This Row],[pesel]],2),1),2)=0,1,0)</f>
        <v>1</v>
      </c>
      <c r="L320">
        <f>IFERROR(VLOOKUP(studenci[[#This Row],[pesel]],meldunek[pesel],1,FALSE),1)</f>
        <v>97010621727</v>
      </c>
      <c r="M320" t="str">
        <f>IF(L320=1,studenci[[#This Row],[nazwisko]],"")</f>
        <v/>
      </c>
      <c r="N320" t="str">
        <f>IF(L320=1,studenci[[#This Row],[imie]],"")</f>
        <v/>
      </c>
    </row>
    <row r="321" spans="1:14" x14ac:dyDescent="0.3">
      <c r="A321">
        <v>97010812385</v>
      </c>
      <c r="B321" s="1" t="s">
        <v>425</v>
      </c>
      <c r="C321" s="1" t="s">
        <v>87</v>
      </c>
      <c r="I321">
        <f>MOD(LEFT(RIGHT(studenci[[#This Row],[pesel]],2),1),2)</f>
        <v>0</v>
      </c>
      <c r="J321">
        <f>IF(MOD(LEFT(RIGHT(studenci[[#This Row],[pesel]],2),1),2)=0,1,0)</f>
        <v>1</v>
      </c>
      <c r="L321">
        <f>IFERROR(VLOOKUP(studenci[[#This Row],[pesel]],meldunek[pesel],1,FALSE),1)</f>
        <v>97010812385</v>
      </c>
      <c r="M321" t="str">
        <f>IF(L321=1,studenci[[#This Row],[nazwisko]],"")</f>
        <v/>
      </c>
      <c r="N321" t="str">
        <f>IF(L321=1,studenci[[#This Row],[imie]],"")</f>
        <v/>
      </c>
    </row>
    <row r="322" spans="1:14" x14ac:dyDescent="0.3">
      <c r="A322">
        <v>97010983179</v>
      </c>
      <c r="B322" s="1" t="s">
        <v>426</v>
      </c>
      <c r="C322" s="1" t="s">
        <v>137</v>
      </c>
      <c r="I322">
        <f>MOD(LEFT(RIGHT(studenci[[#This Row],[pesel]],2),1),2)</f>
        <v>1</v>
      </c>
      <c r="J322">
        <f>IF(MOD(LEFT(RIGHT(studenci[[#This Row],[pesel]],2),1),2)=0,1,0)</f>
        <v>0</v>
      </c>
      <c r="L322">
        <f>IFERROR(VLOOKUP(studenci[[#This Row],[pesel]],meldunek[pesel],1,FALSE),1)</f>
        <v>97010983179</v>
      </c>
      <c r="M322" t="str">
        <f>IF(L322=1,studenci[[#This Row],[nazwisko]],"")</f>
        <v/>
      </c>
      <c r="N322" t="str">
        <f>IF(L322=1,studenci[[#This Row],[imie]],"")</f>
        <v/>
      </c>
    </row>
    <row r="323" spans="1:14" x14ac:dyDescent="0.3">
      <c r="A323">
        <v>97011693781</v>
      </c>
      <c r="B323" s="1" t="s">
        <v>427</v>
      </c>
      <c r="C323" s="1" t="s">
        <v>105</v>
      </c>
      <c r="I323">
        <f>MOD(LEFT(RIGHT(studenci[[#This Row],[pesel]],2),1),2)</f>
        <v>0</v>
      </c>
      <c r="J323">
        <f>IF(MOD(LEFT(RIGHT(studenci[[#This Row],[pesel]],2),1),2)=0,1,0)</f>
        <v>1</v>
      </c>
      <c r="L323">
        <f>IFERROR(VLOOKUP(studenci[[#This Row],[pesel]],meldunek[pesel],1,FALSE),1)</f>
        <v>97011693781</v>
      </c>
      <c r="M323" t="str">
        <f>IF(L323=1,studenci[[#This Row],[nazwisko]],"")</f>
        <v/>
      </c>
      <c r="N323" t="str">
        <f>IF(L323=1,studenci[[#This Row],[imie]],"")</f>
        <v/>
      </c>
    </row>
    <row r="324" spans="1:14" x14ac:dyDescent="0.3">
      <c r="A324">
        <v>97012853362</v>
      </c>
      <c r="B324" s="1" t="s">
        <v>428</v>
      </c>
      <c r="C324" s="1" t="s">
        <v>384</v>
      </c>
      <c r="I324">
        <f>MOD(LEFT(RIGHT(studenci[[#This Row],[pesel]],2),1),2)</f>
        <v>0</v>
      </c>
      <c r="J324">
        <f>IF(MOD(LEFT(RIGHT(studenci[[#This Row],[pesel]],2),1),2)=0,1,0)</f>
        <v>1</v>
      </c>
      <c r="L324">
        <f>IFERROR(VLOOKUP(studenci[[#This Row],[pesel]],meldunek[pesel],1,FALSE),1)</f>
        <v>97012853362</v>
      </c>
      <c r="M324" t="str">
        <f>IF(L324=1,studenci[[#This Row],[nazwisko]],"")</f>
        <v/>
      </c>
      <c r="N324" t="str">
        <f>IF(L324=1,studenci[[#This Row],[imie]],"")</f>
        <v/>
      </c>
    </row>
    <row r="325" spans="1:14" x14ac:dyDescent="0.3">
      <c r="A325">
        <v>97012894365</v>
      </c>
      <c r="B325" s="1" t="s">
        <v>429</v>
      </c>
      <c r="C325" s="1" t="s">
        <v>105</v>
      </c>
      <c r="I325">
        <f>MOD(LEFT(RIGHT(studenci[[#This Row],[pesel]],2),1),2)</f>
        <v>0</v>
      </c>
      <c r="J325">
        <f>IF(MOD(LEFT(RIGHT(studenci[[#This Row],[pesel]],2),1),2)=0,1,0)</f>
        <v>1</v>
      </c>
      <c r="L325">
        <f>IFERROR(VLOOKUP(studenci[[#This Row],[pesel]],meldunek[pesel],1,FALSE),1)</f>
        <v>97012894365</v>
      </c>
      <c r="M325" t="str">
        <f>IF(L325=1,studenci[[#This Row],[nazwisko]],"")</f>
        <v/>
      </c>
      <c r="N325" t="str">
        <f>IF(L325=1,studenci[[#This Row],[imie]],"")</f>
        <v/>
      </c>
    </row>
    <row r="326" spans="1:14" x14ac:dyDescent="0.3">
      <c r="A326">
        <v>97020245331</v>
      </c>
      <c r="B326" s="1" t="s">
        <v>430</v>
      </c>
      <c r="C326" s="1" t="s">
        <v>269</v>
      </c>
      <c r="I326">
        <f>MOD(LEFT(RIGHT(studenci[[#This Row],[pesel]],2),1),2)</f>
        <v>1</v>
      </c>
      <c r="J326">
        <f>IF(MOD(LEFT(RIGHT(studenci[[#This Row],[pesel]],2),1),2)=0,1,0)</f>
        <v>0</v>
      </c>
      <c r="L326">
        <f>IFERROR(VLOOKUP(studenci[[#This Row],[pesel]],meldunek[pesel],1,FALSE),1)</f>
        <v>97020245331</v>
      </c>
      <c r="M326" t="str">
        <f>IF(L326=1,studenci[[#This Row],[nazwisko]],"")</f>
        <v/>
      </c>
      <c r="N326" t="str">
        <f>IF(L326=1,studenci[[#This Row],[imie]],"")</f>
        <v/>
      </c>
    </row>
    <row r="327" spans="1:14" x14ac:dyDescent="0.3">
      <c r="A327">
        <v>97020963358</v>
      </c>
      <c r="B327" s="1" t="s">
        <v>431</v>
      </c>
      <c r="C327" s="1" t="s">
        <v>30</v>
      </c>
      <c r="I327">
        <f>MOD(LEFT(RIGHT(studenci[[#This Row],[pesel]],2),1),2)</f>
        <v>1</v>
      </c>
      <c r="J327">
        <f>IF(MOD(LEFT(RIGHT(studenci[[#This Row],[pesel]],2),1),2)=0,1,0)</f>
        <v>0</v>
      </c>
      <c r="L327">
        <f>IFERROR(VLOOKUP(studenci[[#This Row],[pesel]],meldunek[pesel],1,FALSE),1)</f>
        <v>97020963358</v>
      </c>
      <c r="M327" t="str">
        <f>IF(L327=1,studenci[[#This Row],[nazwisko]],"")</f>
        <v/>
      </c>
      <c r="N327" t="str">
        <f>IF(L327=1,studenci[[#This Row],[imie]],"")</f>
        <v/>
      </c>
    </row>
    <row r="328" spans="1:14" x14ac:dyDescent="0.3">
      <c r="A328">
        <v>97021392858</v>
      </c>
      <c r="B328" s="1" t="s">
        <v>432</v>
      </c>
      <c r="C328" s="1" t="s">
        <v>83</v>
      </c>
      <c r="I328">
        <f>MOD(LEFT(RIGHT(studenci[[#This Row],[pesel]],2),1),2)</f>
        <v>1</v>
      </c>
      <c r="J328">
        <f>IF(MOD(LEFT(RIGHT(studenci[[#This Row],[pesel]],2),1),2)=0,1,0)</f>
        <v>0</v>
      </c>
      <c r="L328">
        <f>IFERROR(VLOOKUP(studenci[[#This Row],[pesel]],meldunek[pesel],1,FALSE),1)</f>
        <v>97021392858</v>
      </c>
      <c r="M328" t="str">
        <f>IF(L328=1,studenci[[#This Row],[nazwisko]],"")</f>
        <v/>
      </c>
      <c r="N328" t="str">
        <f>IF(L328=1,studenci[[#This Row],[imie]],"")</f>
        <v/>
      </c>
    </row>
    <row r="329" spans="1:14" x14ac:dyDescent="0.3">
      <c r="A329">
        <v>97021486467</v>
      </c>
      <c r="B329" s="1" t="s">
        <v>433</v>
      </c>
      <c r="C329" s="1" t="s">
        <v>101</v>
      </c>
      <c r="I329">
        <f>MOD(LEFT(RIGHT(studenci[[#This Row],[pesel]],2),1),2)</f>
        <v>0</v>
      </c>
      <c r="J329">
        <f>IF(MOD(LEFT(RIGHT(studenci[[#This Row],[pesel]],2),1),2)=0,1,0)</f>
        <v>1</v>
      </c>
      <c r="L329">
        <f>IFERROR(VLOOKUP(studenci[[#This Row],[pesel]],meldunek[pesel],1,FALSE),1)</f>
        <v>97021486467</v>
      </c>
      <c r="M329" t="str">
        <f>IF(L329=1,studenci[[#This Row],[nazwisko]],"")</f>
        <v/>
      </c>
      <c r="N329" t="str">
        <f>IF(L329=1,studenci[[#This Row],[imie]],"")</f>
        <v/>
      </c>
    </row>
    <row r="330" spans="1:14" x14ac:dyDescent="0.3">
      <c r="A330">
        <v>97022426727</v>
      </c>
      <c r="B330" s="1" t="s">
        <v>434</v>
      </c>
      <c r="C330" s="1" t="s">
        <v>69</v>
      </c>
      <c r="I330">
        <f>MOD(LEFT(RIGHT(studenci[[#This Row],[pesel]],2),1),2)</f>
        <v>0</v>
      </c>
      <c r="J330">
        <f>IF(MOD(LEFT(RIGHT(studenci[[#This Row],[pesel]],2),1),2)=0,1,0)</f>
        <v>1</v>
      </c>
      <c r="L330">
        <f>IFERROR(VLOOKUP(studenci[[#This Row],[pesel]],meldunek[pesel],1,FALSE),1)</f>
        <v>97022426727</v>
      </c>
      <c r="M330" t="str">
        <f>IF(L330=1,studenci[[#This Row],[nazwisko]],"")</f>
        <v/>
      </c>
      <c r="N330" t="str">
        <f>IF(L330=1,studenci[[#This Row],[imie]],"")</f>
        <v/>
      </c>
    </row>
    <row r="331" spans="1:14" x14ac:dyDescent="0.3">
      <c r="A331">
        <v>97022784472</v>
      </c>
      <c r="B331" s="1" t="s">
        <v>435</v>
      </c>
      <c r="C331" s="1" t="s">
        <v>314</v>
      </c>
      <c r="I331">
        <f>MOD(LEFT(RIGHT(studenci[[#This Row],[pesel]],2),1),2)</f>
        <v>1</v>
      </c>
      <c r="J331">
        <f>IF(MOD(LEFT(RIGHT(studenci[[#This Row],[pesel]],2),1),2)=0,1,0)</f>
        <v>0</v>
      </c>
      <c r="L331">
        <f>IFERROR(VLOOKUP(studenci[[#This Row],[pesel]],meldunek[pesel],1,FALSE),1)</f>
        <v>97022784472</v>
      </c>
      <c r="M331" t="str">
        <f>IF(L331=1,studenci[[#This Row],[nazwisko]],"")</f>
        <v/>
      </c>
      <c r="N331" t="str">
        <f>IF(L331=1,studenci[[#This Row],[imie]],"")</f>
        <v/>
      </c>
    </row>
    <row r="332" spans="1:14" x14ac:dyDescent="0.3">
      <c r="I332">
        <f>SUM(I2:I331)</f>
        <v>192</v>
      </c>
      <c r="J332">
        <f>SUM(J2:J331)</f>
        <v>138</v>
      </c>
    </row>
    <row r="334" spans="1:14" x14ac:dyDescent="0.3">
      <c r="I334">
        <f>SUM(I332,J332)</f>
        <v>330</v>
      </c>
    </row>
  </sheetData>
  <sortState ref="R1:S5">
    <sortCondition ref="R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E91F-09D4-4741-9755-118BFA243848}">
  <dimension ref="A1:K331"/>
  <sheetViews>
    <sheetView topLeftCell="D1" workbookViewId="0">
      <selection activeCell="J4" sqref="J4:J7"/>
    </sheetView>
  </sheetViews>
  <sheetFormatPr defaultRowHeight="14.4" x14ac:dyDescent="0.3"/>
  <cols>
    <col min="1" max="1" width="4.77734375" bestFit="1" customWidth="1"/>
    <col min="2" max="2" width="12" bestFit="1" customWidth="1"/>
    <col min="3" max="3" width="52.5546875" bestFit="1" customWidth="1"/>
    <col min="4" max="4" width="16.6640625" bestFit="1" customWidth="1"/>
    <col min="5" max="5" width="11.6640625" bestFit="1" customWidth="1"/>
    <col min="6" max="6" width="9.77734375" bestFit="1" customWidth="1"/>
    <col min="7" max="7" width="18.44140625" customWidth="1"/>
    <col min="8" max="8" width="10.88671875" bestFit="1" customWidth="1"/>
    <col min="9" max="9" width="24.5546875" bestFit="1" customWidth="1"/>
    <col min="10" max="10" width="24.21875" bestFit="1" customWidth="1"/>
    <col min="11" max="11" width="14.21875" bestFit="1" customWidth="1"/>
    <col min="12" max="12" width="26.77734375" bestFit="1" customWidth="1"/>
    <col min="13" max="13" width="24.88671875" bestFit="1" customWidth="1"/>
    <col min="14" max="14" width="25.5546875" bestFit="1" customWidth="1"/>
    <col min="15" max="15" width="48.5546875" bestFit="1" customWidth="1"/>
    <col min="16" max="16" width="6.6640625" bestFit="1" customWidth="1"/>
    <col min="17" max="17" width="23.77734375" bestFit="1" customWidth="1"/>
    <col min="18" max="18" width="27.5546875" bestFit="1" customWidth="1"/>
    <col min="19" max="19" width="24.6640625" bestFit="1" customWidth="1"/>
    <col min="20" max="20" width="14.33203125" bestFit="1" customWidth="1"/>
    <col min="21" max="21" width="14.88671875" bestFit="1" customWidth="1"/>
    <col min="22" max="22" width="15.44140625" bestFit="1" customWidth="1"/>
    <col min="23" max="23" width="19.44140625" bestFit="1" customWidth="1"/>
    <col min="24" max="24" width="20" bestFit="1" customWidth="1"/>
    <col min="25" max="25" width="8.44140625" bestFit="1" customWidth="1"/>
    <col min="26" max="26" width="16.5546875" bestFit="1" customWidth="1"/>
    <col min="27" max="27" width="20.33203125" bestFit="1" customWidth="1"/>
    <col min="28" max="28" width="20.88671875" bestFit="1" customWidth="1"/>
    <col min="29" max="29" width="26.109375" bestFit="1" customWidth="1"/>
    <col min="30" max="30" width="26.6640625" bestFit="1" customWidth="1"/>
    <col min="31" max="31" width="22.88671875" bestFit="1" customWidth="1"/>
    <col min="32" max="32" width="23.44140625" bestFit="1" customWidth="1"/>
    <col min="33" max="33" width="21.6640625" bestFit="1" customWidth="1"/>
    <col min="34" max="34" width="22.21875" bestFit="1" customWidth="1"/>
    <col min="35" max="35" width="22.77734375" bestFit="1" customWidth="1"/>
    <col min="36" max="36" width="19.33203125" bestFit="1" customWidth="1"/>
    <col min="37" max="37" width="19.88671875" bestFit="1" customWidth="1"/>
    <col min="38" max="38" width="20.44140625" bestFit="1" customWidth="1"/>
    <col min="39" max="39" width="11.109375" bestFit="1" customWidth="1"/>
    <col min="40" max="40" width="24.21875" bestFit="1" customWidth="1"/>
    <col min="41" max="41" width="24.77734375" bestFit="1" customWidth="1"/>
    <col min="42" max="42" width="25.44140625" bestFit="1" customWidth="1"/>
    <col min="43" max="43" width="26.88671875" bestFit="1" customWidth="1"/>
    <col min="44" max="44" width="16.33203125" bestFit="1" customWidth="1"/>
    <col min="45" max="45" width="24.44140625" bestFit="1" customWidth="1"/>
    <col min="46" max="46" width="25" bestFit="1" customWidth="1"/>
    <col min="47" max="47" width="25.6640625" bestFit="1" customWidth="1"/>
    <col min="48" max="48" width="34" bestFit="1" customWidth="1"/>
    <col min="49" max="49" width="40.77734375" bestFit="1" customWidth="1"/>
    <col min="50" max="50" width="51.21875" bestFit="1" customWidth="1"/>
    <col min="51" max="51" width="51.77734375" bestFit="1" customWidth="1"/>
    <col min="52" max="52" width="30.44140625" bestFit="1" customWidth="1"/>
    <col min="53" max="53" width="31" bestFit="1" customWidth="1"/>
    <col min="54" max="54" width="25.109375" bestFit="1" customWidth="1"/>
    <col min="55" max="55" width="25.77734375" bestFit="1" customWidth="1"/>
    <col min="56" max="56" width="25.44140625" bestFit="1" customWidth="1"/>
    <col min="57" max="57" width="26" bestFit="1" customWidth="1"/>
    <col min="58" max="58" width="22.109375" bestFit="1" customWidth="1"/>
    <col min="59" max="59" width="22.6640625" bestFit="1" customWidth="1"/>
    <col min="60" max="60" width="22.44140625" bestFit="1" customWidth="1"/>
    <col min="61" max="61" width="29.77734375" bestFit="1" customWidth="1"/>
    <col min="62" max="62" width="30.33203125" bestFit="1" customWidth="1"/>
    <col min="63" max="63" width="31.77734375" bestFit="1" customWidth="1"/>
    <col min="64" max="64" width="11.88671875" bestFit="1" customWidth="1"/>
    <col min="65" max="65" width="24.6640625" bestFit="1" customWidth="1"/>
    <col min="66" max="66" width="25.21875" bestFit="1" customWidth="1"/>
    <col min="67" max="67" width="38.5546875" bestFit="1" customWidth="1"/>
    <col min="68" max="68" width="39.109375" bestFit="1" customWidth="1"/>
    <col min="69" max="69" width="38.33203125" bestFit="1" customWidth="1"/>
    <col min="70" max="70" width="30.21875" bestFit="1" customWidth="1"/>
    <col min="71" max="71" width="24" bestFit="1" customWidth="1"/>
    <col min="72" max="72" width="24.5546875" bestFit="1" customWidth="1"/>
    <col min="73" max="73" width="25.109375" bestFit="1" customWidth="1"/>
    <col min="74" max="74" width="11.21875" bestFit="1" customWidth="1"/>
    <col min="75" max="75" width="11.77734375" bestFit="1" customWidth="1"/>
    <col min="76" max="76" width="17.44140625" bestFit="1" customWidth="1"/>
    <col min="77" max="77" width="26.6640625" bestFit="1" customWidth="1"/>
    <col min="78" max="78" width="27.21875" bestFit="1" customWidth="1"/>
    <col min="79" max="79" width="20.33203125" bestFit="1" customWidth="1"/>
    <col min="80" max="80" width="29" bestFit="1" customWidth="1"/>
    <col min="81" max="81" width="11.5546875" bestFit="1" customWidth="1"/>
    <col min="82" max="82" width="15.33203125" bestFit="1" customWidth="1"/>
    <col min="83" max="83" width="26.109375" bestFit="1" customWidth="1"/>
    <col min="84" max="84" width="28.6640625" bestFit="1" customWidth="1"/>
    <col min="85" max="85" width="30.5546875" bestFit="1" customWidth="1"/>
    <col min="86" max="86" width="5.5546875" bestFit="1" customWidth="1"/>
    <col min="87" max="87" width="22.109375" bestFit="1" customWidth="1"/>
    <col min="88" max="88" width="22.5546875" bestFit="1" customWidth="1"/>
    <col min="89" max="89" width="21.33203125" bestFit="1" customWidth="1"/>
    <col min="90" max="90" width="35.33203125" bestFit="1" customWidth="1"/>
    <col min="91" max="91" width="14" bestFit="1" customWidth="1"/>
  </cols>
  <sheetData>
    <row r="1" spans="1:11" x14ac:dyDescent="0.3">
      <c r="A1" t="s">
        <v>436</v>
      </c>
      <c r="B1" t="s">
        <v>0</v>
      </c>
      <c r="C1" t="s">
        <v>437</v>
      </c>
      <c r="G1" t="s">
        <v>539</v>
      </c>
      <c r="I1" t="str">
        <f>VLOOKUP(G2,wypozyczenia[[pesel]:[tytul]],2,FALSE)</f>
        <v>TEORIA GRAFOW</v>
      </c>
      <c r="J1" s="2" t="s">
        <v>0</v>
      </c>
      <c r="K1" s="3">
        <v>97021392858</v>
      </c>
    </row>
    <row r="2" spans="1:11" x14ac:dyDescent="0.3">
      <c r="A2">
        <v>1</v>
      </c>
      <c r="B2">
        <v>92061083359</v>
      </c>
      <c r="C2" s="1" t="s">
        <v>438</v>
      </c>
      <c r="G2">
        <f>D4</f>
        <v>97021392858</v>
      </c>
    </row>
    <row r="3" spans="1:11" x14ac:dyDescent="0.3">
      <c r="A3">
        <v>2</v>
      </c>
      <c r="B3">
        <v>94103033254</v>
      </c>
      <c r="C3" s="1" t="s">
        <v>439</v>
      </c>
      <c r="D3" s="2" t="s">
        <v>525</v>
      </c>
      <c r="E3" t="s">
        <v>527</v>
      </c>
      <c r="J3" s="2" t="s">
        <v>525</v>
      </c>
    </row>
    <row r="4" spans="1:11" ht="15.6" x14ac:dyDescent="0.3">
      <c r="A4">
        <v>3</v>
      </c>
      <c r="B4">
        <v>92071176944</v>
      </c>
      <c r="C4" s="1" t="s">
        <v>440</v>
      </c>
      <c r="D4" s="4">
        <v>97021392858</v>
      </c>
      <c r="E4" s="5">
        <v>4</v>
      </c>
      <c r="J4" s="3" t="s">
        <v>467</v>
      </c>
    </row>
    <row r="5" spans="1:11" x14ac:dyDescent="0.3">
      <c r="A5">
        <v>4</v>
      </c>
      <c r="B5">
        <v>93022138167</v>
      </c>
      <c r="C5" s="1" t="s">
        <v>441</v>
      </c>
      <c r="D5" s="3">
        <v>92121027392</v>
      </c>
      <c r="E5" s="1">
        <v>3</v>
      </c>
      <c r="J5" s="3" t="s">
        <v>492</v>
      </c>
    </row>
    <row r="6" spans="1:11" x14ac:dyDescent="0.3">
      <c r="A6">
        <v>5</v>
      </c>
      <c r="B6">
        <v>95010144314</v>
      </c>
      <c r="C6" s="1" t="s">
        <v>442</v>
      </c>
      <c r="D6" s="3">
        <v>96072293545</v>
      </c>
      <c r="E6" s="1">
        <v>2</v>
      </c>
      <c r="J6" s="3" t="s">
        <v>475</v>
      </c>
    </row>
    <row r="7" spans="1:11" x14ac:dyDescent="0.3">
      <c r="A7">
        <v>6</v>
      </c>
      <c r="B7">
        <v>97010159347</v>
      </c>
      <c r="C7" s="1" t="s">
        <v>442</v>
      </c>
      <c r="D7" s="3">
        <v>96040333314</v>
      </c>
      <c r="E7" s="1">
        <v>1</v>
      </c>
      <c r="J7" s="3" t="s">
        <v>461</v>
      </c>
    </row>
    <row r="8" spans="1:11" x14ac:dyDescent="0.3">
      <c r="A8">
        <v>7</v>
      </c>
      <c r="B8">
        <v>92122899246</v>
      </c>
      <c r="C8" s="1" t="s">
        <v>443</v>
      </c>
      <c r="D8" s="3">
        <v>95022151559</v>
      </c>
      <c r="E8" s="1">
        <v>1</v>
      </c>
      <c r="J8" s="3" t="s">
        <v>526</v>
      </c>
    </row>
    <row r="9" spans="1:11" x14ac:dyDescent="0.3">
      <c r="A9">
        <v>8</v>
      </c>
      <c r="B9">
        <v>95010931895</v>
      </c>
      <c r="C9" s="1" t="s">
        <v>444</v>
      </c>
      <c r="D9" s="3">
        <v>94080977152</v>
      </c>
      <c r="E9" s="1">
        <v>1</v>
      </c>
    </row>
    <row r="10" spans="1:11" x14ac:dyDescent="0.3">
      <c r="A10">
        <v>9</v>
      </c>
      <c r="B10">
        <v>93101749226</v>
      </c>
      <c r="C10" s="1" t="s">
        <v>445</v>
      </c>
      <c r="D10" s="3">
        <v>92052999663</v>
      </c>
      <c r="E10" s="1">
        <v>1</v>
      </c>
    </row>
    <row r="11" spans="1:11" x14ac:dyDescent="0.3">
      <c r="A11">
        <v>10</v>
      </c>
      <c r="B11">
        <v>95120191648</v>
      </c>
      <c r="C11" s="1" t="s">
        <v>446</v>
      </c>
      <c r="D11" s="3">
        <v>95091617358</v>
      </c>
      <c r="E11" s="1">
        <v>1</v>
      </c>
    </row>
    <row r="12" spans="1:11" x14ac:dyDescent="0.3">
      <c r="A12">
        <v>11</v>
      </c>
      <c r="B12">
        <v>93052164592</v>
      </c>
      <c r="C12" s="1" t="s">
        <v>447</v>
      </c>
      <c r="D12" s="3">
        <v>92060349478</v>
      </c>
      <c r="E12" s="1">
        <v>1</v>
      </c>
    </row>
    <row r="13" spans="1:11" x14ac:dyDescent="0.3">
      <c r="A13">
        <v>12</v>
      </c>
      <c r="B13">
        <v>94031061512</v>
      </c>
      <c r="C13" s="1" t="s">
        <v>448</v>
      </c>
      <c r="D13" s="3">
        <v>96090923899</v>
      </c>
      <c r="E13" s="1">
        <v>1</v>
      </c>
    </row>
    <row r="14" spans="1:11" x14ac:dyDescent="0.3">
      <c r="A14">
        <v>13</v>
      </c>
      <c r="B14">
        <v>93092663774</v>
      </c>
      <c r="C14" s="1" t="s">
        <v>449</v>
      </c>
      <c r="D14" s="3">
        <v>92060618813</v>
      </c>
      <c r="E14" s="1">
        <v>1</v>
      </c>
    </row>
    <row r="15" spans="1:11" x14ac:dyDescent="0.3">
      <c r="A15">
        <v>14</v>
      </c>
      <c r="B15">
        <v>93072382295</v>
      </c>
      <c r="C15" s="1" t="s">
        <v>450</v>
      </c>
      <c r="D15" s="3">
        <v>94111993425</v>
      </c>
      <c r="E15" s="1">
        <v>1</v>
      </c>
    </row>
    <row r="16" spans="1:11" x14ac:dyDescent="0.3">
      <c r="A16">
        <v>15</v>
      </c>
      <c r="B16">
        <v>96120239628</v>
      </c>
      <c r="C16" s="1" t="s">
        <v>450</v>
      </c>
      <c r="D16" s="3">
        <v>92060816563</v>
      </c>
      <c r="E16" s="1">
        <v>1</v>
      </c>
    </row>
    <row r="17" spans="1:5" x14ac:dyDescent="0.3">
      <c r="A17">
        <v>16</v>
      </c>
      <c r="B17">
        <v>96041586933</v>
      </c>
      <c r="C17" s="1" t="s">
        <v>451</v>
      </c>
      <c r="D17" s="3">
        <v>95052939154</v>
      </c>
      <c r="E17" s="1">
        <v>1</v>
      </c>
    </row>
    <row r="18" spans="1:5" x14ac:dyDescent="0.3">
      <c r="A18">
        <v>17</v>
      </c>
      <c r="B18">
        <v>94020355996</v>
      </c>
      <c r="C18" s="1" t="s">
        <v>452</v>
      </c>
      <c r="D18" s="3">
        <v>92060863855</v>
      </c>
      <c r="E18" s="1">
        <v>1</v>
      </c>
    </row>
    <row r="19" spans="1:5" x14ac:dyDescent="0.3">
      <c r="A19">
        <v>18</v>
      </c>
      <c r="B19">
        <v>95022151559</v>
      </c>
      <c r="C19" s="1" t="s">
        <v>453</v>
      </c>
      <c r="D19" s="3">
        <v>95120591417</v>
      </c>
      <c r="E19" s="1">
        <v>1</v>
      </c>
    </row>
    <row r="20" spans="1:5" x14ac:dyDescent="0.3">
      <c r="A20">
        <v>19</v>
      </c>
      <c r="B20">
        <v>94012833877</v>
      </c>
      <c r="C20" s="1" t="s">
        <v>454</v>
      </c>
      <c r="D20" s="3">
        <v>92061083359</v>
      </c>
      <c r="E20" s="1">
        <v>1</v>
      </c>
    </row>
    <row r="21" spans="1:5" x14ac:dyDescent="0.3">
      <c r="A21">
        <v>20</v>
      </c>
      <c r="B21">
        <v>95052939154</v>
      </c>
      <c r="C21" s="1" t="s">
        <v>455</v>
      </c>
      <c r="D21" s="3">
        <v>96060783968</v>
      </c>
      <c r="E21" s="1">
        <v>1</v>
      </c>
    </row>
    <row r="22" spans="1:5" x14ac:dyDescent="0.3">
      <c r="A22">
        <v>21</v>
      </c>
      <c r="B22">
        <v>93052712924</v>
      </c>
      <c r="C22" s="1" t="s">
        <v>456</v>
      </c>
      <c r="D22" s="3">
        <v>92061754985</v>
      </c>
      <c r="E22" s="1">
        <v>1</v>
      </c>
    </row>
    <row r="23" spans="1:5" x14ac:dyDescent="0.3">
      <c r="A23">
        <v>22</v>
      </c>
      <c r="B23">
        <v>93112747286</v>
      </c>
      <c r="C23" s="1" t="s">
        <v>447</v>
      </c>
      <c r="D23" s="3">
        <v>96121964255</v>
      </c>
      <c r="E23" s="1">
        <v>1</v>
      </c>
    </row>
    <row r="24" spans="1:5" x14ac:dyDescent="0.3">
      <c r="A24">
        <v>23</v>
      </c>
      <c r="B24">
        <v>95091292595</v>
      </c>
      <c r="C24" s="1" t="s">
        <v>457</v>
      </c>
      <c r="D24" s="3">
        <v>92061937214</v>
      </c>
      <c r="E24" s="1">
        <v>1</v>
      </c>
    </row>
    <row r="25" spans="1:5" x14ac:dyDescent="0.3">
      <c r="A25">
        <v>24</v>
      </c>
      <c r="B25">
        <v>95012636248</v>
      </c>
      <c r="C25" s="1" t="s">
        <v>447</v>
      </c>
      <c r="D25" s="3">
        <v>94091517385</v>
      </c>
      <c r="E25" s="1">
        <v>1</v>
      </c>
    </row>
    <row r="26" spans="1:5" x14ac:dyDescent="0.3">
      <c r="A26">
        <v>25</v>
      </c>
      <c r="B26">
        <v>95112489689</v>
      </c>
      <c r="C26" s="1" t="s">
        <v>458</v>
      </c>
      <c r="D26" s="3">
        <v>92062548936</v>
      </c>
      <c r="E26" s="1">
        <v>1</v>
      </c>
    </row>
    <row r="27" spans="1:5" x14ac:dyDescent="0.3">
      <c r="A27">
        <v>26</v>
      </c>
      <c r="B27">
        <v>93060626866</v>
      </c>
      <c r="C27" s="1" t="s">
        <v>459</v>
      </c>
      <c r="D27" s="3">
        <v>95010919439</v>
      </c>
      <c r="E27" s="1">
        <v>1</v>
      </c>
    </row>
    <row r="28" spans="1:5" x14ac:dyDescent="0.3">
      <c r="A28">
        <v>27</v>
      </c>
      <c r="B28">
        <v>96122279451</v>
      </c>
      <c r="C28" s="1" t="s">
        <v>460</v>
      </c>
      <c r="D28" s="3">
        <v>92062762152</v>
      </c>
      <c r="E28" s="1">
        <v>1</v>
      </c>
    </row>
    <row r="29" spans="1:5" x14ac:dyDescent="0.3">
      <c r="A29">
        <v>28</v>
      </c>
      <c r="B29">
        <v>97021486467</v>
      </c>
      <c r="C29" s="1" t="s">
        <v>461</v>
      </c>
      <c r="D29" s="3">
        <v>95042088338</v>
      </c>
      <c r="E29" s="1">
        <v>1</v>
      </c>
    </row>
    <row r="30" spans="1:5" x14ac:dyDescent="0.3">
      <c r="A30">
        <v>29</v>
      </c>
      <c r="B30">
        <v>95062355629</v>
      </c>
      <c r="C30" s="1" t="s">
        <v>462</v>
      </c>
      <c r="D30" s="3">
        <v>92062962545</v>
      </c>
      <c r="E30" s="1">
        <v>1</v>
      </c>
    </row>
    <row r="31" spans="1:5" x14ac:dyDescent="0.3">
      <c r="A31">
        <v>30</v>
      </c>
      <c r="B31">
        <v>92052999663</v>
      </c>
      <c r="C31" s="1" t="s">
        <v>461</v>
      </c>
      <c r="D31" s="3">
        <v>95071627434</v>
      </c>
      <c r="E31" s="1">
        <v>1</v>
      </c>
    </row>
    <row r="32" spans="1:5" x14ac:dyDescent="0.3">
      <c r="A32">
        <v>31</v>
      </c>
      <c r="B32">
        <v>93031426752</v>
      </c>
      <c r="C32" s="1" t="s">
        <v>463</v>
      </c>
      <c r="D32" s="3">
        <v>92070111188</v>
      </c>
      <c r="E32" s="1">
        <v>1</v>
      </c>
    </row>
    <row r="33" spans="1:5" x14ac:dyDescent="0.3">
      <c r="A33">
        <v>32</v>
      </c>
      <c r="B33">
        <v>94041715238</v>
      </c>
      <c r="C33" s="1" t="s">
        <v>464</v>
      </c>
      <c r="D33" s="3">
        <v>95111035621</v>
      </c>
      <c r="E33" s="1">
        <v>1</v>
      </c>
    </row>
    <row r="34" spans="1:5" x14ac:dyDescent="0.3">
      <c r="A34">
        <v>33</v>
      </c>
      <c r="B34">
        <v>95010919439</v>
      </c>
      <c r="C34" s="1" t="s">
        <v>465</v>
      </c>
      <c r="D34" s="3">
        <v>92070336152</v>
      </c>
      <c r="E34" s="1">
        <v>1</v>
      </c>
    </row>
    <row r="35" spans="1:5" x14ac:dyDescent="0.3">
      <c r="A35">
        <v>34</v>
      </c>
      <c r="B35">
        <v>93110591337</v>
      </c>
      <c r="C35" s="1" t="s">
        <v>466</v>
      </c>
      <c r="D35" s="3">
        <v>96012247623</v>
      </c>
      <c r="E35" s="1">
        <v>1</v>
      </c>
    </row>
    <row r="36" spans="1:5" x14ac:dyDescent="0.3">
      <c r="A36">
        <v>35</v>
      </c>
      <c r="B36">
        <v>95062252193</v>
      </c>
      <c r="C36" s="1" t="s">
        <v>467</v>
      </c>
      <c r="D36" s="3">
        <v>92070952712</v>
      </c>
      <c r="E36" s="1">
        <v>1</v>
      </c>
    </row>
    <row r="37" spans="1:5" x14ac:dyDescent="0.3">
      <c r="A37">
        <v>36</v>
      </c>
      <c r="B37">
        <v>95030373332</v>
      </c>
      <c r="C37" s="1" t="s">
        <v>468</v>
      </c>
      <c r="D37" s="3">
        <v>96050419725</v>
      </c>
      <c r="E37" s="1">
        <v>1</v>
      </c>
    </row>
    <row r="38" spans="1:5" x14ac:dyDescent="0.3">
      <c r="A38">
        <v>37</v>
      </c>
      <c r="B38">
        <v>93122174335</v>
      </c>
      <c r="C38" s="1" t="s">
        <v>444</v>
      </c>
      <c r="D38" s="3">
        <v>92071176944</v>
      </c>
      <c r="E38" s="1">
        <v>1</v>
      </c>
    </row>
    <row r="39" spans="1:5" x14ac:dyDescent="0.3">
      <c r="A39">
        <v>38</v>
      </c>
      <c r="B39">
        <v>95042249539</v>
      </c>
      <c r="C39" s="1" t="s">
        <v>465</v>
      </c>
      <c r="D39" s="3">
        <v>96081684932</v>
      </c>
      <c r="E39" s="1">
        <v>1</v>
      </c>
    </row>
    <row r="40" spans="1:5" x14ac:dyDescent="0.3">
      <c r="A40">
        <v>39</v>
      </c>
      <c r="B40">
        <v>92080361249</v>
      </c>
      <c r="C40" s="1" t="s">
        <v>469</v>
      </c>
      <c r="D40" s="3">
        <v>92072355391</v>
      </c>
      <c r="E40" s="1">
        <v>1</v>
      </c>
    </row>
    <row r="41" spans="1:5" x14ac:dyDescent="0.3">
      <c r="A41">
        <v>40</v>
      </c>
      <c r="B41">
        <v>96092746489</v>
      </c>
      <c r="C41" s="1" t="s">
        <v>470</v>
      </c>
      <c r="D41" s="3">
        <v>96111514855</v>
      </c>
      <c r="E41" s="1">
        <v>1</v>
      </c>
    </row>
    <row r="42" spans="1:5" x14ac:dyDescent="0.3">
      <c r="A42">
        <v>41</v>
      </c>
      <c r="B42">
        <v>93102056134</v>
      </c>
      <c r="C42" s="1" t="s">
        <v>450</v>
      </c>
      <c r="D42" s="3">
        <v>92072589329</v>
      </c>
      <c r="E42" s="1">
        <v>1</v>
      </c>
    </row>
    <row r="43" spans="1:5" x14ac:dyDescent="0.3">
      <c r="A43">
        <v>42</v>
      </c>
      <c r="B43">
        <v>95091617358</v>
      </c>
      <c r="C43" s="1" t="s">
        <v>442</v>
      </c>
      <c r="D43" s="3">
        <v>97011693781</v>
      </c>
      <c r="E43" s="1">
        <v>1</v>
      </c>
    </row>
    <row r="44" spans="1:5" x14ac:dyDescent="0.3">
      <c r="A44">
        <v>43</v>
      </c>
      <c r="B44">
        <v>93020344452</v>
      </c>
      <c r="C44" s="1" t="s">
        <v>471</v>
      </c>
      <c r="D44" s="3">
        <v>92080361249</v>
      </c>
      <c r="E44" s="1">
        <v>1</v>
      </c>
    </row>
    <row r="45" spans="1:5" x14ac:dyDescent="0.3">
      <c r="A45">
        <v>44</v>
      </c>
      <c r="B45">
        <v>94100357838</v>
      </c>
      <c r="C45" s="1" t="s">
        <v>463</v>
      </c>
      <c r="D45" s="3">
        <v>94082711312</v>
      </c>
      <c r="E45" s="1">
        <v>1</v>
      </c>
    </row>
    <row r="46" spans="1:5" x14ac:dyDescent="0.3">
      <c r="A46">
        <v>45</v>
      </c>
      <c r="B46">
        <v>95041132892</v>
      </c>
      <c r="C46" s="1" t="s">
        <v>459</v>
      </c>
      <c r="D46" s="3">
        <v>92080864292</v>
      </c>
      <c r="E46" s="1">
        <v>1</v>
      </c>
    </row>
    <row r="47" spans="1:5" x14ac:dyDescent="0.3">
      <c r="A47">
        <v>46</v>
      </c>
      <c r="B47">
        <v>94091751347</v>
      </c>
      <c r="C47" s="1" t="s">
        <v>472</v>
      </c>
      <c r="D47" s="3">
        <v>94100357838</v>
      </c>
      <c r="E47" s="1">
        <v>1</v>
      </c>
    </row>
    <row r="48" spans="1:5" x14ac:dyDescent="0.3">
      <c r="A48">
        <v>47</v>
      </c>
      <c r="B48">
        <v>94060394564</v>
      </c>
      <c r="C48" s="1" t="s">
        <v>473</v>
      </c>
      <c r="D48" s="3">
        <v>92081076313</v>
      </c>
      <c r="E48" s="1">
        <v>1</v>
      </c>
    </row>
    <row r="49" spans="1:5" x14ac:dyDescent="0.3">
      <c r="A49">
        <v>48</v>
      </c>
      <c r="B49">
        <v>92111479877</v>
      </c>
      <c r="C49" s="1" t="s">
        <v>474</v>
      </c>
      <c r="D49" s="3">
        <v>94122135195</v>
      </c>
      <c r="E49" s="1">
        <v>1</v>
      </c>
    </row>
    <row r="50" spans="1:5" x14ac:dyDescent="0.3">
      <c r="A50">
        <v>49</v>
      </c>
      <c r="B50">
        <v>96050379498</v>
      </c>
      <c r="C50" s="1" t="s">
        <v>472</v>
      </c>
      <c r="D50" s="3">
        <v>92081119933</v>
      </c>
      <c r="E50" s="1">
        <v>1</v>
      </c>
    </row>
    <row r="51" spans="1:5" x14ac:dyDescent="0.3">
      <c r="A51">
        <v>50</v>
      </c>
      <c r="B51">
        <v>94080228692</v>
      </c>
      <c r="C51" s="1" t="s">
        <v>475</v>
      </c>
      <c r="D51" s="3">
        <v>95012344439</v>
      </c>
      <c r="E51" s="1">
        <v>1</v>
      </c>
    </row>
    <row r="52" spans="1:5" x14ac:dyDescent="0.3">
      <c r="A52">
        <v>51</v>
      </c>
      <c r="B52">
        <v>93061564929</v>
      </c>
      <c r="C52" s="1" t="s">
        <v>476</v>
      </c>
      <c r="D52" s="3">
        <v>92081817558</v>
      </c>
      <c r="E52" s="1">
        <v>1</v>
      </c>
    </row>
    <row r="53" spans="1:5" x14ac:dyDescent="0.3">
      <c r="A53">
        <v>52</v>
      </c>
      <c r="B53">
        <v>95120591417</v>
      </c>
      <c r="C53" s="1" t="s">
        <v>477</v>
      </c>
      <c r="D53" s="3">
        <v>95031582894</v>
      </c>
      <c r="E53" s="1">
        <v>1</v>
      </c>
    </row>
    <row r="54" spans="1:5" x14ac:dyDescent="0.3">
      <c r="A54">
        <v>53</v>
      </c>
      <c r="B54">
        <v>92121027392</v>
      </c>
      <c r="C54" s="1" t="s">
        <v>478</v>
      </c>
      <c r="D54" s="3">
        <v>92081982469</v>
      </c>
      <c r="E54" s="1">
        <v>1</v>
      </c>
    </row>
    <row r="55" spans="1:5" x14ac:dyDescent="0.3">
      <c r="A55">
        <v>54</v>
      </c>
      <c r="B55">
        <v>93081269666</v>
      </c>
      <c r="C55" s="1" t="s">
        <v>479</v>
      </c>
      <c r="D55" s="3">
        <v>95050294464</v>
      </c>
      <c r="E55" s="1">
        <v>1</v>
      </c>
    </row>
    <row r="56" spans="1:5" x14ac:dyDescent="0.3">
      <c r="A56">
        <v>55</v>
      </c>
      <c r="B56">
        <v>93110195784</v>
      </c>
      <c r="C56" s="1" t="s">
        <v>445</v>
      </c>
      <c r="D56" s="3">
        <v>92082477625</v>
      </c>
      <c r="E56" s="1">
        <v>1</v>
      </c>
    </row>
    <row r="57" spans="1:5" x14ac:dyDescent="0.3">
      <c r="A57">
        <v>56</v>
      </c>
      <c r="B57">
        <v>97021392858</v>
      </c>
      <c r="C57" s="1" t="s">
        <v>461</v>
      </c>
      <c r="D57" s="3">
        <v>95062252193</v>
      </c>
      <c r="E57" s="1">
        <v>1</v>
      </c>
    </row>
    <row r="58" spans="1:5" x14ac:dyDescent="0.3">
      <c r="A58">
        <v>57</v>
      </c>
      <c r="B58">
        <v>95051277866</v>
      </c>
      <c r="C58" s="1" t="s">
        <v>442</v>
      </c>
      <c r="D58" s="3">
        <v>92090349976</v>
      </c>
      <c r="E58" s="1">
        <v>1</v>
      </c>
    </row>
    <row r="59" spans="1:5" x14ac:dyDescent="0.3">
      <c r="A59">
        <v>58</v>
      </c>
      <c r="B59">
        <v>92051048757</v>
      </c>
      <c r="C59" s="1" t="s">
        <v>448</v>
      </c>
      <c r="D59" s="3">
        <v>95081712847</v>
      </c>
      <c r="E59" s="1">
        <v>1</v>
      </c>
    </row>
    <row r="60" spans="1:5" x14ac:dyDescent="0.3">
      <c r="A60">
        <v>59</v>
      </c>
      <c r="B60">
        <v>94040669736</v>
      </c>
      <c r="C60" s="1" t="s">
        <v>455</v>
      </c>
      <c r="D60" s="3">
        <v>92100661849</v>
      </c>
      <c r="E60" s="1">
        <v>1</v>
      </c>
    </row>
    <row r="61" spans="1:5" x14ac:dyDescent="0.3">
      <c r="A61">
        <v>60</v>
      </c>
      <c r="B61">
        <v>94092286956</v>
      </c>
      <c r="C61" s="1" t="s">
        <v>480</v>
      </c>
      <c r="D61" s="3">
        <v>95092628511</v>
      </c>
      <c r="E61" s="1">
        <v>1</v>
      </c>
    </row>
    <row r="62" spans="1:5" x14ac:dyDescent="0.3">
      <c r="A62">
        <v>61</v>
      </c>
      <c r="B62">
        <v>95071627434</v>
      </c>
      <c r="C62" s="1" t="s">
        <v>481</v>
      </c>
      <c r="D62" s="3">
        <v>92101543816</v>
      </c>
      <c r="E62" s="1">
        <v>1</v>
      </c>
    </row>
    <row r="63" spans="1:5" x14ac:dyDescent="0.3">
      <c r="A63">
        <v>62</v>
      </c>
      <c r="B63">
        <v>93031176282</v>
      </c>
      <c r="C63" s="1" t="s">
        <v>482</v>
      </c>
      <c r="D63" s="3">
        <v>95112489689</v>
      </c>
      <c r="E63" s="1">
        <v>1</v>
      </c>
    </row>
    <row r="64" spans="1:5" x14ac:dyDescent="0.3">
      <c r="A64">
        <v>63</v>
      </c>
      <c r="B64">
        <v>93120948925</v>
      </c>
      <c r="C64" s="1" t="s">
        <v>471</v>
      </c>
      <c r="D64" s="3">
        <v>92103163461</v>
      </c>
      <c r="E64" s="1">
        <v>1</v>
      </c>
    </row>
    <row r="65" spans="1:5" x14ac:dyDescent="0.3">
      <c r="A65">
        <v>64</v>
      </c>
      <c r="B65">
        <v>96092278614</v>
      </c>
      <c r="C65" s="1" t="s">
        <v>483</v>
      </c>
      <c r="D65" s="3">
        <v>95123151452</v>
      </c>
      <c r="E65" s="1">
        <v>1</v>
      </c>
    </row>
    <row r="66" spans="1:5" x14ac:dyDescent="0.3">
      <c r="A66">
        <v>65</v>
      </c>
      <c r="B66">
        <v>96072293545</v>
      </c>
      <c r="C66" s="1" t="s">
        <v>449</v>
      </c>
      <c r="D66" s="3">
        <v>92111027117</v>
      </c>
      <c r="E66" s="1">
        <v>1</v>
      </c>
    </row>
    <row r="67" spans="1:5" x14ac:dyDescent="0.3">
      <c r="A67">
        <v>66</v>
      </c>
      <c r="B67">
        <v>92062962545</v>
      </c>
      <c r="C67" s="1" t="s">
        <v>484</v>
      </c>
      <c r="D67" s="3">
        <v>96030997362</v>
      </c>
      <c r="E67" s="1">
        <v>1</v>
      </c>
    </row>
    <row r="68" spans="1:5" x14ac:dyDescent="0.3">
      <c r="A68">
        <v>67</v>
      </c>
      <c r="B68">
        <v>94091089918</v>
      </c>
      <c r="C68" s="1" t="s">
        <v>485</v>
      </c>
      <c r="D68" s="3">
        <v>92111479877</v>
      </c>
      <c r="E68" s="1">
        <v>1</v>
      </c>
    </row>
    <row r="69" spans="1:5" x14ac:dyDescent="0.3">
      <c r="A69">
        <v>68</v>
      </c>
      <c r="B69">
        <v>94022461945</v>
      </c>
      <c r="C69" s="1" t="s">
        <v>449</v>
      </c>
      <c r="D69" s="3">
        <v>96042123681</v>
      </c>
      <c r="E69" s="1">
        <v>1</v>
      </c>
    </row>
    <row r="70" spans="1:5" x14ac:dyDescent="0.3">
      <c r="A70">
        <v>69</v>
      </c>
      <c r="B70">
        <v>94020179251</v>
      </c>
      <c r="C70" s="1" t="s">
        <v>473</v>
      </c>
      <c r="D70" s="3">
        <v>92112571134</v>
      </c>
      <c r="E70" s="1">
        <v>1</v>
      </c>
    </row>
    <row r="71" spans="1:5" x14ac:dyDescent="0.3">
      <c r="A71">
        <v>70</v>
      </c>
      <c r="B71">
        <v>94112973718</v>
      </c>
      <c r="C71" s="1" t="s">
        <v>447</v>
      </c>
      <c r="D71" s="3">
        <v>96051572319</v>
      </c>
      <c r="E71" s="1">
        <v>1</v>
      </c>
    </row>
    <row r="72" spans="1:5" x14ac:dyDescent="0.3">
      <c r="A72">
        <v>71</v>
      </c>
      <c r="B72">
        <v>95092264276</v>
      </c>
      <c r="C72" s="1" t="s">
        <v>478</v>
      </c>
      <c r="D72" s="3">
        <v>92112635683</v>
      </c>
      <c r="E72" s="1">
        <v>1</v>
      </c>
    </row>
    <row r="73" spans="1:5" x14ac:dyDescent="0.3">
      <c r="A73">
        <v>72</v>
      </c>
      <c r="B73">
        <v>95111035621</v>
      </c>
      <c r="C73" s="1" t="s">
        <v>486</v>
      </c>
      <c r="D73" s="3">
        <v>96062773598</v>
      </c>
      <c r="E73" s="1">
        <v>1</v>
      </c>
    </row>
    <row r="74" spans="1:5" x14ac:dyDescent="0.3">
      <c r="A74">
        <v>73</v>
      </c>
      <c r="B74">
        <v>95060298582</v>
      </c>
      <c r="C74" s="1" t="s">
        <v>455</v>
      </c>
      <c r="D74" s="3">
        <v>92052033215</v>
      </c>
      <c r="E74" s="1">
        <v>1</v>
      </c>
    </row>
    <row r="75" spans="1:5" x14ac:dyDescent="0.3">
      <c r="A75">
        <v>74</v>
      </c>
      <c r="B75">
        <v>96070825977</v>
      </c>
      <c r="C75" s="1" t="s">
        <v>462</v>
      </c>
      <c r="D75" s="3">
        <v>96082593622</v>
      </c>
      <c r="E75" s="1">
        <v>1</v>
      </c>
    </row>
    <row r="76" spans="1:5" x14ac:dyDescent="0.3">
      <c r="A76">
        <v>75</v>
      </c>
      <c r="B76">
        <v>93102651636</v>
      </c>
      <c r="C76" s="1" t="s">
        <v>467</v>
      </c>
      <c r="D76" s="3">
        <v>92121586455</v>
      </c>
      <c r="E76" s="1">
        <v>1</v>
      </c>
    </row>
    <row r="77" spans="1:5" x14ac:dyDescent="0.3">
      <c r="A77">
        <v>76</v>
      </c>
      <c r="B77">
        <v>95020584568</v>
      </c>
      <c r="C77" s="1" t="s">
        <v>487</v>
      </c>
      <c r="D77" s="3">
        <v>96092784458</v>
      </c>
      <c r="E77" s="1">
        <v>1</v>
      </c>
    </row>
    <row r="78" spans="1:5" x14ac:dyDescent="0.3">
      <c r="A78">
        <v>77</v>
      </c>
      <c r="B78">
        <v>94080977152</v>
      </c>
      <c r="C78" s="1" t="s">
        <v>488</v>
      </c>
      <c r="D78" s="3">
        <v>92122718336</v>
      </c>
      <c r="E78" s="1">
        <v>1</v>
      </c>
    </row>
    <row r="79" spans="1:5" x14ac:dyDescent="0.3">
      <c r="A79">
        <v>78</v>
      </c>
      <c r="B79">
        <v>93090575941</v>
      </c>
      <c r="C79" s="1" t="s">
        <v>489</v>
      </c>
      <c r="D79" s="3">
        <v>96112275739</v>
      </c>
      <c r="E79" s="1">
        <v>1</v>
      </c>
    </row>
    <row r="80" spans="1:5" x14ac:dyDescent="0.3">
      <c r="A80">
        <v>79</v>
      </c>
      <c r="B80">
        <v>93061087466</v>
      </c>
      <c r="C80" s="1" t="s">
        <v>490</v>
      </c>
      <c r="D80" s="3">
        <v>92122755816</v>
      </c>
      <c r="E80" s="1">
        <v>1</v>
      </c>
    </row>
    <row r="81" spans="1:5" x14ac:dyDescent="0.3">
      <c r="A81">
        <v>80</v>
      </c>
      <c r="B81">
        <v>96070166834</v>
      </c>
      <c r="C81" s="1" t="s">
        <v>491</v>
      </c>
      <c r="D81" s="3">
        <v>97010159347</v>
      </c>
      <c r="E81" s="1">
        <v>1</v>
      </c>
    </row>
    <row r="82" spans="1:5" x14ac:dyDescent="0.3">
      <c r="A82">
        <v>81</v>
      </c>
      <c r="B82">
        <v>96082398784</v>
      </c>
      <c r="C82" s="1" t="s">
        <v>469</v>
      </c>
      <c r="D82" s="3">
        <v>92122899246</v>
      </c>
      <c r="E82" s="1">
        <v>1</v>
      </c>
    </row>
    <row r="83" spans="1:5" x14ac:dyDescent="0.3">
      <c r="A83">
        <v>82</v>
      </c>
      <c r="B83">
        <v>97012894365</v>
      </c>
      <c r="C83" s="1" t="s">
        <v>454</v>
      </c>
      <c r="D83" s="3">
        <v>97021486467</v>
      </c>
      <c r="E83" s="1">
        <v>1</v>
      </c>
    </row>
    <row r="84" spans="1:5" x14ac:dyDescent="0.3">
      <c r="A84">
        <v>83</v>
      </c>
      <c r="B84">
        <v>97021392858</v>
      </c>
      <c r="C84" s="1" t="s">
        <v>492</v>
      </c>
      <c r="D84" s="3">
        <v>93010287374</v>
      </c>
      <c r="E84" s="1">
        <v>1</v>
      </c>
    </row>
    <row r="85" spans="1:5" x14ac:dyDescent="0.3">
      <c r="A85">
        <v>84</v>
      </c>
      <c r="B85">
        <v>93031562344</v>
      </c>
      <c r="C85" s="1" t="s">
        <v>468</v>
      </c>
      <c r="D85" s="3">
        <v>94081268846</v>
      </c>
      <c r="E85" s="1">
        <v>1</v>
      </c>
    </row>
    <row r="86" spans="1:5" x14ac:dyDescent="0.3">
      <c r="A86">
        <v>85</v>
      </c>
      <c r="B86">
        <v>95071489133</v>
      </c>
      <c r="C86" s="1" t="s">
        <v>453</v>
      </c>
      <c r="D86" s="3">
        <v>93011731988</v>
      </c>
      <c r="E86" s="1">
        <v>1</v>
      </c>
    </row>
    <row r="87" spans="1:5" x14ac:dyDescent="0.3">
      <c r="A87">
        <v>86</v>
      </c>
      <c r="B87">
        <v>97021392858</v>
      </c>
      <c r="C87" s="1" t="s">
        <v>475</v>
      </c>
      <c r="D87" s="3">
        <v>94091089918</v>
      </c>
      <c r="E87" s="1">
        <v>1</v>
      </c>
    </row>
    <row r="88" spans="1:5" x14ac:dyDescent="0.3">
      <c r="A88">
        <v>87</v>
      </c>
      <c r="B88">
        <v>96111917733</v>
      </c>
      <c r="C88" s="1" t="s">
        <v>487</v>
      </c>
      <c r="D88" s="3">
        <v>93012248937</v>
      </c>
      <c r="E88" s="1">
        <v>1</v>
      </c>
    </row>
    <row r="89" spans="1:5" x14ac:dyDescent="0.3">
      <c r="A89">
        <v>88</v>
      </c>
      <c r="B89">
        <v>94050582715</v>
      </c>
      <c r="C89" s="1" t="s">
        <v>446</v>
      </c>
      <c r="D89" s="3">
        <v>94092286956</v>
      </c>
      <c r="E89" s="1">
        <v>1</v>
      </c>
    </row>
    <row r="90" spans="1:5" x14ac:dyDescent="0.3">
      <c r="A90">
        <v>89</v>
      </c>
      <c r="B90">
        <v>94082215991</v>
      </c>
      <c r="C90" s="1" t="s">
        <v>488</v>
      </c>
      <c r="D90" s="3">
        <v>93012423916</v>
      </c>
      <c r="E90" s="1">
        <v>1</v>
      </c>
    </row>
    <row r="91" spans="1:5" x14ac:dyDescent="0.3">
      <c r="A91">
        <v>90</v>
      </c>
      <c r="B91">
        <v>92060618813</v>
      </c>
      <c r="C91" s="1" t="s">
        <v>476</v>
      </c>
      <c r="D91" s="3">
        <v>94102052458</v>
      </c>
      <c r="E91" s="1">
        <v>1</v>
      </c>
    </row>
    <row r="92" spans="1:5" x14ac:dyDescent="0.3">
      <c r="A92">
        <v>91</v>
      </c>
      <c r="B92">
        <v>96030997362</v>
      </c>
      <c r="C92" s="1" t="s">
        <v>493</v>
      </c>
      <c r="D92" s="3">
        <v>93013078979</v>
      </c>
      <c r="E92" s="1">
        <v>1</v>
      </c>
    </row>
    <row r="93" spans="1:5" x14ac:dyDescent="0.3">
      <c r="A93">
        <v>92</v>
      </c>
      <c r="B93">
        <v>95051878845</v>
      </c>
      <c r="C93" s="1" t="s">
        <v>442</v>
      </c>
      <c r="D93" s="3">
        <v>94112973718</v>
      </c>
      <c r="E93" s="1">
        <v>1</v>
      </c>
    </row>
    <row r="94" spans="1:5" x14ac:dyDescent="0.3">
      <c r="A94">
        <v>93</v>
      </c>
      <c r="B94">
        <v>97011693781</v>
      </c>
      <c r="C94" s="1" t="s">
        <v>494</v>
      </c>
      <c r="D94" s="3">
        <v>93020294887</v>
      </c>
      <c r="E94" s="1">
        <v>1</v>
      </c>
    </row>
    <row r="95" spans="1:5" x14ac:dyDescent="0.3">
      <c r="A95">
        <v>94</v>
      </c>
      <c r="B95">
        <v>94070167664</v>
      </c>
      <c r="C95" s="1" t="s">
        <v>443</v>
      </c>
      <c r="D95" s="3">
        <v>95010144314</v>
      </c>
      <c r="E95" s="1">
        <v>1</v>
      </c>
    </row>
    <row r="96" spans="1:5" x14ac:dyDescent="0.3">
      <c r="A96">
        <v>95</v>
      </c>
      <c r="B96">
        <v>96041717944</v>
      </c>
      <c r="C96" s="1" t="s">
        <v>495</v>
      </c>
      <c r="D96" s="3">
        <v>93020344452</v>
      </c>
      <c r="E96" s="1">
        <v>1</v>
      </c>
    </row>
    <row r="97" spans="1:5" x14ac:dyDescent="0.3">
      <c r="A97">
        <v>96</v>
      </c>
      <c r="B97">
        <v>96031551327</v>
      </c>
      <c r="C97" s="1" t="s">
        <v>496</v>
      </c>
      <c r="D97" s="3">
        <v>95011221717</v>
      </c>
      <c r="E97" s="1">
        <v>1</v>
      </c>
    </row>
    <row r="98" spans="1:5" x14ac:dyDescent="0.3">
      <c r="A98">
        <v>97</v>
      </c>
      <c r="B98">
        <v>95080577175</v>
      </c>
      <c r="C98" s="1" t="s">
        <v>497</v>
      </c>
      <c r="D98" s="3">
        <v>93020492353</v>
      </c>
      <c r="E98" s="1">
        <v>1</v>
      </c>
    </row>
    <row r="99" spans="1:5" x14ac:dyDescent="0.3">
      <c r="A99">
        <v>98</v>
      </c>
      <c r="B99">
        <v>95122261156</v>
      </c>
      <c r="C99" s="1" t="s">
        <v>474</v>
      </c>
      <c r="D99" s="3">
        <v>95020584568</v>
      </c>
      <c r="E99" s="1">
        <v>1</v>
      </c>
    </row>
    <row r="100" spans="1:5" x14ac:dyDescent="0.3">
      <c r="A100">
        <v>99</v>
      </c>
      <c r="B100">
        <v>93082456168</v>
      </c>
      <c r="C100" s="1" t="s">
        <v>483</v>
      </c>
      <c r="D100" s="3">
        <v>93020984197</v>
      </c>
      <c r="E100" s="1">
        <v>1</v>
      </c>
    </row>
    <row r="101" spans="1:5" x14ac:dyDescent="0.3">
      <c r="A101">
        <v>100</v>
      </c>
      <c r="B101">
        <v>93080136224</v>
      </c>
      <c r="C101" s="1" t="s">
        <v>442</v>
      </c>
      <c r="D101" s="3">
        <v>95030373332</v>
      </c>
      <c r="E101" s="1">
        <v>1</v>
      </c>
    </row>
    <row r="102" spans="1:5" x14ac:dyDescent="0.3">
      <c r="A102">
        <v>101</v>
      </c>
      <c r="B102">
        <v>95041645299</v>
      </c>
      <c r="C102" s="1" t="s">
        <v>498</v>
      </c>
      <c r="D102" s="3">
        <v>93021324462</v>
      </c>
      <c r="E102" s="1">
        <v>1</v>
      </c>
    </row>
    <row r="103" spans="1:5" x14ac:dyDescent="0.3">
      <c r="A103">
        <v>102</v>
      </c>
      <c r="B103">
        <v>96072293545</v>
      </c>
      <c r="C103" s="1" t="s">
        <v>450</v>
      </c>
      <c r="D103" s="3">
        <v>95041132892</v>
      </c>
      <c r="E103" s="1">
        <v>1</v>
      </c>
    </row>
    <row r="104" spans="1:5" x14ac:dyDescent="0.3">
      <c r="A104">
        <v>103</v>
      </c>
      <c r="B104">
        <v>93092337785</v>
      </c>
      <c r="C104" s="1" t="s">
        <v>477</v>
      </c>
      <c r="D104" s="3">
        <v>93021966581</v>
      </c>
      <c r="E104" s="1">
        <v>1</v>
      </c>
    </row>
    <row r="105" spans="1:5" x14ac:dyDescent="0.3">
      <c r="A105">
        <v>104</v>
      </c>
      <c r="B105">
        <v>92062762152</v>
      </c>
      <c r="C105" s="1" t="s">
        <v>438</v>
      </c>
      <c r="D105" s="3">
        <v>95042653121</v>
      </c>
      <c r="E105" s="1">
        <v>1</v>
      </c>
    </row>
    <row r="106" spans="1:5" x14ac:dyDescent="0.3">
      <c r="A106">
        <v>105</v>
      </c>
      <c r="B106">
        <v>93060757559</v>
      </c>
      <c r="C106" s="1" t="s">
        <v>496</v>
      </c>
      <c r="D106" s="3">
        <v>93022138167</v>
      </c>
      <c r="E106" s="1">
        <v>1</v>
      </c>
    </row>
    <row r="107" spans="1:5" x14ac:dyDescent="0.3">
      <c r="A107">
        <v>106</v>
      </c>
      <c r="B107">
        <v>94111993425</v>
      </c>
      <c r="C107" s="1" t="s">
        <v>471</v>
      </c>
      <c r="D107" s="3">
        <v>95051878845</v>
      </c>
      <c r="E107" s="1">
        <v>1</v>
      </c>
    </row>
    <row r="108" spans="1:5" x14ac:dyDescent="0.3">
      <c r="A108">
        <v>107</v>
      </c>
      <c r="B108">
        <v>96120158756</v>
      </c>
      <c r="C108" s="1" t="s">
        <v>477</v>
      </c>
      <c r="D108" s="3">
        <v>93031176282</v>
      </c>
      <c r="E108" s="1">
        <v>1</v>
      </c>
    </row>
    <row r="109" spans="1:5" x14ac:dyDescent="0.3">
      <c r="A109">
        <v>108</v>
      </c>
      <c r="B109">
        <v>94052013633</v>
      </c>
      <c r="C109" s="1" t="s">
        <v>490</v>
      </c>
      <c r="D109" s="3">
        <v>95060298582</v>
      </c>
      <c r="E109" s="1">
        <v>1</v>
      </c>
    </row>
    <row r="110" spans="1:5" x14ac:dyDescent="0.3">
      <c r="A110">
        <v>109</v>
      </c>
      <c r="B110">
        <v>96051135916</v>
      </c>
      <c r="C110" s="1" t="s">
        <v>478</v>
      </c>
      <c r="D110" s="3">
        <v>93031426752</v>
      </c>
      <c r="E110" s="1">
        <v>1</v>
      </c>
    </row>
    <row r="111" spans="1:5" x14ac:dyDescent="0.3">
      <c r="A111">
        <v>110</v>
      </c>
      <c r="B111">
        <v>96092784458</v>
      </c>
      <c r="C111" s="1" t="s">
        <v>459</v>
      </c>
      <c r="D111" s="3">
        <v>95071044176</v>
      </c>
      <c r="E111" s="1">
        <v>1</v>
      </c>
    </row>
    <row r="112" spans="1:5" x14ac:dyDescent="0.3">
      <c r="A112">
        <v>111</v>
      </c>
      <c r="B112">
        <v>94080448661</v>
      </c>
      <c r="C112" s="1" t="s">
        <v>499</v>
      </c>
      <c r="D112" s="3">
        <v>93031439697</v>
      </c>
      <c r="E112" s="1">
        <v>1</v>
      </c>
    </row>
    <row r="113" spans="1:5" x14ac:dyDescent="0.3">
      <c r="A113">
        <v>112</v>
      </c>
      <c r="B113">
        <v>96110878613</v>
      </c>
      <c r="C113" s="1" t="s">
        <v>500</v>
      </c>
      <c r="D113" s="3">
        <v>95080318259</v>
      </c>
      <c r="E113" s="1">
        <v>1</v>
      </c>
    </row>
    <row r="114" spans="1:5" x14ac:dyDescent="0.3">
      <c r="A114">
        <v>113</v>
      </c>
      <c r="B114">
        <v>93010287374</v>
      </c>
      <c r="C114" s="1" t="s">
        <v>492</v>
      </c>
      <c r="D114" s="3">
        <v>93031562344</v>
      </c>
      <c r="E114" s="1">
        <v>1</v>
      </c>
    </row>
    <row r="115" spans="1:5" x14ac:dyDescent="0.3">
      <c r="A115">
        <v>114</v>
      </c>
      <c r="B115">
        <v>93041061585</v>
      </c>
      <c r="C115" s="1" t="s">
        <v>501</v>
      </c>
      <c r="D115" s="3">
        <v>95090322493</v>
      </c>
      <c r="E115" s="1">
        <v>1</v>
      </c>
    </row>
    <row r="116" spans="1:5" x14ac:dyDescent="0.3">
      <c r="A116">
        <v>115</v>
      </c>
      <c r="B116">
        <v>93011731988</v>
      </c>
      <c r="C116" s="1" t="s">
        <v>469</v>
      </c>
      <c r="D116" s="3">
        <v>93031853565</v>
      </c>
      <c r="E116" s="1">
        <v>1</v>
      </c>
    </row>
    <row r="117" spans="1:5" x14ac:dyDescent="0.3">
      <c r="A117">
        <v>116</v>
      </c>
      <c r="B117">
        <v>92122755816</v>
      </c>
      <c r="C117" s="1" t="s">
        <v>490</v>
      </c>
      <c r="D117" s="3">
        <v>95092172959</v>
      </c>
      <c r="E117" s="1">
        <v>1</v>
      </c>
    </row>
    <row r="118" spans="1:5" x14ac:dyDescent="0.3">
      <c r="A118">
        <v>117</v>
      </c>
      <c r="B118">
        <v>96012247623</v>
      </c>
      <c r="C118" s="1" t="s">
        <v>502</v>
      </c>
      <c r="D118" s="3">
        <v>93031922166</v>
      </c>
      <c r="E118" s="1">
        <v>1</v>
      </c>
    </row>
    <row r="119" spans="1:5" x14ac:dyDescent="0.3">
      <c r="A119">
        <v>118</v>
      </c>
      <c r="B119">
        <v>94081134358</v>
      </c>
      <c r="C119" s="1" t="s">
        <v>480</v>
      </c>
      <c r="D119" s="3">
        <v>95101667241</v>
      </c>
      <c r="E119" s="1">
        <v>1</v>
      </c>
    </row>
    <row r="120" spans="1:5" x14ac:dyDescent="0.3">
      <c r="A120">
        <v>119</v>
      </c>
      <c r="B120">
        <v>95111457382</v>
      </c>
      <c r="C120" s="1" t="s">
        <v>442</v>
      </c>
      <c r="D120" s="3">
        <v>93032549924</v>
      </c>
      <c r="E120" s="1">
        <v>1</v>
      </c>
    </row>
    <row r="121" spans="1:5" x14ac:dyDescent="0.3">
      <c r="A121">
        <v>120</v>
      </c>
      <c r="B121">
        <v>92070336152</v>
      </c>
      <c r="C121" s="1" t="s">
        <v>443</v>
      </c>
      <c r="D121" s="3">
        <v>95111492877</v>
      </c>
      <c r="E121" s="1">
        <v>1</v>
      </c>
    </row>
    <row r="122" spans="1:5" x14ac:dyDescent="0.3">
      <c r="A122">
        <v>121</v>
      </c>
      <c r="B122">
        <v>94011095964</v>
      </c>
      <c r="C122" s="1" t="s">
        <v>456</v>
      </c>
      <c r="D122" s="3">
        <v>93041061585</v>
      </c>
      <c r="E122" s="1">
        <v>1</v>
      </c>
    </row>
    <row r="123" spans="1:5" x14ac:dyDescent="0.3">
      <c r="A123">
        <v>122</v>
      </c>
      <c r="B123">
        <v>94051893894</v>
      </c>
      <c r="C123" s="1" t="s">
        <v>503</v>
      </c>
      <c r="D123" s="3">
        <v>95120191648</v>
      </c>
      <c r="E123" s="1">
        <v>1</v>
      </c>
    </row>
    <row r="124" spans="1:5" x14ac:dyDescent="0.3">
      <c r="A124">
        <v>123</v>
      </c>
      <c r="B124">
        <v>94091517385</v>
      </c>
      <c r="C124" s="1" t="s">
        <v>442</v>
      </c>
      <c r="D124" s="3">
        <v>93041252815</v>
      </c>
      <c r="E124" s="1">
        <v>1</v>
      </c>
    </row>
    <row r="125" spans="1:5" x14ac:dyDescent="0.3">
      <c r="A125">
        <v>124</v>
      </c>
      <c r="B125">
        <v>95120745656</v>
      </c>
      <c r="C125" s="1" t="s">
        <v>467</v>
      </c>
      <c r="D125" s="3">
        <v>95122261156</v>
      </c>
      <c r="E125" s="1">
        <v>1</v>
      </c>
    </row>
    <row r="126" spans="1:5" x14ac:dyDescent="0.3">
      <c r="A126">
        <v>125</v>
      </c>
      <c r="B126">
        <v>93041271841</v>
      </c>
      <c r="C126" s="1" t="s">
        <v>438</v>
      </c>
      <c r="D126" s="3">
        <v>93041271841</v>
      </c>
      <c r="E126" s="1">
        <v>1</v>
      </c>
    </row>
    <row r="127" spans="1:5" x14ac:dyDescent="0.3">
      <c r="A127">
        <v>126</v>
      </c>
      <c r="B127">
        <v>94051599561</v>
      </c>
      <c r="C127" s="1" t="s">
        <v>456</v>
      </c>
      <c r="D127" s="3">
        <v>96011338285</v>
      </c>
      <c r="E127" s="1">
        <v>1</v>
      </c>
    </row>
    <row r="128" spans="1:5" x14ac:dyDescent="0.3">
      <c r="A128">
        <v>127</v>
      </c>
      <c r="B128">
        <v>93070995479</v>
      </c>
      <c r="C128" s="1" t="s">
        <v>492</v>
      </c>
      <c r="D128" s="3">
        <v>93041329773</v>
      </c>
      <c r="E128" s="1">
        <v>1</v>
      </c>
    </row>
    <row r="129" spans="1:5" x14ac:dyDescent="0.3">
      <c r="A129">
        <v>128</v>
      </c>
      <c r="B129">
        <v>95050162572</v>
      </c>
      <c r="C129" s="1" t="s">
        <v>504</v>
      </c>
      <c r="D129" s="3">
        <v>96022049899</v>
      </c>
      <c r="E129" s="1">
        <v>1</v>
      </c>
    </row>
    <row r="130" spans="1:5" x14ac:dyDescent="0.3">
      <c r="A130">
        <v>129</v>
      </c>
      <c r="B130">
        <v>97022426727</v>
      </c>
      <c r="C130" s="1" t="s">
        <v>505</v>
      </c>
      <c r="D130" s="3">
        <v>93041967867</v>
      </c>
      <c r="E130" s="1">
        <v>1</v>
      </c>
    </row>
    <row r="131" spans="1:5" x14ac:dyDescent="0.3">
      <c r="A131">
        <v>130</v>
      </c>
      <c r="B131">
        <v>92081119933</v>
      </c>
      <c r="C131" s="1" t="s">
        <v>477</v>
      </c>
      <c r="D131" s="3">
        <v>96032039774</v>
      </c>
      <c r="E131" s="1">
        <v>1</v>
      </c>
    </row>
    <row r="132" spans="1:5" x14ac:dyDescent="0.3">
      <c r="A132">
        <v>131</v>
      </c>
      <c r="B132">
        <v>96051865921</v>
      </c>
      <c r="C132" s="1" t="s">
        <v>454</v>
      </c>
      <c r="D132" s="3">
        <v>93042094111</v>
      </c>
      <c r="E132" s="1">
        <v>1</v>
      </c>
    </row>
    <row r="133" spans="1:5" x14ac:dyDescent="0.3">
      <c r="A133">
        <v>132</v>
      </c>
      <c r="B133">
        <v>94042538867</v>
      </c>
      <c r="C133" s="1" t="s">
        <v>483</v>
      </c>
      <c r="D133" s="3">
        <v>96041717944</v>
      </c>
      <c r="E133" s="1">
        <v>1</v>
      </c>
    </row>
    <row r="134" spans="1:5" x14ac:dyDescent="0.3">
      <c r="A134">
        <v>133</v>
      </c>
      <c r="B134">
        <v>94052063812</v>
      </c>
      <c r="C134" s="1" t="s">
        <v>506</v>
      </c>
      <c r="D134" s="3">
        <v>93042372947</v>
      </c>
      <c r="E134" s="1">
        <v>1</v>
      </c>
    </row>
    <row r="135" spans="1:5" x14ac:dyDescent="0.3">
      <c r="A135">
        <v>134</v>
      </c>
      <c r="B135">
        <v>93112296421</v>
      </c>
      <c r="C135" s="1" t="s">
        <v>446</v>
      </c>
      <c r="D135" s="3">
        <v>96050286545</v>
      </c>
      <c r="E135" s="1">
        <v>1</v>
      </c>
    </row>
    <row r="136" spans="1:5" x14ac:dyDescent="0.3">
      <c r="A136">
        <v>135</v>
      </c>
      <c r="B136">
        <v>92122718336</v>
      </c>
      <c r="C136" s="1" t="s">
        <v>502</v>
      </c>
      <c r="D136" s="3">
        <v>93042594253</v>
      </c>
      <c r="E136" s="1">
        <v>1</v>
      </c>
    </row>
    <row r="137" spans="1:5" x14ac:dyDescent="0.3">
      <c r="A137">
        <v>136</v>
      </c>
      <c r="B137">
        <v>93060314174</v>
      </c>
      <c r="C137" s="1" t="s">
        <v>494</v>
      </c>
      <c r="D137" s="3">
        <v>96051078792</v>
      </c>
      <c r="E137" s="1">
        <v>1</v>
      </c>
    </row>
    <row r="138" spans="1:5" x14ac:dyDescent="0.3">
      <c r="A138">
        <v>137</v>
      </c>
      <c r="B138">
        <v>93071912839</v>
      </c>
      <c r="C138" s="1" t="s">
        <v>453</v>
      </c>
      <c r="D138" s="3">
        <v>93051494722</v>
      </c>
      <c r="E138" s="1">
        <v>1</v>
      </c>
    </row>
    <row r="139" spans="1:5" x14ac:dyDescent="0.3">
      <c r="A139">
        <v>138</v>
      </c>
      <c r="B139">
        <v>96112171271</v>
      </c>
      <c r="C139" s="1" t="s">
        <v>460</v>
      </c>
      <c r="D139" s="3">
        <v>96052561949</v>
      </c>
      <c r="E139" s="1">
        <v>1</v>
      </c>
    </row>
    <row r="140" spans="1:5" x14ac:dyDescent="0.3">
      <c r="A140">
        <v>139</v>
      </c>
      <c r="B140">
        <v>92112571134</v>
      </c>
      <c r="C140" s="1" t="s">
        <v>461</v>
      </c>
      <c r="D140" s="3">
        <v>93052164592</v>
      </c>
      <c r="E140" s="1">
        <v>1</v>
      </c>
    </row>
    <row r="141" spans="1:5" x14ac:dyDescent="0.3">
      <c r="A141">
        <v>140</v>
      </c>
      <c r="B141">
        <v>94041273536</v>
      </c>
      <c r="C141" s="1" t="s">
        <v>507</v>
      </c>
      <c r="D141" s="3">
        <v>96061094795</v>
      </c>
      <c r="E141" s="1">
        <v>1</v>
      </c>
    </row>
    <row r="142" spans="1:5" x14ac:dyDescent="0.3">
      <c r="A142">
        <v>141</v>
      </c>
      <c r="B142">
        <v>94122135195</v>
      </c>
      <c r="C142" s="1" t="s">
        <v>484</v>
      </c>
      <c r="D142" s="3">
        <v>93052321317</v>
      </c>
      <c r="E142" s="1">
        <v>1</v>
      </c>
    </row>
    <row r="143" spans="1:5" x14ac:dyDescent="0.3">
      <c r="A143">
        <v>142</v>
      </c>
      <c r="B143">
        <v>96060783968</v>
      </c>
      <c r="C143" s="1" t="s">
        <v>446</v>
      </c>
      <c r="D143" s="3">
        <v>92052877491</v>
      </c>
      <c r="E143" s="1">
        <v>1</v>
      </c>
    </row>
    <row r="144" spans="1:5" x14ac:dyDescent="0.3">
      <c r="A144">
        <v>143</v>
      </c>
      <c r="B144">
        <v>92081076313</v>
      </c>
      <c r="C144" s="1" t="s">
        <v>508</v>
      </c>
      <c r="D144" s="3">
        <v>93052712924</v>
      </c>
      <c r="E144" s="1">
        <v>1</v>
      </c>
    </row>
    <row r="145" spans="1:5" x14ac:dyDescent="0.3">
      <c r="A145">
        <v>144</v>
      </c>
      <c r="B145">
        <v>96112845442</v>
      </c>
      <c r="C145" s="1" t="s">
        <v>446</v>
      </c>
      <c r="D145" s="3">
        <v>96081928342</v>
      </c>
      <c r="E145" s="1">
        <v>1</v>
      </c>
    </row>
    <row r="146" spans="1:5" x14ac:dyDescent="0.3">
      <c r="A146">
        <v>145</v>
      </c>
      <c r="B146">
        <v>93020492353</v>
      </c>
      <c r="C146" s="1" t="s">
        <v>505</v>
      </c>
      <c r="D146" s="3">
        <v>93052759398</v>
      </c>
      <c r="E146" s="1">
        <v>1</v>
      </c>
    </row>
    <row r="147" spans="1:5" x14ac:dyDescent="0.3">
      <c r="A147">
        <v>146</v>
      </c>
      <c r="B147">
        <v>94062811591</v>
      </c>
      <c r="C147" s="1" t="s">
        <v>509</v>
      </c>
      <c r="D147" s="3">
        <v>96090634229</v>
      </c>
      <c r="E147" s="1">
        <v>1</v>
      </c>
    </row>
    <row r="148" spans="1:5" x14ac:dyDescent="0.3">
      <c r="A148">
        <v>147</v>
      </c>
      <c r="B148">
        <v>94102052458</v>
      </c>
      <c r="C148" s="1" t="s">
        <v>491</v>
      </c>
      <c r="D148" s="3">
        <v>93060314174</v>
      </c>
      <c r="E148" s="1">
        <v>1</v>
      </c>
    </row>
    <row r="149" spans="1:5" x14ac:dyDescent="0.3">
      <c r="A149">
        <v>148</v>
      </c>
      <c r="B149">
        <v>93110169918</v>
      </c>
      <c r="C149" s="1" t="s">
        <v>503</v>
      </c>
      <c r="D149" s="3">
        <v>96092278614</v>
      </c>
      <c r="E149" s="1">
        <v>1</v>
      </c>
    </row>
    <row r="150" spans="1:5" x14ac:dyDescent="0.3">
      <c r="A150">
        <v>149</v>
      </c>
      <c r="B150">
        <v>92101543816</v>
      </c>
      <c r="C150" s="1" t="s">
        <v>488</v>
      </c>
      <c r="D150" s="3">
        <v>93060626866</v>
      </c>
      <c r="E150" s="1">
        <v>1</v>
      </c>
    </row>
    <row r="151" spans="1:5" x14ac:dyDescent="0.3">
      <c r="A151">
        <v>150</v>
      </c>
      <c r="B151">
        <v>96043095419</v>
      </c>
      <c r="C151" s="1" t="s">
        <v>510</v>
      </c>
      <c r="D151" s="3">
        <v>96110243976</v>
      </c>
      <c r="E151" s="1">
        <v>1</v>
      </c>
    </row>
    <row r="152" spans="1:5" x14ac:dyDescent="0.3">
      <c r="A152">
        <v>151</v>
      </c>
      <c r="B152">
        <v>94062364747</v>
      </c>
      <c r="C152" s="1" t="s">
        <v>487</v>
      </c>
      <c r="D152" s="3">
        <v>93060757559</v>
      </c>
      <c r="E152" s="1">
        <v>1</v>
      </c>
    </row>
    <row r="153" spans="1:5" x14ac:dyDescent="0.3">
      <c r="A153">
        <v>152</v>
      </c>
      <c r="B153">
        <v>94042061826</v>
      </c>
      <c r="C153" s="1" t="s">
        <v>449</v>
      </c>
      <c r="D153" s="3">
        <v>96111917733</v>
      </c>
      <c r="E153" s="1">
        <v>1</v>
      </c>
    </row>
    <row r="154" spans="1:5" x14ac:dyDescent="0.3">
      <c r="A154">
        <v>153</v>
      </c>
      <c r="B154">
        <v>95042653121</v>
      </c>
      <c r="C154" s="1" t="s">
        <v>478</v>
      </c>
      <c r="D154" s="3">
        <v>93061087466</v>
      </c>
      <c r="E154" s="1">
        <v>1</v>
      </c>
    </row>
    <row r="155" spans="1:5" x14ac:dyDescent="0.3">
      <c r="A155">
        <v>154</v>
      </c>
      <c r="B155">
        <v>96081771827</v>
      </c>
      <c r="C155" s="1" t="s">
        <v>463</v>
      </c>
      <c r="D155" s="3">
        <v>96120158756</v>
      </c>
      <c r="E155" s="1">
        <v>1</v>
      </c>
    </row>
    <row r="156" spans="1:5" x14ac:dyDescent="0.3">
      <c r="A156">
        <v>155</v>
      </c>
      <c r="B156">
        <v>94091495359</v>
      </c>
      <c r="C156" s="1" t="s">
        <v>509</v>
      </c>
      <c r="D156" s="3">
        <v>93061243679</v>
      </c>
      <c r="E156" s="1">
        <v>1</v>
      </c>
    </row>
    <row r="157" spans="1:5" x14ac:dyDescent="0.3">
      <c r="A157">
        <v>156</v>
      </c>
      <c r="B157">
        <v>95010286766</v>
      </c>
      <c r="C157" s="1" t="s">
        <v>461</v>
      </c>
      <c r="D157" s="3">
        <v>96122095251</v>
      </c>
      <c r="E157" s="1">
        <v>1</v>
      </c>
    </row>
    <row r="158" spans="1:5" x14ac:dyDescent="0.3">
      <c r="A158">
        <v>157</v>
      </c>
      <c r="B158">
        <v>97010621727</v>
      </c>
      <c r="C158" s="1" t="s">
        <v>448</v>
      </c>
      <c r="D158" s="3">
        <v>93061564929</v>
      </c>
      <c r="E158" s="1">
        <v>1</v>
      </c>
    </row>
    <row r="159" spans="1:5" x14ac:dyDescent="0.3">
      <c r="A159">
        <v>158</v>
      </c>
      <c r="B159">
        <v>94031766363</v>
      </c>
      <c r="C159" s="1" t="s">
        <v>447</v>
      </c>
      <c r="D159" s="3">
        <v>97010812385</v>
      </c>
      <c r="E159" s="1">
        <v>1</v>
      </c>
    </row>
    <row r="160" spans="1:5" x14ac:dyDescent="0.3">
      <c r="A160">
        <v>159</v>
      </c>
      <c r="B160">
        <v>95111824241</v>
      </c>
      <c r="C160" s="1" t="s">
        <v>453</v>
      </c>
      <c r="D160" s="3">
        <v>93062061135</v>
      </c>
      <c r="E160" s="1">
        <v>1</v>
      </c>
    </row>
    <row r="161" spans="1:5" x14ac:dyDescent="0.3">
      <c r="A161">
        <v>160</v>
      </c>
      <c r="B161">
        <v>92103163461</v>
      </c>
      <c r="C161" s="1" t="s">
        <v>458</v>
      </c>
      <c r="D161" s="3">
        <v>97012894365</v>
      </c>
      <c r="E161" s="1">
        <v>1</v>
      </c>
    </row>
    <row r="162" spans="1:5" x14ac:dyDescent="0.3">
      <c r="A162">
        <v>161</v>
      </c>
      <c r="B162">
        <v>93052321317</v>
      </c>
      <c r="C162" s="1" t="s">
        <v>500</v>
      </c>
      <c r="D162" s="3">
        <v>93070995479</v>
      </c>
      <c r="E162" s="1">
        <v>1</v>
      </c>
    </row>
    <row r="163" spans="1:5" x14ac:dyDescent="0.3">
      <c r="A163">
        <v>162</v>
      </c>
      <c r="B163">
        <v>96050286545</v>
      </c>
      <c r="C163" s="1" t="s">
        <v>479</v>
      </c>
      <c r="D163" s="3">
        <v>97022784472</v>
      </c>
      <c r="E163" s="1">
        <v>1</v>
      </c>
    </row>
    <row r="164" spans="1:5" x14ac:dyDescent="0.3">
      <c r="A164">
        <v>163</v>
      </c>
      <c r="B164">
        <v>92100661849</v>
      </c>
      <c r="C164" s="1" t="s">
        <v>475</v>
      </c>
      <c r="D164" s="3">
        <v>93071912839</v>
      </c>
      <c r="E164" s="1">
        <v>1</v>
      </c>
    </row>
    <row r="165" spans="1:5" x14ac:dyDescent="0.3">
      <c r="A165">
        <v>164</v>
      </c>
      <c r="B165">
        <v>94081268846</v>
      </c>
      <c r="C165" s="1" t="s">
        <v>511</v>
      </c>
      <c r="D165" s="3">
        <v>94081134358</v>
      </c>
      <c r="E165" s="1">
        <v>1</v>
      </c>
    </row>
    <row r="166" spans="1:5" x14ac:dyDescent="0.3">
      <c r="A166">
        <v>165</v>
      </c>
      <c r="B166">
        <v>95101084297</v>
      </c>
      <c r="C166" s="1" t="s">
        <v>440</v>
      </c>
      <c r="D166" s="3">
        <v>93072382295</v>
      </c>
      <c r="E166" s="1">
        <v>1</v>
      </c>
    </row>
    <row r="167" spans="1:5" x14ac:dyDescent="0.3">
      <c r="A167">
        <v>166</v>
      </c>
      <c r="B167">
        <v>96021765853</v>
      </c>
      <c r="C167" s="1" t="s">
        <v>438</v>
      </c>
      <c r="D167" s="3">
        <v>94082215991</v>
      </c>
      <c r="E167" s="1">
        <v>1</v>
      </c>
    </row>
    <row r="168" spans="1:5" x14ac:dyDescent="0.3">
      <c r="A168">
        <v>167</v>
      </c>
      <c r="B168">
        <v>96042123681</v>
      </c>
      <c r="C168" s="1" t="s">
        <v>497</v>
      </c>
      <c r="D168" s="3">
        <v>93080133818</v>
      </c>
      <c r="E168" s="1">
        <v>1</v>
      </c>
    </row>
    <row r="169" spans="1:5" x14ac:dyDescent="0.3">
      <c r="A169">
        <v>168</v>
      </c>
      <c r="B169">
        <v>93052759398</v>
      </c>
      <c r="C169" s="1" t="s">
        <v>512</v>
      </c>
      <c r="D169" s="3">
        <v>94083048134</v>
      </c>
      <c r="E169" s="1">
        <v>1</v>
      </c>
    </row>
    <row r="170" spans="1:5" x14ac:dyDescent="0.3">
      <c r="A170">
        <v>169</v>
      </c>
      <c r="B170">
        <v>93101369477</v>
      </c>
      <c r="C170" s="1" t="s">
        <v>505</v>
      </c>
      <c r="D170" s="3">
        <v>93080136224</v>
      </c>
      <c r="E170" s="1">
        <v>1</v>
      </c>
    </row>
    <row r="171" spans="1:5" x14ac:dyDescent="0.3">
      <c r="A171">
        <v>170</v>
      </c>
      <c r="B171">
        <v>93111079234</v>
      </c>
      <c r="C171" s="1" t="s">
        <v>442</v>
      </c>
      <c r="D171" s="3">
        <v>94091495359</v>
      </c>
      <c r="E171" s="1">
        <v>1</v>
      </c>
    </row>
    <row r="172" spans="1:5" x14ac:dyDescent="0.3">
      <c r="A172">
        <v>171</v>
      </c>
      <c r="B172">
        <v>95071044176</v>
      </c>
      <c r="C172" s="1" t="s">
        <v>513</v>
      </c>
      <c r="D172" s="3">
        <v>93080261416</v>
      </c>
      <c r="E172" s="1">
        <v>1</v>
      </c>
    </row>
    <row r="173" spans="1:5" x14ac:dyDescent="0.3">
      <c r="A173">
        <v>172</v>
      </c>
      <c r="B173">
        <v>92070952712</v>
      </c>
      <c r="C173" s="1" t="s">
        <v>464</v>
      </c>
      <c r="D173" s="3">
        <v>94091751347</v>
      </c>
      <c r="E173" s="1">
        <v>1</v>
      </c>
    </row>
    <row r="174" spans="1:5" x14ac:dyDescent="0.3">
      <c r="A174">
        <v>173</v>
      </c>
      <c r="B174">
        <v>94032585554</v>
      </c>
      <c r="C174" s="1" t="s">
        <v>491</v>
      </c>
      <c r="D174" s="3">
        <v>93080464147</v>
      </c>
      <c r="E174" s="1">
        <v>1</v>
      </c>
    </row>
    <row r="175" spans="1:5" x14ac:dyDescent="0.3">
      <c r="A175">
        <v>174</v>
      </c>
      <c r="B175">
        <v>95111492877</v>
      </c>
      <c r="C175" s="1" t="s">
        <v>505</v>
      </c>
      <c r="D175" s="3">
        <v>94093037193</v>
      </c>
      <c r="E175" s="1">
        <v>1</v>
      </c>
    </row>
    <row r="176" spans="1:5" x14ac:dyDescent="0.3">
      <c r="A176">
        <v>175</v>
      </c>
      <c r="B176">
        <v>94020859896</v>
      </c>
      <c r="C176" s="1" t="s">
        <v>468</v>
      </c>
      <c r="D176" s="3">
        <v>93081269666</v>
      </c>
      <c r="E176" s="1">
        <v>1</v>
      </c>
    </row>
    <row r="177" spans="1:5" x14ac:dyDescent="0.3">
      <c r="A177">
        <v>176</v>
      </c>
      <c r="B177">
        <v>96081684932</v>
      </c>
      <c r="C177" s="1" t="s">
        <v>440</v>
      </c>
      <c r="D177" s="3">
        <v>94100835552</v>
      </c>
      <c r="E177" s="1">
        <v>1</v>
      </c>
    </row>
    <row r="178" spans="1:5" x14ac:dyDescent="0.3">
      <c r="A178">
        <v>177</v>
      </c>
      <c r="B178">
        <v>96022327144</v>
      </c>
      <c r="C178" s="1" t="s">
        <v>480</v>
      </c>
      <c r="D178" s="3">
        <v>93081336463</v>
      </c>
      <c r="E178" s="1">
        <v>1</v>
      </c>
    </row>
    <row r="179" spans="1:5" x14ac:dyDescent="0.3">
      <c r="A179">
        <v>178</v>
      </c>
      <c r="B179">
        <v>93032549924</v>
      </c>
      <c r="C179" s="1" t="s">
        <v>514</v>
      </c>
      <c r="D179" s="3">
        <v>94103033254</v>
      </c>
      <c r="E179" s="1">
        <v>1</v>
      </c>
    </row>
    <row r="180" spans="1:5" x14ac:dyDescent="0.3">
      <c r="A180">
        <v>179</v>
      </c>
      <c r="B180">
        <v>92072355391</v>
      </c>
      <c r="C180" s="1" t="s">
        <v>490</v>
      </c>
      <c r="D180" s="3">
        <v>93081892851</v>
      </c>
      <c r="E180" s="1">
        <v>1</v>
      </c>
    </row>
    <row r="181" spans="1:5" x14ac:dyDescent="0.3">
      <c r="A181">
        <v>180</v>
      </c>
      <c r="B181">
        <v>92070111188</v>
      </c>
      <c r="C181" s="1" t="s">
        <v>488</v>
      </c>
      <c r="D181" s="3">
        <v>94112234831</v>
      </c>
      <c r="E181" s="1">
        <v>1</v>
      </c>
    </row>
    <row r="182" spans="1:5" x14ac:dyDescent="0.3">
      <c r="A182">
        <v>181</v>
      </c>
      <c r="B182">
        <v>93041252815</v>
      </c>
      <c r="C182" s="1" t="s">
        <v>467</v>
      </c>
      <c r="D182" s="3">
        <v>93082456168</v>
      </c>
      <c r="E182" s="1">
        <v>1</v>
      </c>
    </row>
    <row r="183" spans="1:5" x14ac:dyDescent="0.3">
      <c r="A183">
        <v>182</v>
      </c>
      <c r="B183">
        <v>93091115319</v>
      </c>
      <c r="C183" s="1" t="s">
        <v>506</v>
      </c>
      <c r="D183" s="3">
        <v>94121925755</v>
      </c>
      <c r="E183" s="1">
        <v>1</v>
      </c>
    </row>
    <row r="184" spans="1:5" x14ac:dyDescent="0.3">
      <c r="A184">
        <v>183</v>
      </c>
      <c r="B184">
        <v>96052561949</v>
      </c>
      <c r="C184" s="1" t="s">
        <v>472</v>
      </c>
      <c r="D184" s="3">
        <v>93090575941</v>
      </c>
      <c r="E184" s="1">
        <v>1</v>
      </c>
    </row>
    <row r="185" spans="1:5" x14ac:dyDescent="0.3">
      <c r="A185">
        <v>184</v>
      </c>
      <c r="B185">
        <v>92060816563</v>
      </c>
      <c r="C185" s="1" t="s">
        <v>515</v>
      </c>
      <c r="D185" s="3">
        <v>94123156375</v>
      </c>
      <c r="E185" s="1">
        <v>1</v>
      </c>
    </row>
    <row r="186" spans="1:5" x14ac:dyDescent="0.3">
      <c r="A186">
        <v>185</v>
      </c>
      <c r="B186">
        <v>93091278935</v>
      </c>
      <c r="C186" s="1" t="s">
        <v>441</v>
      </c>
      <c r="D186" s="3">
        <v>93090925753</v>
      </c>
      <c r="E186" s="1">
        <v>1</v>
      </c>
    </row>
    <row r="187" spans="1:5" x14ac:dyDescent="0.3">
      <c r="A187">
        <v>186</v>
      </c>
      <c r="B187">
        <v>96022049899</v>
      </c>
      <c r="C187" s="1" t="s">
        <v>488</v>
      </c>
      <c r="D187" s="3">
        <v>95010286766</v>
      </c>
      <c r="E187" s="1">
        <v>1</v>
      </c>
    </row>
    <row r="188" spans="1:5" x14ac:dyDescent="0.3">
      <c r="A188">
        <v>187</v>
      </c>
      <c r="B188">
        <v>93080133818</v>
      </c>
      <c r="C188" s="1" t="s">
        <v>484</v>
      </c>
      <c r="D188" s="3">
        <v>93091115319</v>
      </c>
      <c r="E188" s="1">
        <v>1</v>
      </c>
    </row>
    <row r="189" spans="1:5" x14ac:dyDescent="0.3">
      <c r="A189">
        <v>188</v>
      </c>
      <c r="B189">
        <v>94072349563</v>
      </c>
      <c r="C189" s="1" t="s">
        <v>483</v>
      </c>
      <c r="D189" s="3">
        <v>95010931895</v>
      </c>
      <c r="E189" s="1">
        <v>1</v>
      </c>
    </row>
    <row r="190" spans="1:5" x14ac:dyDescent="0.3">
      <c r="A190">
        <v>189</v>
      </c>
      <c r="B190">
        <v>93013078979</v>
      </c>
      <c r="C190" s="1" t="s">
        <v>484</v>
      </c>
      <c r="D190" s="3">
        <v>93091278935</v>
      </c>
      <c r="E190" s="1">
        <v>1</v>
      </c>
    </row>
    <row r="191" spans="1:5" x14ac:dyDescent="0.3">
      <c r="A191">
        <v>190</v>
      </c>
      <c r="B191">
        <v>92081817558</v>
      </c>
      <c r="C191" s="1" t="s">
        <v>505</v>
      </c>
      <c r="D191" s="3">
        <v>95011368836</v>
      </c>
      <c r="E191" s="1">
        <v>1</v>
      </c>
    </row>
    <row r="192" spans="1:5" x14ac:dyDescent="0.3">
      <c r="A192">
        <v>191</v>
      </c>
      <c r="B192">
        <v>96081928342</v>
      </c>
      <c r="C192" s="1" t="s">
        <v>452</v>
      </c>
      <c r="D192" s="3">
        <v>93091575513</v>
      </c>
      <c r="E192" s="1">
        <v>1</v>
      </c>
    </row>
    <row r="193" spans="1:5" x14ac:dyDescent="0.3">
      <c r="A193">
        <v>192</v>
      </c>
      <c r="B193">
        <v>96111514855</v>
      </c>
      <c r="C193" s="1" t="s">
        <v>478</v>
      </c>
      <c r="D193" s="3">
        <v>95012636248</v>
      </c>
      <c r="E193" s="1">
        <v>1</v>
      </c>
    </row>
    <row r="194" spans="1:5" x14ac:dyDescent="0.3">
      <c r="A194">
        <v>193</v>
      </c>
      <c r="B194">
        <v>93090925753</v>
      </c>
      <c r="C194" s="1" t="s">
        <v>453</v>
      </c>
      <c r="D194" s="3">
        <v>93091812971</v>
      </c>
      <c r="E194" s="1">
        <v>1</v>
      </c>
    </row>
    <row r="195" spans="1:5" x14ac:dyDescent="0.3">
      <c r="A195">
        <v>194</v>
      </c>
      <c r="B195">
        <v>96090923899</v>
      </c>
      <c r="C195" s="1" t="s">
        <v>468</v>
      </c>
      <c r="D195" s="3">
        <v>95021137376</v>
      </c>
      <c r="E195" s="1">
        <v>1</v>
      </c>
    </row>
    <row r="196" spans="1:5" x14ac:dyDescent="0.3">
      <c r="A196">
        <v>195</v>
      </c>
      <c r="B196">
        <v>97020245331</v>
      </c>
      <c r="C196" s="1" t="s">
        <v>488</v>
      </c>
      <c r="D196" s="3">
        <v>93092337785</v>
      </c>
      <c r="E196" s="1">
        <v>1</v>
      </c>
    </row>
    <row r="197" spans="1:5" x14ac:dyDescent="0.3">
      <c r="A197">
        <v>196</v>
      </c>
      <c r="B197">
        <v>93111422865</v>
      </c>
      <c r="C197" s="1" t="s">
        <v>446</v>
      </c>
      <c r="D197" s="3">
        <v>95022812243</v>
      </c>
      <c r="E197" s="1">
        <v>1</v>
      </c>
    </row>
    <row r="198" spans="1:5" x14ac:dyDescent="0.3">
      <c r="A198">
        <v>197</v>
      </c>
      <c r="B198">
        <v>95022812243</v>
      </c>
      <c r="C198" s="1" t="s">
        <v>512</v>
      </c>
      <c r="D198" s="3">
        <v>93092435575</v>
      </c>
      <c r="E198" s="1">
        <v>1</v>
      </c>
    </row>
    <row r="199" spans="1:5" x14ac:dyDescent="0.3">
      <c r="A199">
        <v>198</v>
      </c>
      <c r="B199">
        <v>96081092979</v>
      </c>
      <c r="C199" s="1" t="s">
        <v>516</v>
      </c>
      <c r="D199" s="3">
        <v>95030438448</v>
      </c>
      <c r="E199" s="1">
        <v>1</v>
      </c>
    </row>
    <row r="200" spans="1:5" x14ac:dyDescent="0.3">
      <c r="A200">
        <v>199</v>
      </c>
      <c r="B200">
        <v>92080864292</v>
      </c>
      <c r="C200" s="1" t="s">
        <v>504</v>
      </c>
      <c r="D200" s="3">
        <v>93092663774</v>
      </c>
      <c r="E200" s="1">
        <v>1</v>
      </c>
    </row>
    <row r="201" spans="1:5" x14ac:dyDescent="0.3">
      <c r="A201">
        <v>200</v>
      </c>
      <c r="B201">
        <v>96102819712</v>
      </c>
      <c r="C201" s="1" t="s">
        <v>495</v>
      </c>
      <c r="D201" s="3">
        <v>95040576286</v>
      </c>
      <c r="E201" s="1">
        <v>1</v>
      </c>
    </row>
    <row r="202" spans="1:5" x14ac:dyDescent="0.3">
      <c r="A202">
        <v>201</v>
      </c>
      <c r="B202">
        <v>93091575513</v>
      </c>
      <c r="C202" s="1" t="s">
        <v>500</v>
      </c>
      <c r="D202" s="3">
        <v>93101369477</v>
      </c>
      <c r="E202" s="1">
        <v>1</v>
      </c>
    </row>
    <row r="203" spans="1:5" x14ac:dyDescent="0.3">
      <c r="A203">
        <v>202</v>
      </c>
      <c r="B203">
        <v>94051786439</v>
      </c>
      <c r="C203" s="1" t="s">
        <v>463</v>
      </c>
      <c r="D203" s="3">
        <v>95041645299</v>
      </c>
      <c r="E203" s="1">
        <v>1</v>
      </c>
    </row>
    <row r="204" spans="1:5" x14ac:dyDescent="0.3">
      <c r="A204">
        <v>203</v>
      </c>
      <c r="B204">
        <v>92111027117</v>
      </c>
      <c r="C204" s="1" t="s">
        <v>440</v>
      </c>
      <c r="D204" s="3">
        <v>93101749226</v>
      </c>
      <c r="E204" s="1">
        <v>1</v>
      </c>
    </row>
    <row r="205" spans="1:5" x14ac:dyDescent="0.3">
      <c r="A205">
        <v>204</v>
      </c>
      <c r="B205">
        <v>96032965482</v>
      </c>
      <c r="C205" s="1" t="s">
        <v>465</v>
      </c>
      <c r="D205" s="3">
        <v>95042249539</v>
      </c>
      <c r="E205" s="1">
        <v>1</v>
      </c>
    </row>
    <row r="206" spans="1:5" x14ac:dyDescent="0.3">
      <c r="A206">
        <v>205</v>
      </c>
      <c r="B206">
        <v>95030438448</v>
      </c>
      <c r="C206" s="1" t="s">
        <v>447</v>
      </c>
      <c r="D206" s="3">
        <v>93102056134</v>
      </c>
      <c r="E206" s="1">
        <v>1</v>
      </c>
    </row>
    <row r="207" spans="1:5" x14ac:dyDescent="0.3">
      <c r="A207">
        <v>206</v>
      </c>
      <c r="B207">
        <v>93120854668</v>
      </c>
      <c r="C207" s="1" t="s">
        <v>511</v>
      </c>
      <c r="D207" s="3">
        <v>95050162572</v>
      </c>
      <c r="E207" s="1">
        <v>1</v>
      </c>
    </row>
    <row r="208" spans="1:5" x14ac:dyDescent="0.3">
      <c r="A208">
        <v>207</v>
      </c>
      <c r="B208">
        <v>93041967867</v>
      </c>
      <c r="C208" s="1" t="s">
        <v>494</v>
      </c>
      <c r="D208" s="3">
        <v>93102651636</v>
      </c>
      <c r="E208" s="1">
        <v>1</v>
      </c>
    </row>
    <row r="209" spans="1:5" x14ac:dyDescent="0.3">
      <c r="A209">
        <v>208</v>
      </c>
      <c r="B209">
        <v>92121586455</v>
      </c>
      <c r="C209" s="1" t="s">
        <v>476</v>
      </c>
      <c r="D209" s="3">
        <v>95051277866</v>
      </c>
      <c r="E209" s="1">
        <v>1</v>
      </c>
    </row>
    <row r="210" spans="1:5" x14ac:dyDescent="0.3">
      <c r="A210">
        <v>209</v>
      </c>
      <c r="B210">
        <v>96111524476</v>
      </c>
      <c r="C210" s="1" t="s">
        <v>475</v>
      </c>
      <c r="D210" s="3">
        <v>93110169918</v>
      </c>
      <c r="E210" s="1">
        <v>1</v>
      </c>
    </row>
    <row r="211" spans="1:5" x14ac:dyDescent="0.3">
      <c r="A211">
        <v>210</v>
      </c>
      <c r="B211">
        <v>93042094111</v>
      </c>
      <c r="C211" s="1" t="s">
        <v>444</v>
      </c>
      <c r="D211" s="3">
        <v>95052836383</v>
      </c>
      <c r="E211" s="1">
        <v>1</v>
      </c>
    </row>
    <row r="212" spans="1:5" x14ac:dyDescent="0.3">
      <c r="A212">
        <v>211</v>
      </c>
      <c r="B212">
        <v>96112275739</v>
      </c>
      <c r="C212" s="1" t="s">
        <v>457</v>
      </c>
      <c r="D212" s="3">
        <v>93110195784</v>
      </c>
      <c r="E212" s="1">
        <v>1</v>
      </c>
    </row>
    <row r="213" spans="1:5" x14ac:dyDescent="0.3">
      <c r="A213">
        <v>212</v>
      </c>
      <c r="B213">
        <v>95101667241</v>
      </c>
      <c r="C213" s="1" t="s">
        <v>445</v>
      </c>
      <c r="D213" s="3">
        <v>95053039198</v>
      </c>
      <c r="E213" s="1">
        <v>1</v>
      </c>
    </row>
    <row r="214" spans="1:5" x14ac:dyDescent="0.3">
      <c r="A214">
        <v>213</v>
      </c>
      <c r="B214">
        <v>94031972793</v>
      </c>
      <c r="C214" s="1" t="s">
        <v>483</v>
      </c>
      <c r="D214" s="3">
        <v>93110591337</v>
      </c>
      <c r="E214" s="1">
        <v>1</v>
      </c>
    </row>
    <row r="215" spans="1:5" x14ac:dyDescent="0.3">
      <c r="A215">
        <v>214</v>
      </c>
      <c r="B215">
        <v>95080318259</v>
      </c>
      <c r="C215" s="1" t="s">
        <v>463</v>
      </c>
      <c r="D215" s="3">
        <v>95061884197</v>
      </c>
      <c r="E215" s="1">
        <v>1</v>
      </c>
    </row>
    <row r="216" spans="1:5" x14ac:dyDescent="0.3">
      <c r="A216">
        <v>215</v>
      </c>
      <c r="B216">
        <v>94121925755</v>
      </c>
      <c r="C216" s="1" t="s">
        <v>448</v>
      </c>
      <c r="D216" s="3">
        <v>93111079234</v>
      </c>
      <c r="E216" s="1">
        <v>1</v>
      </c>
    </row>
    <row r="217" spans="1:5" x14ac:dyDescent="0.3">
      <c r="A217">
        <v>216</v>
      </c>
      <c r="B217">
        <v>93080464147</v>
      </c>
      <c r="C217" s="1" t="s">
        <v>488</v>
      </c>
      <c r="D217" s="3">
        <v>95062355629</v>
      </c>
      <c r="E217" s="1">
        <v>1</v>
      </c>
    </row>
    <row r="218" spans="1:5" x14ac:dyDescent="0.3">
      <c r="A218">
        <v>217</v>
      </c>
      <c r="B218">
        <v>96040333314</v>
      </c>
      <c r="C218" s="1" t="s">
        <v>451</v>
      </c>
      <c r="D218" s="3">
        <v>93111422865</v>
      </c>
      <c r="E218" s="1">
        <v>1</v>
      </c>
    </row>
    <row r="219" spans="1:5" x14ac:dyDescent="0.3">
      <c r="A219">
        <v>218</v>
      </c>
      <c r="B219">
        <v>96032039774</v>
      </c>
      <c r="C219" s="1" t="s">
        <v>487</v>
      </c>
      <c r="D219" s="3">
        <v>95071489133</v>
      </c>
      <c r="E219" s="1">
        <v>1</v>
      </c>
    </row>
    <row r="220" spans="1:5" x14ac:dyDescent="0.3">
      <c r="A220">
        <v>219</v>
      </c>
      <c r="B220">
        <v>95071674573</v>
      </c>
      <c r="C220" s="1" t="s">
        <v>489</v>
      </c>
      <c r="D220" s="3">
        <v>93112296421</v>
      </c>
      <c r="E220" s="1">
        <v>1</v>
      </c>
    </row>
    <row r="221" spans="1:5" x14ac:dyDescent="0.3">
      <c r="A221">
        <v>220</v>
      </c>
      <c r="B221">
        <v>94032747169</v>
      </c>
      <c r="C221" s="1" t="s">
        <v>474</v>
      </c>
      <c r="D221" s="3">
        <v>95071674573</v>
      </c>
      <c r="E221" s="1">
        <v>1</v>
      </c>
    </row>
    <row r="222" spans="1:5" x14ac:dyDescent="0.3">
      <c r="A222">
        <v>221</v>
      </c>
      <c r="B222">
        <v>96042084485</v>
      </c>
      <c r="C222" s="1" t="s">
        <v>476</v>
      </c>
      <c r="D222" s="3">
        <v>93112747286</v>
      </c>
      <c r="E222" s="1">
        <v>1</v>
      </c>
    </row>
    <row r="223" spans="1:5" x14ac:dyDescent="0.3">
      <c r="A223">
        <v>222</v>
      </c>
      <c r="B223">
        <v>96062773598</v>
      </c>
      <c r="C223" s="1" t="s">
        <v>459</v>
      </c>
      <c r="D223" s="3">
        <v>95080577175</v>
      </c>
      <c r="E223" s="1">
        <v>1</v>
      </c>
    </row>
    <row r="224" spans="1:5" x14ac:dyDescent="0.3">
      <c r="A224">
        <v>223</v>
      </c>
      <c r="B224">
        <v>97010983179</v>
      </c>
      <c r="C224" s="1" t="s">
        <v>502</v>
      </c>
      <c r="D224" s="3">
        <v>93120854668</v>
      </c>
      <c r="E224" s="1">
        <v>1</v>
      </c>
    </row>
    <row r="225" spans="1:5" x14ac:dyDescent="0.3">
      <c r="A225">
        <v>224</v>
      </c>
      <c r="B225">
        <v>93012248937</v>
      </c>
      <c r="C225" s="1" t="s">
        <v>513</v>
      </c>
      <c r="D225" s="3">
        <v>95082916158</v>
      </c>
      <c r="E225" s="1">
        <v>1</v>
      </c>
    </row>
    <row r="226" spans="1:5" x14ac:dyDescent="0.3">
      <c r="A226">
        <v>225</v>
      </c>
      <c r="B226">
        <v>94093037193</v>
      </c>
      <c r="C226" s="1" t="s">
        <v>461</v>
      </c>
      <c r="D226" s="3">
        <v>93120948925</v>
      </c>
      <c r="E226" s="1">
        <v>1</v>
      </c>
    </row>
    <row r="227" spans="1:5" x14ac:dyDescent="0.3">
      <c r="A227">
        <v>226</v>
      </c>
      <c r="B227">
        <v>96091269286</v>
      </c>
      <c r="C227" s="1" t="s">
        <v>444</v>
      </c>
      <c r="D227" s="3">
        <v>95091292595</v>
      </c>
      <c r="E227" s="1">
        <v>1</v>
      </c>
    </row>
    <row r="228" spans="1:5" x14ac:dyDescent="0.3">
      <c r="A228">
        <v>227</v>
      </c>
      <c r="B228">
        <v>96061777722</v>
      </c>
      <c r="C228" s="1" t="s">
        <v>517</v>
      </c>
      <c r="D228" s="3">
        <v>93122038392</v>
      </c>
      <c r="E228" s="1">
        <v>1</v>
      </c>
    </row>
    <row r="229" spans="1:5" x14ac:dyDescent="0.3">
      <c r="A229">
        <v>228</v>
      </c>
      <c r="B229">
        <v>96090866484</v>
      </c>
      <c r="C229" s="1" t="s">
        <v>450</v>
      </c>
      <c r="D229" s="3">
        <v>95092124468</v>
      </c>
      <c r="E229" s="1">
        <v>1</v>
      </c>
    </row>
    <row r="230" spans="1:5" x14ac:dyDescent="0.3">
      <c r="A230">
        <v>229</v>
      </c>
      <c r="B230">
        <v>95011368836</v>
      </c>
      <c r="C230" s="1" t="s">
        <v>460</v>
      </c>
      <c r="D230" s="3">
        <v>93122174335</v>
      </c>
      <c r="E230" s="1">
        <v>1</v>
      </c>
    </row>
    <row r="231" spans="1:5" x14ac:dyDescent="0.3">
      <c r="A231">
        <v>230</v>
      </c>
      <c r="B231">
        <v>96061094795</v>
      </c>
      <c r="C231" s="1" t="s">
        <v>486</v>
      </c>
      <c r="D231" s="3">
        <v>95092264276</v>
      </c>
      <c r="E231" s="1">
        <v>1</v>
      </c>
    </row>
    <row r="232" spans="1:5" x14ac:dyDescent="0.3">
      <c r="A232">
        <v>231</v>
      </c>
      <c r="B232">
        <v>92072589329</v>
      </c>
      <c r="C232" s="1" t="s">
        <v>458</v>
      </c>
      <c r="D232" s="3">
        <v>94010593869</v>
      </c>
      <c r="E232" s="1">
        <v>1</v>
      </c>
    </row>
    <row r="233" spans="1:5" x14ac:dyDescent="0.3">
      <c r="A233">
        <v>232</v>
      </c>
      <c r="B233">
        <v>93081336463</v>
      </c>
      <c r="C233" s="1" t="s">
        <v>441</v>
      </c>
      <c r="D233" s="3">
        <v>95101084297</v>
      </c>
      <c r="E233" s="1">
        <v>1</v>
      </c>
    </row>
    <row r="234" spans="1:5" x14ac:dyDescent="0.3">
      <c r="A234">
        <v>233</v>
      </c>
      <c r="B234">
        <v>95042088338</v>
      </c>
      <c r="C234" s="1" t="s">
        <v>444</v>
      </c>
      <c r="D234" s="3">
        <v>94011095964</v>
      </c>
      <c r="E234" s="1">
        <v>1</v>
      </c>
    </row>
    <row r="235" spans="1:5" x14ac:dyDescent="0.3">
      <c r="A235">
        <v>234</v>
      </c>
      <c r="B235">
        <v>94082711312</v>
      </c>
      <c r="C235" s="1" t="s">
        <v>457</v>
      </c>
      <c r="D235" s="3">
        <v>95103086594</v>
      </c>
      <c r="E235" s="1">
        <v>1</v>
      </c>
    </row>
    <row r="236" spans="1:5" x14ac:dyDescent="0.3">
      <c r="A236">
        <v>235</v>
      </c>
      <c r="B236">
        <v>94030283737</v>
      </c>
      <c r="C236" s="1" t="s">
        <v>441</v>
      </c>
      <c r="D236" s="3">
        <v>94012177294</v>
      </c>
      <c r="E236" s="1">
        <v>1</v>
      </c>
    </row>
    <row r="237" spans="1:5" x14ac:dyDescent="0.3">
      <c r="A237">
        <v>236</v>
      </c>
      <c r="B237">
        <v>97010812385</v>
      </c>
      <c r="C237" s="1" t="s">
        <v>482</v>
      </c>
      <c r="D237" s="3">
        <v>95111457382</v>
      </c>
      <c r="E237" s="1">
        <v>1</v>
      </c>
    </row>
    <row r="238" spans="1:5" x14ac:dyDescent="0.3">
      <c r="A238">
        <v>237</v>
      </c>
      <c r="B238">
        <v>96011338285</v>
      </c>
      <c r="C238" s="1" t="s">
        <v>494</v>
      </c>
      <c r="D238" s="3">
        <v>94012331191</v>
      </c>
      <c r="E238" s="1">
        <v>1</v>
      </c>
    </row>
    <row r="239" spans="1:5" x14ac:dyDescent="0.3">
      <c r="A239">
        <v>238</v>
      </c>
      <c r="B239">
        <v>94112234831</v>
      </c>
      <c r="C239" s="1" t="s">
        <v>442</v>
      </c>
      <c r="D239" s="3">
        <v>95111824241</v>
      </c>
      <c r="E239" s="1">
        <v>1</v>
      </c>
    </row>
    <row r="240" spans="1:5" x14ac:dyDescent="0.3">
      <c r="A240">
        <v>239</v>
      </c>
      <c r="B240">
        <v>93092435575</v>
      </c>
      <c r="C240" s="1" t="s">
        <v>449</v>
      </c>
      <c r="D240" s="3">
        <v>94012833877</v>
      </c>
      <c r="E240" s="1">
        <v>1</v>
      </c>
    </row>
    <row r="241" spans="1:5" x14ac:dyDescent="0.3">
      <c r="A241">
        <v>240</v>
      </c>
      <c r="B241">
        <v>94080681844</v>
      </c>
      <c r="C241" s="1" t="s">
        <v>441</v>
      </c>
      <c r="D241" s="3">
        <v>95112894814</v>
      </c>
      <c r="E241" s="1">
        <v>1</v>
      </c>
    </row>
    <row r="242" spans="1:5" x14ac:dyDescent="0.3">
      <c r="A242">
        <v>241</v>
      </c>
      <c r="B242">
        <v>96082593622</v>
      </c>
      <c r="C242" s="1" t="s">
        <v>487</v>
      </c>
      <c r="D242" s="3">
        <v>94020179251</v>
      </c>
      <c r="E242" s="1">
        <v>1</v>
      </c>
    </row>
    <row r="243" spans="1:5" x14ac:dyDescent="0.3">
      <c r="A243">
        <v>242</v>
      </c>
      <c r="B243">
        <v>96061044486</v>
      </c>
      <c r="C243" s="1" t="s">
        <v>496</v>
      </c>
      <c r="D243" s="3">
        <v>95120487536</v>
      </c>
      <c r="E243" s="1">
        <v>1</v>
      </c>
    </row>
    <row r="244" spans="1:5" x14ac:dyDescent="0.3">
      <c r="A244">
        <v>243</v>
      </c>
      <c r="B244">
        <v>95052836383</v>
      </c>
      <c r="C244" s="1" t="s">
        <v>504</v>
      </c>
      <c r="D244" s="3">
        <v>94020355996</v>
      </c>
      <c r="E244" s="1">
        <v>1</v>
      </c>
    </row>
    <row r="245" spans="1:5" x14ac:dyDescent="0.3">
      <c r="A245">
        <v>244</v>
      </c>
      <c r="B245">
        <v>94012331191</v>
      </c>
      <c r="C245" s="1" t="s">
        <v>490</v>
      </c>
      <c r="D245" s="3">
        <v>95120745656</v>
      </c>
      <c r="E245" s="1">
        <v>1</v>
      </c>
    </row>
    <row r="246" spans="1:5" x14ac:dyDescent="0.3">
      <c r="A246">
        <v>245</v>
      </c>
      <c r="B246">
        <v>94083048134</v>
      </c>
      <c r="C246" s="1" t="s">
        <v>468</v>
      </c>
      <c r="D246" s="3">
        <v>94020368381</v>
      </c>
      <c r="E246" s="1">
        <v>1</v>
      </c>
    </row>
    <row r="247" spans="1:5" x14ac:dyDescent="0.3">
      <c r="A247">
        <v>246</v>
      </c>
      <c r="B247">
        <v>94100835552</v>
      </c>
      <c r="C247" s="1" t="s">
        <v>490</v>
      </c>
      <c r="D247" s="3">
        <v>95122598863</v>
      </c>
      <c r="E247" s="1">
        <v>1</v>
      </c>
    </row>
    <row r="248" spans="1:5" x14ac:dyDescent="0.3">
      <c r="A248">
        <v>247</v>
      </c>
      <c r="B248">
        <v>92112635683</v>
      </c>
      <c r="C248" s="1" t="s">
        <v>518</v>
      </c>
      <c r="D248" s="3">
        <v>94020462177</v>
      </c>
      <c r="E248" s="1">
        <v>1</v>
      </c>
    </row>
    <row r="249" spans="1:5" x14ac:dyDescent="0.3">
      <c r="A249">
        <v>248</v>
      </c>
      <c r="B249">
        <v>97021392858</v>
      </c>
      <c r="C249" s="1" t="s">
        <v>467</v>
      </c>
      <c r="D249" s="3">
        <v>96011223945</v>
      </c>
      <c r="E249" s="1">
        <v>1</v>
      </c>
    </row>
    <row r="250" spans="1:5" x14ac:dyDescent="0.3">
      <c r="A250">
        <v>249</v>
      </c>
      <c r="B250">
        <v>93042594253</v>
      </c>
      <c r="C250" s="1" t="s">
        <v>513</v>
      </c>
      <c r="D250" s="3">
        <v>94020859896</v>
      </c>
      <c r="E250" s="1">
        <v>1</v>
      </c>
    </row>
    <row r="251" spans="1:5" x14ac:dyDescent="0.3">
      <c r="A251">
        <v>250</v>
      </c>
      <c r="B251">
        <v>96122095251</v>
      </c>
      <c r="C251" s="1" t="s">
        <v>474</v>
      </c>
      <c r="D251" s="3">
        <v>96011788721</v>
      </c>
      <c r="E251" s="1">
        <v>1</v>
      </c>
    </row>
    <row r="252" spans="1:5" x14ac:dyDescent="0.3">
      <c r="A252">
        <v>251</v>
      </c>
      <c r="B252">
        <v>96122014799</v>
      </c>
      <c r="C252" s="1" t="s">
        <v>482</v>
      </c>
      <c r="D252" s="3">
        <v>94021031192</v>
      </c>
      <c r="E252" s="1">
        <v>1</v>
      </c>
    </row>
    <row r="253" spans="1:5" x14ac:dyDescent="0.3">
      <c r="A253">
        <v>252</v>
      </c>
      <c r="B253">
        <v>95061884197</v>
      </c>
      <c r="C253" s="1" t="s">
        <v>482</v>
      </c>
      <c r="D253" s="3">
        <v>96021765853</v>
      </c>
      <c r="E253" s="1">
        <v>1</v>
      </c>
    </row>
    <row r="254" spans="1:5" x14ac:dyDescent="0.3">
      <c r="A254">
        <v>253</v>
      </c>
      <c r="B254">
        <v>96110243976</v>
      </c>
      <c r="C254" s="1" t="s">
        <v>454</v>
      </c>
      <c r="D254" s="3">
        <v>94022461945</v>
      </c>
      <c r="E254" s="1">
        <v>1</v>
      </c>
    </row>
    <row r="255" spans="1:5" x14ac:dyDescent="0.3">
      <c r="A255">
        <v>254</v>
      </c>
      <c r="B255">
        <v>93021966581</v>
      </c>
      <c r="C255" s="1" t="s">
        <v>451</v>
      </c>
      <c r="D255" s="3">
        <v>96022327144</v>
      </c>
      <c r="E255" s="1">
        <v>1</v>
      </c>
    </row>
    <row r="256" spans="1:5" x14ac:dyDescent="0.3">
      <c r="A256">
        <v>255</v>
      </c>
      <c r="B256">
        <v>92060863855</v>
      </c>
      <c r="C256" s="1" t="s">
        <v>515</v>
      </c>
      <c r="D256" s="3">
        <v>94030283737</v>
      </c>
      <c r="E256" s="1">
        <v>1</v>
      </c>
    </row>
    <row r="257" spans="1:5" x14ac:dyDescent="0.3">
      <c r="A257">
        <v>256</v>
      </c>
      <c r="B257">
        <v>94012177294</v>
      </c>
      <c r="C257" s="1" t="s">
        <v>466</v>
      </c>
      <c r="D257" s="3">
        <v>96031551327</v>
      </c>
      <c r="E257" s="1">
        <v>1</v>
      </c>
    </row>
    <row r="258" spans="1:5" x14ac:dyDescent="0.3">
      <c r="A258">
        <v>257</v>
      </c>
      <c r="B258">
        <v>93031439697</v>
      </c>
      <c r="C258" s="1" t="s">
        <v>478</v>
      </c>
      <c r="D258" s="3">
        <v>94030588351</v>
      </c>
      <c r="E258" s="1">
        <v>1</v>
      </c>
    </row>
    <row r="259" spans="1:5" x14ac:dyDescent="0.3">
      <c r="A259">
        <v>258</v>
      </c>
      <c r="B259">
        <v>95081712847</v>
      </c>
      <c r="C259" s="1" t="s">
        <v>463</v>
      </c>
      <c r="D259" s="3">
        <v>96032965482</v>
      </c>
      <c r="E259" s="1">
        <v>1</v>
      </c>
    </row>
    <row r="260" spans="1:5" x14ac:dyDescent="0.3">
      <c r="A260">
        <v>259</v>
      </c>
      <c r="B260">
        <v>92121027392</v>
      </c>
      <c r="C260" s="1" t="s">
        <v>442</v>
      </c>
      <c r="D260" s="3">
        <v>94031061512</v>
      </c>
      <c r="E260" s="1">
        <v>1</v>
      </c>
    </row>
    <row r="261" spans="1:5" x14ac:dyDescent="0.3">
      <c r="A261">
        <v>260</v>
      </c>
      <c r="B261">
        <v>94030588351</v>
      </c>
      <c r="C261" s="1" t="s">
        <v>486</v>
      </c>
      <c r="D261" s="3">
        <v>96041586933</v>
      </c>
      <c r="E261" s="1">
        <v>1</v>
      </c>
    </row>
    <row r="262" spans="1:5" x14ac:dyDescent="0.3">
      <c r="A262">
        <v>261</v>
      </c>
      <c r="B262">
        <v>92121027392</v>
      </c>
      <c r="C262" s="1" t="s">
        <v>447</v>
      </c>
      <c r="D262" s="3">
        <v>94031766363</v>
      </c>
      <c r="E262" s="1">
        <v>1</v>
      </c>
    </row>
    <row r="263" spans="1:5" x14ac:dyDescent="0.3">
      <c r="A263">
        <v>262</v>
      </c>
      <c r="B263">
        <v>95090322493</v>
      </c>
      <c r="C263" s="1" t="s">
        <v>519</v>
      </c>
      <c r="D263" s="3">
        <v>96042084485</v>
      </c>
      <c r="E263" s="1">
        <v>1</v>
      </c>
    </row>
    <row r="264" spans="1:5" x14ac:dyDescent="0.3">
      <c r="A264">
        <v>263</v>
      </c>
      <c r="B264">
        <v>96050641553</v>
      </c>
      <c r="C264" s="1" t="s">
        <v>506</v>
      </c>
      <c r="D264" s="3">
        <v>94031972793</v>
      </c>
      <c r="E264" s="1">
        <v>1</v>
      </c>
    </row>
    <row r="265" spans="1:5" x14ac:dyDescent="0.3">
      <c r="A265">
        <v>264</v>
      </c>
      <c r="B265">
        <v>93012423916</v>
      </c>
      <c r="C265" s="1" t="s">
        <v>515</v>
      </c>
      <c r="D265" s="3">
        <v>96043095419</v>
      </c>
      <c r="E265" s="1">
        <v>1</v>
      </c>
    </row>
    <row r="266" spans="1:5" x14ac:dyDescent="0.3">
      <c r="A266">
        <v>265</v>
      </c>
      <c r="B266">
        <v>97012853362</v>
      </c>
      <c r="C266" s="1" t="s">
        <v>461</v>
      </c>
      <c r="D266" s="3">
        <v>94032585554</v>
      </c>
      <c r="E266" s="1">
        <v>1</v>
      </c>
    </row>
    <row r="267" spans="1:5" x14ac:dyDescent="0.3">
      <c r="A267">
        <v>266</v>
      </c>
      <c r="B267">
        <v>94021031192</v>
      </c>
      <c r="C267" s="1" t="s">
        <v>462</v>
      </c>
      <c r="D267" s="3">
        <v>96050379498</v>
      </c>
      <c r="E267" s="1">
        <v>1</v>
      </c>
    </row>
    <row r="268" spans="1:5" x14ac:dyDescent="0.3">
      <c r="A268">
        <v>267</v>
      </c>
      <c r="B268">
        <v>93021324462</v>
      </c>
      <c r="C268" s="1" t="s">
        <v>494</v>
      </c>
      <c r="D268" s="3">
        <v>94032747169</v>
      </c>
      <c r="E268" s="1">
        <v>1</v>
      </c>
    </row>
    <row r="269" spans="1:5" x14ac:dyDescent="0.3">
      <c r="A269">
        <v>268</v>
      </c>
      <c r="B269">
        <v>94020462177</v>
      </c>
      <c r="C269" s="1" t="s">
        <v>510</v>
      </c>
      <c r="D269" s="3">
        <v>96050641553</v>
      </c>
      <c r="E269" s="1">
        <v>1</v>
      </c>
    </row>
    <row r="270" spans="1:5" x14ac:dyDescent="0.3">
      <c r="A270">
        <v>269</v>
      </c>
      <c r="B270">
        <v>95122598863</v>
      </c>
      <c r="C270" s="1" t="s">
        <v>481</v>
      </c>
      <c r="D270" s="3">
        <v>94040669736</v>
      </c>
      <c r="E270" s="1">
        <v>1</v>
      </c>
    </row>
    <row r="271" spans="1:5" x14ac:dyDescent="0.3">
      <c r="A271">
        <v>270</v>
      </c>
      <c r="B271">
        <v>92061937214</v>
      </c>
      <c r="C271" s="1" t="s">
        <v>520</v>
      </c>
      <c r="D271" s="3">
        <v>96051135916</v>
      </c>
      <c r="E271" s="1">
        <v>1</v>
      </c>
    </row>
    <row r="272" spans="1:5" x14ac:dyDescent="0.3">
      <c r="A272">
        <v>271</v>
      </c>
      <c r="B272">
        <v>95011221717</v>
      </c>
      <c r="C272" s="1" t="s">
        <v>445</v>
      </c>
      <c r="D272" s="3">
        <v>94041273536</v>
      </c>
      <c r="E272" s="1">
        <v>1</v>
      </c>
    </row>
    <row r="273" spans="1:5" x14ac:dyDescent="0.3">
      <c r="A273">
        <v>272</v>
      </c>
      <c r="B273">
        <v>92061754985</v>
      </c>
      <c r="C273" s="1" t="s">
        <v>470</v>
      </c>
      <c r="D273" s="3">
        <v>96051865921</v>
      </c>
      <c r="E273" s="1">
        <v>1</v>
      </c>
    </row>
    <row r="274" spans="1:5" x14ac:dyDescent="0.3">
      <c r="A274">
        <v>273</v>
      </c>
      <c r="B274">
        <v>94010593869</v>
      </c>
      <c r="C274" s="1" t="s">
        <v>521</v>
      </c>
      <c r="D274" s="3">
        <v>94041715238</v>
      </c>
      <c r="E274" s="1">
        <v>1</v>
      </c>
    </row>
    <row r="275" spans="1:5" x14ac:dyDescent="0.3">
      <c r="A275">
        <v>274</v>
      </c>
      <c r="B275">
        <v>95103086594</v>
      </c>
      <c r="C275" s="1" t="s">
        <v>480</v>
      </c>
      <c r="D275" s="3">
        <v>96052982418</v>
      </c>
      <c r="E275" s="1">
        <v>1</v>
      </c>
    </row>
    <row r="276" spans="1:5" x14ac:dyDescent="0.3">
      <c r="A276">
        <v>275</v>
      </c>
      <c r="B276">
        <v>93031922166</v>
      </c>
      <c r="C276" s="1" t="s">
        <v>522</v>
      </c>
      <c r="D276" s="3">
        <v>94042061826</v>
      </c>
      <c r="E276" s="1">
        <v>1</v>
      </c>
    </row>
    <row r="277" spans="1:5" x14ac:dyDescent="0.3">
      <c r="A277">
        <v>276</v>
      </c>
      <c r="B277">
        <v>93020294887</v>
      </c>
      <c r="C277" s="1" t="s">
        <v>501</v>
      </c>
      <c r="D277" s="3">
        <v>96061044486</v>
      </c>
      <c r="E277" s="1">
        <v>1</v>
      </c>
    </row>
    <row r="278" spans="1:5" x14ac:dyDescent="0.3">
      <c r="A278">
        <v>277</v>
      </c>
      <c r="B278">
        <v>94020368381</v>
      </c>
      <c r="C278" s="1" t="s">
        <v>508</v>
      </c>
      <c r="D278" s="3">
        <v>94042538867</v>
      </c>
      <c r="E278" s="1">
        <v>1</v>
      </c>
    </row>
    <row r="279" spans="1:5" x14ac:dyDescent="0.3">
      <c r="A279">
        <v>278</v>
      </c>
      <c r="B279">
        <v>92060349478</v>
      </c>
      <c r="C279" s="1" t="s">
        <v>490</v>
      </c>
      <c r="D279" s="3">
        <v>96061777722</v>
      </c>
      <c r="E279" s="1">
        <v>1</v>
      </c>
    </row>
    <row r="280" spans="1:5" x14ac:dyDescent="0.3">
      <c r="A280">
        <v>279</v>
      </c>
      <c r="B280">
        <v>95012344439</v>
      </c>
      <c r="C280" s="1" t="s">
        <v>502</v>
      </c>
      <c r="D280" s="3">
        <v>94050341862</v>
      </c>
      <c r="E280" s="1">
        <v>1</v>
      </c>
    </row>
    <row r="281" spans="1:5" x14ac:dyDescent="0.3">
      <c r="A281">
        <v>280</v>
      </c>
      <c r="B281">
        <v>96051572319</v>
      </c>
      <c r="C281" s="1" t="s">
        <v>468</v>
      </c>
      <c r="D281" s="3">
        <v>96070166834</v>
      </c>
      <c r="E281" s="1">
        <v>1</v>
      </c>
    </row>
    <row r="282" spans="1:5" x14ac:dyDescent="0.3">
      <c r="A282">
        <v>281</v>
      </c>
      <c r="B282">
        <v>92090349976</v>
      </c>
      <c r="C282" s="1" t="s">
        <v>453</v>
      </c>
      <c r="D282" s="3">
        <v>96070825977</v>
      </c>
      <c r="E282" s="1">
        <v>1</v>
      </c>
    </row>
    <row r="283" spans="1:5" x14ac:dyDescent="0.3">
      <c r="A283">
        <v>282</v>
      </c>
      <c r="B283">
        <v>92052877491</v>
      </c>
      <c r="C283" s="1" t="s">
        <v>485</v>
      </c>
      <c r="D283" s="3">
        <v>96080514843</v>
      </c>
      <c r="E283" s="1">
        <v>1</v>
      </c>
    </row>
    <row r="284" spans="1:5" x14ac:dyDescent="0.3">
      <c r="A284">
        <v>283</v>
      </c>
      <c r="B284">
        <v>95082916158</v>
      </c>
      <c r="C284" s="1" t="s">
        <v>459</v>
      </c>
      <c r="D284" s="3">
        <v>94050415987</v>
      </c>
      <c r="E284" s="1">
        <v>1</v>
      </c>
    </row>
    <row r="285" spans="1:5" x14ac:dyDescent="0.3">
      <c r="A285">
        <v>284</v>
      </c>
      <c r="B285">
        <v>95120487536</v>
      </c>
      <c r="C285" s="1" t="s">
        <v>491</v>
      </c>
      <c r="D285" s="3">
        <v>96081092979</v>
      </c>
      <c r="E285" s="1">
        <v>1</v>
      </c>
    </row>
    <row r="286" spans="1:5" x14ac:dyDescent="0.3">
      <c r="A286">
        <v>285</v>
      </c>
      <c r="B286">
        <v>95092172959</v>
      </c>
      <c r="C286" s="1" t="s">
        <v>505</v>
      </c>
      <c r="D286" s="3">
        <v>94050582715</v>
      </c>
      <c r="E286" s="1">
        <v>1</v>
      </c>
    </row>
    <row r="287" spans="1:5" x14ac:dyDescent="0.3">
      <c r="A287">
        <v>286</v>
      </c>
      <c r="B287">
        <v>96121964255</v>
      </c>
      <c r="C287" s="1" t="s">
        <v>515</v>
      </c>
      <c r="D287" s="3">
        <v>96081771827</v>
      </c>
      <c r="E287" s="1">
        <v>1</v>
      </c>
    </row>
    <row r="288" spans="1:5" x14ac:dyDescent="0.3">
      <c r="A288">
        <v>287</v>
      </c>
      <c r="B288">
        <v>93051494722</v>
      </c>
      <c r="C288" s="1" t="s">
        <v>446</v>
      </c>
      <c r="D288" s="3">
        <v>94051599561</v>
      </c>
      <c r="E288" s="1">
        <v>1</v>
      </c>
    </row>
    <row r="289" spans="1:5" x14ac:dyDescent="0.3">
      <c r="A289">
        <v>288</v>
      </c>
      <c r="B289">
        <v>94052812232</v>
      </c>
      <c r="C289" s="1" t="s">
        <v>497</v>
      </c>
      <c r="D289" s="3">
        <v>96082398784</v>
      </c>
      <c r="E289" s="1">
        <v>1</v>
      </c>
    </row>
    <row r="290" spans="1:5" x14ac:dyDescent="0.3">
      <c r="A290">
        <v>289</v>
      </c>
      <c r="B290">
        <v>95031582894</v>
      </c>
      <c r="C290" s="1" t="s">
        <v>470</v>
      </c>
      <c r="D290" s="3">
        <v>94051786439</v>
      </c>
      <c r="E290" s="1">
        <v>1</v>
      </c>
    </row>
    <row r="291" spans="1:5" x14ac:dyDescent="0.3">
      <c r="A291">
        <v>290</v>
      </c>
      <c r="B291">
        <v>95092628511</v>
      </c>
      <c r="C291" s="1" t="s">
        <v>468</v>
      </c>
      <c r="D291" s="3">
        <v>96090264886</v>
      </c>
      <c r="E291" s="1">
        <v>1</v>
      </c>
    </row>
    <row r="292" spans="1:5" x14ac:dyDescent="0.3">
      <c r="A292">
        <v>291</v>
      </c>
      <c r="B292">
        <v>96052982418</v>
      </c>
      <c r="C292" s="1" t="s">
        <v>491</v>
      </c>
      <c r="D292" s="3">
        <v>94051886221</v>
      </c>
      <c r="E292" s="1">
        <v>1</v>
      </c>
    </row>
    <row r="293" spans="1:5" x14ac:dyDescent="0.3">
      <c r="A293">
        <v>292</v>
      </c>
      <c r="B293">
        <v>93080261416</v>
      </c>
      <c r="C293" s="1" t="s">
        <v>488</v>
      </c>
      <c r="D293" s="3">
        <v>96090866484</v>
      </c>
      <c r="E293" s="1">
        <v>1</v>
      </c>
    </row>
    <row r="294" spans="1:5" x14ac:dyDescent="0.3">
      <c r="A294">
        <v>293</v>
      </c>
      <c r="B294">
        <v>95040576286</v>
      </c>
      <c r="C294" s="1" t="s">
        <v>439</v>
      </c>
      <c r="D294" s="3">
        <v>94051893894</v>
      </c>
      <c r="E294" s="1">
        <v>1</v>
      </c>
    </row>
    <row r="295" spans="1:5" x14ac:dyDescent="0.3">
      <c r="A295">
        <v>294</v>
      </c>
      <c r="B295">
        <v>92081982469</v>
      </c>
      <c r="C295" s="1" t="s">
        <v>450</v>
      </c>
      <c r="D295" s="3">
        <v>96091269286</v>
      </c>
      <c r="E295" s="1">
        <v>1</v>
      </c>
    </row>
    <row r="296" spans="1:5" x14ac:dyDescent="0.3">
      <c r="A296">
        <v>295</v>
      </c>
      <c r="B296">
        <v>93122038392</v>
      </c>
      <c r="C296" s="1" t="s">
        <v>512</v>
      </c>
      <c r="D296" s="3">
        <v>94052013633</v>
      </c>
      <c r="E296" s="1">
        <v>1</v>
      </c>
    </row>
    <row r="297" spans="1:5" x14ac:dyDescent="0.3">
      <c r="A297">
        <v>296</v>
      </c>
      <c r="B297">
        <v>93031853565</v>
      </c>
      <c r="C297" s="1" t="s">
        <v>491</v>
      </c>
      <c r="D297" s="3">
        <v>96092746489</v>
      </c>
      <c r="E297" s="1">
        <v>1</v>
      </c>
    </row>
    <row r="298" spans="1:5" x14ac:dyDescent="0.3">
      <c r="A298">
        <v>297</v>
      </c>
      <c r="B298">
        <v>96090264886</v>
      </c>
      <c r="C298" s="1" t="s">
        <v>517</v>
      </c>
      <c r="D298" s="3">
        <v>94052063812</v>
      </c>
      <c r="E298" s="1">
        <v>1</v>
      </c>
    </row>
    <row r="299" spans="1:5" x14ac:dyDescent="0.3">
      <c r="A299">
        <v>298</v>
      </c>
      <c r="B299">
        <v>94123156375</v>
      </c>
      <c r="C299" s="1" t="s">
        <v>440</v>
      </c>
      <c r="D299" s="3">
        <v>96102819712</v>
      </c>
      <c r="E299" s="1">
        <v>1</v>
      </c>
    </row>
    <row r="300" spans="1:5" x14ac:dyDescent="0.3">
      <c r="A300">
        <v>299</v>
      </c>
      <c r="B300">
        <v>95123151452</v>
      </c>
      <c r="C300" s="1" t="s">
        <v>459</v>
      </c>
      <c r="D300" s="3">
        <v>94052327952</v>
      </c>
      <c r="E300" s="1">
        <v>1</v>
      </c>
    </row>
    <row r="301" spans="1:5" x14ac:dyDescent="0.3">
      <c r="A301">
        <v>300</v>
      </c>
      <c r="B301">
        <v>93061243679</v>
      </c>
      <c r="C301" s="1" t="s">
        <v>442</v>
      </c>
      <c r="D301" s="3">
        <v>96110878613</v>
      </c>
      <c r="E301" s="1">
        <v>1</v>
      </c>
    </row>
    <row r="302" spans="1:5" x14ac:dyDescent="0.3">
      <c r="A302">
        <v>301</v>
      </c>
      <c r="B302">
        <v>95050294464</v>
      </c>
      <c r="C302" s="1" t="s">
        <v>488</v>
      </c>
      <c r="D302" s="3">
        <v>94052812232</v>
      </c>
      <c r="E302" s="1">
        <v>1</v>
      </c>
    </row>
    <row r="303" spans="1:5" x14ac:dyDescent="0.3">
      <c r="A303">
        <v>302</v>
      </c>
      <c r="B303">
        <v>94051886221</v>
      </c>
      <c r="C303" s="1" t="s">
        <v>452</v>
      </c>
      <c r="D303" s="3">
        <v>96111524476</v>
      </c>
      <c r="E303" s="1">
        <v>1</v>
      </c>
    </row>
    <row r="304" spans="1:5" x14ac:dyDescent="0.3">
      <c r="A304">
        <v>303</v>
      </c>
      <c r="B304">
        <v>96090634229</v>
      </c>
      <c r="C304" s="1" t="s">
        <v>482</v>
      </c>
      <c r="D304" s="3">
        <v>94060394564</v>
      </c>
      <c r="E304" s="1">
        <v>1</v>
      </c>
    </row>
    <row r="305" spans="1:5" x14ac:dyDescent="0.3">
      <c r="A305">
        <v>304</v>
      </c>
      <c r="B305">
        <v>94072628581</v>
      </c>
      <c r="C305" s="1" t="s">
        <v>498</v>
      </c>
      <c r="D305" s="3">
        <v>96112171271</v>
      </c>
      <c r="E305" s="1">
        <v>1</v>
      </c>
    </row>
    <row r="306" spans="1:5" x14ac:dyDescent="0.3">
      <c r="A306">
        <v>305</v>
      </c>
      <c r="B306">
        <v>95053039198</v>
      </c>
      <c r="C306" s="1" t="s">
        <v>482</v>
      </c>
      <c r="D306" s="3">
        <v>94062364747</v>
      </c>
      <c r="E306" s="1">
        <v>1</v>
      </c>
    </row>
    <row r="307" spans="1:5" x14ac:dyDescent="0.3">
      <c r="A307">
        <v>306</v>
      </c>
      <c r="B307">
        <v>94050415987</v>
      </c>
      <c r="C307" s="1" t="s">
        <v>452</v>
      </c>
      <c r="D307" s="3">
        <v>96112845442</v>
      </c>
      <c r="E307" s="1">
        <v>1</v>
      </c>
    </row>
    <row r="308" spans="1:5" x14ac:dyDescent="0.3">
      <c r="A308">
        <v>307</v>
      </c>
      <c r="B308">
        <v>94062767281</v>
      </c>
      <c r="C308" s="1" t="s">
        <v>480</v>
      </c>
      <c r="D308" s="3">
        <v>94062767281</v>
      </c>
      <c r="E308" s="1">
        <v>1</v>
      </c>
    </row>
    <row r="309" spans="1:5" x14ac:dyDescent="0.3">
      <c r="A309">
        <v>308</v>
      </c>
      <c r="B309">
        <v>92082477625</v>
      </c>
      <c r="C309" s="1" t="s">
        <v>472</v>
      </c>
      <c r="D309" s="3">
        <v>96120239628</v>
      </c>
      <c r="E309" s="1">
        <v>1</v>
      </c>
    </row>
    <row r="310" spans="1:5" x14ac:dyDescent="0.3">
      <c r="A310">
        <v>309</v>
      </c>
      <c r="B310">
        <v>94070532538</v>
      </c>
      <c r="C310" s="1" t="s">
        <v>477</v>
      </c>
      <c r="D310" s="3">
        <v>94062811591</v>
      </c>
      <c r="E310" s="1">
        <v>1</v>
      </c>
    </row>
    <row r="311" spans="1:5" x14ac:dyDescent="0.3">
      <c r="A311">
        <v>310</v>
      </c>
      <c r="B311">
        <v>93091812971</v>
      </c>
      <c r="C311" s="1" t="s">
        <v>474</v>
      </c>
      <c r="D311" s="3">
        <v>96122014799</v>
      </c>
      <c r="E311" s="1">
        <v>1</v>
      </c>
    </row>
    <row r="312" spans="1:5" x14ac:dyDescent="0.3">
      <c r="A312">
        <v>311</v>
      </c>
      <c r="B312">
        <v>96011788721</v>
      </c>
      <c r="C312" s="1" t="s">
        <v>465</v>
      </c>
      <c r="D312" s="3">
        <v>94070167664</v>
      </c>
      <c r="E312" s="1">
        <v>1</v>
      </c>
    </row>
    <row r="313" spans="1:5" x14ac:dyDescent="0.3">
      <c r="A313">
        <v>312</v>
      </c>
      <c r="B313">
        <v>95092124468</v>
      </c>
      <c r="C313" s="1" t="s">
        <v>475</v>
      </c>
      <c r="D313" s="3">
        <v>96122279451</v>
      </c>
      <c r="E313" s="1">
        <v>1</v>
      </c>
    </row>
    <row r="314" spans="1:5" x14ac:dyDescent="0.3">
      <c r="A314">
        <v>313</v>
      </c>
      <c r="B314">
        <v>93042372947</v>
      </c>
      <c r="C314" s="1" t="s">
        <v>447</v>
      </c>
      <c r="D314" s="3">
        <v>94070444888</v>
      </c>
      <c r="E314" s="1">
        <v>1</v>
      </c>
    </row>
    <row r="315" spans="1:5" x14ac:dyDescent="0.3">
      <c r="A315">
        <v>314</v>
      </c>
      <c r="B315">
        <v>96051078792</v>
      </c>
      <c r="C315" s="1" t="s">
        <v>486</v>
      </c>
      <c r="D315" s="3">
        <v>97010621727</v>
      </c>
      <c r="E315" s="1">
        <v>1</v>
      </c>
    </row>
    <row r="316" spans="1:5" x14ac:dyDescent="0.3">
      <c r="A316">
        <v>315</v>
      </c>
      <c r="B316">
        <v>92062548936</v>
      </c>
      <c r="C316" s="1" t="s">
        <v>457</v>
      </c>
      <c r="D316" s="3">
        <v>94070532538</v>
      </c>
      <c r="E316" s="1">
        <v>1</v>
      </c>
    </row>
    <row r="317" spans="1:5" x14ac:dyDescent="0.3">
      <c r="A317">
        <v>316</v>
      </c>
      <c r="B317">
        <v>92051861424</v>
      </c>
      <c r="C317" s="1" t="s">
        <v>507</v>
      </c>
      <c r="D317" s="3">
        <v>97010983179</v>
      </c>
      <c r="E317" s="1">
        <v>1</v>
      </c>
    </row>
    <row r="318" spans="1:5" x14ac:dyDescent="0.3">
      <c r="A318">
        <v>317</v>
      </c>
      <c r="B318">
        <v>97022784472</v>
      </c>
      <c r="C318" s="1" t="s">
        <v>443</v>
      </c>
      <c r="D318" s="3">
        <v>94072349563</v>
      </c>
      <c r="E318" s="1">
        <v>1</v>
      </c>
    </row>
    <row r="319" spans="1:5" x14ac:dyDescent="0.3">
      <c r="A319">
        <v>318</v>
      </c>
      <c r="B319">
        <v>93081892851</v>
      </c>
      <c r="C319" s="1" t="s">
        <v>439</v>
      </c>
      <c r="D319" s="3">
        <v>97012853362</v>
      </c>
      <c r="E319" s="1">
        <v>1</v>
      </c>
    </row>
    <row r="320" spans="1:5" x14ac:dyDescent="0.3">
      <c r="A320">
        <v>319</v>
      </c>
      <c r="B320">
        <v>95021137376</v>
      </c>
      <c r="C320" s="1" t="s">
        <v>523</v>
      </c>
      <c r="D320" s="3">
        <v>94072628581</v>
      </c>
      <c r="E320" s="1">
        <v>1</v>
      </c>
    </row>
    <row r="321" spans="1:5" x14ac:dyDescent="0.3">
      <c r="A321">
        <v>320</v>
      </c>
      <c r="B321">
        <v>95112894814</v>
      </c>
      <c r="C321" s="1" t="s">
        <v>453</v>
      </c>
      <c r="D321" s="3">
        <v>92051861424</v>
      </c>
      <c r="E321" s="1">
        <v>1</v>
      </c>
    </row>
    <row r="322" spans="1:5" x14ac:dyDescent="0.3">
      <c r="A322">
        <v>321</v>
      </c>
      <c r="B322">
        <v>93020984197</v>
      </c>
      <c r="C322" s="1" t="s">
        <v>441</v>
      </c>
      <c r="D322" s="3">
        <v>97020245331</v>
      </c>
      <c r="E322" s="1">
        <v>1</v>
      </c>
    </row>
    <row r="323" spans="1:5" x14ac:dyDescent="0.3">
      <c r="A323">
        <v>322</v>
      </c>
      <c r="B323">
        <v>96050419725</v>
      </c>
      <c r="C323" s="1" t="s">
        <v>464</v>
      </c>
      <c r="D323" s="3">
        <v>94080228692</v>
      </c>
      <c r="E323" s="1">
        <v>1</v>
      </c>
    </row>
    <row r="324" spans="1:5" x14ac:dyDescent="0.3">
      <c r="A324">
        <v>323</v>
      </c>
      <c r="B324">
        <v>94050341862</v>
      </c>
      <c r="C324" s="1" t="s">
        <v>488</v>
      </c>
      <c r="D324" s="3">
        <v>97022426727</v>
      </c>
      <c r="E324" s="1">
        <v>1</v>
      </c>
    </row>
    <row r="325" spans="1:5" x14ac:dyDescent="0.3">
      <c r="A325">
        <v>324</v>
      </c>
      <c r="B325">
        <v>96080514843</v>
      </c>
      <c r="C325" s="1" t="s">
        <v>461</v>
      </c>
      <c r="D325" s="3">
        <v>94080448661</v>
      </c>
      <c r="E325" s="1">
        <v>1</v>
      </c>
    </row>
    <row r="326" spans="1:5" x14ac:dyDescent="0.3">
      <c r="A326">
        <v>325</v>
      </c>
      <c r="B326">
        <v>96011223945</v>
      </c>
      <c r="C326" s="1" t="s">
        <v>522</v>
      </c>
      <c r="D326" s="3">
        <v>92051048757</v>
      </c>
      <c r="E326" s="1">
        <v>1</v>
      </c>
    </row>
    <row r="327" spans="1:5" x14ac:dyDescent="0.3">
      <c r="A327">
        <v>326</v>
      </c>
      <c r="B327">
        <v>93062061135</v>
      </c>
      <c r="C327" s="1" t="s">
        <v>513</v>
      </c>
      <c r="D327" s="3">
        <v>94080681844</v>
      </c>
      <c r="E327" s="1">
        <v>1</v>
      </c>
    </row>
    <row r="328" spans="1:5" x14ac:dyDescent="0.3">
      <c r="A328">
        <v>327</v>
      </c>
      <c r="B328">
        <v>94070444888</v>
      </c>
      <c r="C328" s="1" t="s">
        <v>502</v>
      </c>
      <c r="D328" s="3" t="s">
        <v>526</v>
      </c>
      <c r="E328" s="1">
        <v>330</v>
      </c>
    </row>
    <row r="329" spans="1:5" x14ac:dyDescent="0.3">
      <c r="A329">
        <v>328</v>
      </c>
      <c r="B329">
        <v>93041329773</v>
      </c>
      <c r="C329" s="1" t="s">
        <v>492</v>
      </c>
    </row>
    <row r="330" spans="1:5" x14ac:dyDescent="0.3">
      <c r="A330">
        <v>329</v>
      </c>
      <c r="B330">
        <v>92052033215</v>
      </c>
      <c r="C330" s="1" t="s">
        <v>520</v>
      </c>
    </row>
    <row r="331" spans="1:5" x14ac:dyDescent="0.3">
      <c r="A331">
        <v>330</v>
      </c>
      <c r="B331">
        <v>94052327952</v>
      </c>
      <c r="C331" s="1" t="s">
        <v>512</v>
      </c>
    </row>
  </sheetData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A31D-6C69-436F-A23E-58513A8B84BE}">
  <dimension ref="A1:K406"/>
  <sheetViews>
    <sheetView topLeftCell="D156" zoomScale="130" zoomScaleNormal="130" workbookViewId="0">
      <selection activeCell="K407" sqref="K407"/>
    </sheetView>
  </sheetViews>
  <sheetFormatPr defaultRowHeight="14.4" x14ac:dyDescent="0.3"/>
  <cols>
    <col min="1" max="1" width="4.77734375" bestFit="1" customWidth="1"/>
    <col min="2" max="2" width="12" bestFit="1" customWidth="1"/>
    <col min="3" max="3" width="52.5546875" bestFit="1" customWidth="1"/>
    <col min="4" max="4" width="16.6640625" bestFit="1" customWidth="1"/>
    <col min="5" max="5" width="11.6640625" bestFit="1" customWidth="1"/>
    <col min="6" max="6" width="9.77734375" bestFit="1" customWidth="1"/>
    <col min="7" max="7" width="56.77734375" bestFit="1" customWidth="1"/>
    <col min="8" max="8" width="11.6640625" bestFit="1" customWidth="1"/>
    <col min="9" max="13" width="7" customWidth="1"/>
    <col min="14" max="17" width="2" bestFit="1" customWidth="1"/>
    <col min="18" max="77" width="3" bestFit="1" customWidth="1"/>
    <col min="78" max="78" width="14" bestFit="1" customWidth="1"/>
    <col min="79" max="79" width="17.44140625" bestFit="1" customWidth="1"/>
    <col min="80" max="80" width="26.6640625" bestFit="1" customWidth="1"/>
    <col min="81" max="81" width="27.21875" bestFit="1" customWidth="1"/>
    <col min="82" max="82" width="20.33203125" bestFit="1" customWidth="1"/>
    <col min="83" max="83" width="29" bestFit="1" customWidth="1"/>
    <col min="84" max="84" width="11.5546875" bestFit="1" customWidth="1"/>
    <col min="85" max="85" width="15.33203125" bestFit="1" customWidth="1"/>
    <col min="86" max="86" width="26.109375" bestFit="1" customWidth="1"/>
    <col min="87" max="87" width="28.6640625" bestFit="1" customWidth="1"/>
    <col min="88" max="88" width="30.5546875" bestFit="1" customWidth="1"/>
    <col min="89" max="89" width="5.5546875" bestFit="1" customWidth="1"/>
    <col min="90" max="90" width="22.109375" bestFit="1" customWidth="1"/>
    <col min="91" max="91" width="22.5546875" bestFit="1" customWidth="1"/>
    <col min="92" max="92" width="21.33203125" bestFit="1" customWidth="1"/>
    <col min="93" max="93" width="35.33203125" bestFit="1" customWidth="1"/>
    <col min="94" max="94" width="14" bestFit="1" customWidth="1"/>
  </cols>
  <sheetData>
    <row r="1" spans="1:9" x14ac:dyDescent="0.3">
      <c r="A1" t="s">
        <v>436</v>
      </c>
      <c r="B1" t="s">
        <v>0</v>
      </c>
      <c r="C1" t="s">
        <v>437</v>
      </c>
      <c r="D1" t="s">
        <v>538</v>
      </c>
    </row>
    <row r="2" spans="1:9" x14ac:dyDescent="0.3">
      <c r="A2">
        <v>1</v>
      </c>
      <c r="B2">
        <v>92061083359</v>
      </c>
      <c r="C2" s="1" t="s">
        <v>438</v>
      </c>
      <c r="D2">
        <f>IFERROR(VLOOKUP(wypozyczenia5[[#This Row],[pesel]],meldunek[],2,FALSE),-1)</f>
        <v>21</v>
      </c>
    </row>
    <row r="3" spans="1:9" x14ac:dyDescent="0.3">
      <c r="A3">
        <v>2</v>
      </c>
      <c r="B3">
        <v>94103033254</v>
      </c>
      <c r="C3" s="1" t="s">
        <v>439</v>
      </c>
      <c r="D3">
        <f>IFERROR(VLOOKUP(wypozyczenia5[[#This Row],[pesel]],meldunek[],2,FALSE),-1)</f>
        <v>27</v>
      </c>
      <c r="G3" s="2" t="s">
        <v>525</v>
      </c>
      <c r="H3" t="s">
        <v>527</v>
      </c>
    </row>
    <row r="4" spans="1:9" x14ac:dyDescent="0.3">
      <c r="A4">
        <v>3</v>
      </c>
      <c r="B4">
        <v>92071176944</v>
      </c>
      <c r="C4" s="1" t="s">
        <v>440</v>
      </c>
      <c r="D4">
        <f>IFERROR(VLOOKUP(wypozyczenia5[[#This Row],[pesel]],meldunek[],2,FALSE),-1)</f>
        <v>21</v>
      </c>
      <c r="G4" s="3" t="s">
        <v>484</v>
      </c>
      <c r="H4" s="1"/>
    </row>
    <row r="5" spans="1:9" x14ac:dyDescent="0.3">
      <c r="A5">
        <v>4</v>
      </c>
      <c r="B5">
        <v>93022138167</v>
      </c>
      <c r="C5" s="1" t="s">
        <v>441</v>
      </c>
      <c r="D5">
        <f>IFERROR(VLOOKUP(wypozyczenia5[[#This Row],[pesel]],meldunek[],2,FALSE),-1)</f>
        <v>33</v>
      </c>
      <c r="G5" s="6">
        <v>1</v>
      </c>
      <c r="H5" s="1">
        <v>1</v>
      </c>
      <c r="I5">
        <f>IF(H5&gt;1,H5-1,0)</f>
        <v>0</v>
      </c>
    </row>
    <row r="6" spans="1:9" x14ac:dyDescent="0.3">
      <c r="A6">
        <v>5</v>
      </c>
      <c r="B6">
        <v>95010144314</v>
      </c>
      <c r="C6" s="1" t="s">
        <v>442</v>
      </c>
      <c r="D6">
        <f>IFERROR(VLOOKUP(wypozyczenia5[[#This Row],[pesel]],meldunek[],2,FALSE),-1)</f>
        <v>45</v>
      </c>
      <c r="G6" s="6">
        <v>6</v>
      </c>
      <c r="H6" s="1">
        <v>1</v>
      </c>
      <c r="I6">
        <f t="shared" ref="I6:I69" si="0">IF(H6&gt;1,H6-1,0)</f>
        <v>0</v>
      </c>
    </row>
    <row r="7" spans="1:9" x14ac:dyDescent="0.3">
      <c r="A7">
        <v>6</v>
      </c>
      <c r="B7">
        <v>97010159347</v>
      </c>
      <c r="C7" s="1" t="s">
        <v>442</v>
      </c>
      <c r="D7">
        <f>IFERROR(VLOOKUP(wypozyczenia5[[#This Row],[pesel]],meldunek[],2,FALSE),-1)</f>
        <v>32</v>
      </c>
      <c r="G7" s="6">
        <v>8</v>
      </c>
      <c r="H7" s="1">
        <v>1</v>
      </c>
      <c r="I7">
        <f t="shared" si="0"/>
        <v>0</v>
      </c>
    </row>
    <row r="8" spans="1:9" x14ac:dyDescent="0.3">
      <c r="A8">
        <v>7</v>
      </c>
      <c r="B8">
        <v>92122899246</v>
      </c>
      <c r="C8" s="1" t="s">
        <v>443</v>
      </c>
      <c r="D8">
        <f>IFERROR(VLOOKUP(wypozyczenia5[[#This Row],[pesel]],meldunek[],2,FALSE),-1)</f>
        <v>44</v>
      </c>
      <c r="G8" s="6">
        <v>67</v>
      </c>
      <c r="H8" s="1">
        <v>1</v>
      </c>
      <c r="I8">
        <f t="shared" si="0"/>
        <v>0</v>
      </c>
    </row>
    <row r="9" spans="1:9" x14ac:dyDescent="0.3">
      <c r="A9">
        <v>8</v>
      </c>
      <c r="B9">
        <v>95010931895</v>
      </c>
      <c r="C9" s="1" t="s">
        <v>444</v>
      </c>
      <c r="D9">
        <f>IFERROR(VLOOKUP(wypozyczenia5[[#This Row],[pesel]],meldunek[],2,FALSE),-1)</f>
        <v>63</v>
      </c>
      <c r="G9" s="3" t="s">
        <v>450</v>
      </c>
      <c r="H9" s="1"/>
      <c r="I9">
        <f t="shared" si="0"/>
        <v>0</v>
      </c>
    </row>
    <row r="10" spans="1:9" x14ac:dyDescent="0.3">
      <c r="A10">
        <v>9</v>
      </c>
      <c r="B10">
        <v>93101749226</v>
      </c>
      <c r="C10" s="1" t="s">
        <v>445</v>
      </c>
      <c r="D10">
        <f>IFERROR(VLOOKUP(wypozyczenia5[[#This Row],[pesel]],meldunek[],2,FALSE),-1)</f>
        <v>65</v>
      </c>
      <c r="G10" s="6">
        <v>3</v>
      </c>
      <c r="H10" s="1">
        <v>1</v>
      </c>
      <c r="I10">
        <f t="shared" si="0"/>
        <v>0</v>
      </c>
    </row>
    <row r="11" spans="1:9" x14ac:dyDescent="0.3">
      <c r="A11">
        <v>10</v>
      </c>
      <c r="B11">
        <v>95120191648</v>
      </c>
      <c r="C11" s="1" t="s">
        <v>446</v>
      </c>
      <c r="D11">
        <f>IFERROR(VLOOKUP(wypozyczenia5[[#This Row],[pesel]],meldunek[],2,FALSE),-1)</f>
        <v>2</v>
      </c>
      <c r="G11" s="6">
        <v>4</v>
      </c>
      <c r="H11" s="1">
        <v>1</v>
      </c>
      <c r="I11">
        <f t="shared" si="0"/>
        <v>0</v>
      </c>
    </row>
    <row r="12" spans="1:9" x14ac:dyDescent="0.3">
      <c r="A12">
        <v>11</v>
      </c>
      <c r="B12">
        <v>93052164592</v>
      </c>
      <c r="C12" s="1" t="s">
        <v>447</v>
      </c>
      <c r="D12">
        <f>IFERROR(VLOOKUP(wypozyczenia5[[#This Row],[pesel]],meldunek[],2,FALSE),-1)</f>
        <v>33</v>
      </c>
      <c r="G12" s="6">
        <v>10</v>
      </c>
      <c r="H12" s="1">
        <v>1</v>
      </c>
      <c r="I12">
        <f t="shared" si="0"/>
        <v>0</v>
      </c>
    </row>
    <row r="13" spans="1:9" x14ac:dyDescent="0.3">
      <c r="A13">
        <v>12</v>
      </c>
      <c r="B13">
        <v>94031061512</v>
      </c>
      <c r="C13" s="1" t="s">
        <v>448</v>
      </c>
      <c r="D13">
        <f>IFERROR(VLOOKUP(wypozyczenia5[[#This Row],[pesel]],meldunek[],2,FALSE),-1)</f>
        <v>68</v>
      </c>
      <c r="G13" s="6">
        <v>57</v>
      </c>
      <c r="H13" s="1">
        <v>1</v>
      </c>
      <c r="I13">
        <f t="shared" si="0"/>
        <v>0</v>
      </c>
    </row>
    <row r="14" spans="1:9" x14ac:dyDescent="0.3">
      <c r="A14">
        <v>13</v>
      </c>
      <c r="B14">
        <v>93092663774</v>
      </c>
      <c r="C14" s="1" t="s">
        <v>449</v>
      </c>
      <c r="D14">
        <f>IFERROR(VLOOKUP(wypozyczenia5[[#This Row],[pesel]],meldunek[],2,FALSE),-1)</f>
        <v>65</v>
      </c>
      <c r="G14" s="6">
        <v>67</v>
      </c>
      <c r="H14" s="1">
        <v>1</v>
      </c>
      <c r="I14">
        <f t="shared" si="0"/>
        <v>0</v>
      </c>
    </row>
    <row r="15" spans="1:9" x14ac:dyDescent="0.3">
      <c r="A15">
        <v>14</v>
      </c>
      <c r="B15">
        <v>93072382295</v>
      </c>
      <c r="C15" s="1" t="s">
        <v>450</v>
      </c>
      <c r="D15">
        <f>IFERROR(VLOOKUP(wypozyczenia5[[#This Row],[pesel]],meldunek[],2,FALSE),-1)</f>
        <v>57</v>
      </c>
      <c r="G15" s="6">
        <v>68</v>
      </c>
      <c r="H15" s="1">
        <v>1</v>
      </c>
      <c r="I15">
        <f t="shared" si="0"/>
        <v>0</v>
      </c>
    </row>
    <row r="16" spans="1:9" x14ac:dyDescent="0.3">
      <c r="A16">
        <v>15</v>
      </c>
      <c r="B16">
        <v>96120239628</v>
      </c>
      <c r="C16" s="1" t="s">
        <v>450</v>
      </c>
      <c r="D16">
        <f>IFERROR(VLOOKUP(wypozyczenia5[[#This Row],[pesel]],meldunek[],2,FALSE),-1)</f>
        <v>3</v>
      </c>
      <c r="G16" s="3" t="s">
        <v>449</v>
      </c>
      <c r="H16" s="1"/>
      <c r="I16">
        <f t="shared" si="0"/>
        <v>0</v>
      </c>
    </row>
    <row r="17" spans="1:9" x14ac:dyDescent="0.3">
      <c r="A17">
        <v>16</v>
      </c>
      <c r="B17">
        <v>96041586933</v>
      </c>
      <c r="C17" s="1" t="s">
        <v>451</v>
      </c>
      <c r="D17">
        <f>IFERROR(VLOOKUP(wypozyczenia5[[#This Row],[pesel]],meldunek[],2,FALSE),-1)</f>
        <v>47</v>
      </c>
      <c r="G17" s="6">
        <v>6</v>
      </c>
      <c r="H17" s="1">
        <v>1</v>
      </c>
      <c r="I17">
        <f t="shared" si="0"/>
        <v>0</v>
      </c>
    </row>
    <row r="18" spans="1:9" x14ac:dyDescent="0.3">
      <c r="A18">
        <v>17</v>
      </c>
      <c r="B18">
        <v>94020355996</v>
      </c>
      <c r="C18" s="1" t="s">
        <v>452</v>
      </c>
      <c r="D18">
        <f>IFERROR(VLOOKUP(wypozyczenia5[[#This Row],[pesel]],meldunek[],2,FALSE),-1)</f>
        <v>55</v>
      </c>
      <c r="G18" s="6">
        <v>51</v>
      </c>
      <c r="H18" s="1">
        <v>1</v>
      </c>
      <c r="I18">
        <f t="shared" si="0"/>
        <v>0</v>
      </c>
    </row>
    <row r="19" spans="1:9" x14ac:dyDescent="0.3">
      <c r="A19">
        <v>18</v>
      </c>
      <c r="B19">
        <v>95022151559</v>
      </c>
      <c r="C19" s="1" t="s">
        <v>453</v>
      </c>
      <c r="D19">
        <f>IFERROR(VLOOKUP(wypozyczenia5[[#This Row],[pesel]],meldunek[],2,FALSE),-1)</f>
        <v>39</v>
      </c>
      <c r="G19" s="6">
        <v>65</v>
      </c>
      <c r="H19" s="1">
        <v>1</v>
      </c>
      <c r="I19">
        <f t="shared" si="0"/>
        <v>0</v>
      </c>
    </row>
    <row r="20" spans="1:9" x14ac:dyDescent="0.3">
      <c r="A20">
        <v>19</v>
      </c>
      <c r="B20">
        <v>94012833877</v>
      </c>
      <c r="C20" s="1" t="s">
        <v>454</v>
      </c>
      <c r="D20">
        <f>IFERROR(VLOOKUP(wypozyczenia5[[#This Row],[pesel]],meldunek[],2,FALSE),-1)</f>
        <v>42</v>
      </c>
      <c r="G20" s="6">
        <v>67</v>
      </c>
      <c r="H20" s="1">
        <v>1</v>
      </c>
      <c r="I20">
        <f t="shared" si="0"/>
        <v>0</v>
      </c>
    </row>
    <row r="21" spans="1:9" x14ac:dyDescent="0.3">
      <c r="A21">
        <v>20</v>
      </c>
      <c r="B21">
        <v>95052939154</v>
      </c>
      <c r="C21" s="1" t="s">
        <v>455</v>
      </c>
      <c r="D21">
        <f>IFERROR(VLOOKUP(wypozyczenia5[[#This Row],[pesel]],meldunek[],2,FALSE),-1)</f>
        <v>15</v>
      </c>
      <c r="G21" s="6">
        <v>68</v>
      </c>
      <c r="H21" s="1">
        <v>1</v>
      </c>
      <c r="I21">
        <f t="shared" si="0"/>
        <v>0</v>
      </c>
    </row>
    <row r="22" spans="1:9" x14ac:dyDescent="0.3">
      <c r="A22">
        <v>21</v>
      </c>
      <c r="B22">
        <v>93052712924</v>
      </c>
      <c r="C22" s="1" t="s">
        <v>456</v>
      </c>
      <c r="D22">
        <f>IFERROR(VLOOKUP(wypozyczenia5[[#This Row],[pesel]],meldunek[],2,FALSE),-1)</f>
        <v>12</v>
      </c>
      <c r="G22" s="3" t="s">
        <v>481</v>
      </c>
      <c r="H22" s="1"/>
      <c r="I22">
        <f t="shared" si="0"/>
        <v>0</v>
      </c>
    </row>
    <row r="23" spans="1:9" x14ac:dyDescent="0.3">
      <c r="A23">
        <v>22</v>
      </c>
      <c r="B23">
        <v>93112747286</v>
      </c>
      <c r="C23" s="1" t="s">
        <v>447</v>
      </c>
      <c r="D23">
        <f>IFERROR(VLOOKUP(wypozyczenia5[[#This Row],[pesel]],meldunek[],2,FALSE),-1)</f>
        <v>1</v>
      </c>
      <c r="G23" s="6">
        <v>13</v>
      </c>
      <c r="H23" s="1">
        <v>1</v>
      </c>
      <c r="I23">
        <f t="shared" si="0"/>
        <v>0</v>
      </c>
    </row>
    <row r="24" spans="1:9" x14ac:dyDescent="0.3">
      <c r="A24">
        <v>23</v>
      </c>
      <c r="B24">
        <v>95091292595</v>
      </c>
      <c r="C24" s="1" t="s">
        <v>457</v>
      </c>
      <c r="D24">
        <f>IFERROR(VLOOKUP(wypozyczenia5[[#This Row],[pesel]],meldunek[],2,FALSE),-1)</f>
        <v>53</v>
      </c>
      <c r="G24" s="6">
        <v>35</v>
      </c>
      <c r="H24" s="1">
        <v>1</v>
      </c>
      <c r="I24">
        <f t="shared" si="0"/>
        <v>0</v>
      </c>
    </row>
    <row r="25" spans="1:9" x14ac:dyDescent="0.3">
      <c r="A25">
        <v>24</v>
      </c>
      <c r="B25">
        <v>95012636248</v>
      </c>
      <c r="C25" s="1" t="s">
        <v>447</v>
      </c>
      <c r="D25">
        <f>IFERROR(VLOOKUP(wypozyczenia5[[#This Row],[pesel]],meldunek[],2,FALSE),-1)</f>
        <v>69</v>
      </c>
      <c r="G25" s="3" t="s">
        <v>457</v>
      </c>
      <c r="H25" s="1"/>
      <c r="I25">
        <f t="shared" si="0"/>
        <v>0</v>
      </c>
    </row>
    <row r="26" spans="1:9" x14ac:dyDescent="0.3">
      <c r="A26">
        <v>25</v>
      </c>
      <c r="B26">
        <v>95112489689</v>
      </c>
      <c r="C26" s="1" t="s">
        <v>458</v>
      </c>
      <c r="D26">
        <f>IFERROR(VLOOKUP(wypozyczenia5[[#This Row],[pesel]],meldunek[],2,FALSE),-1)</f>
        <v>19</v>
      </c>
      <c r="G26" s="6">
        <v>18</v>
      </c>
      <c r="H26" s="1">
        <v>1</v>
      </c>
      <c r="I26">
        <f t="shared" si="0"/>
        <v>0</v>
      </c>
    </row>
    <row r="27" spans="1:9" x14ac:dyDescent="0.3">
      <c r="A27">
        <v>26</v>
      </c>
      <c r="B27">
        <v>93060626866</v>
      </c>
      <c r="C27" s="1" t="s">
        <v>459</v>
      </c>
      <c r="D27">
        <f>IFERROR(VLOOKUP(wypozyczenia5[[#This Row],[pesel]],meldunek[],2,FALSE),-1)</f>
        <v>52</v>
      </c>
      <c r="G27" s="6">
        <v>22</v>
      </c>
      <c r="H27" s="1">
        <v>1</v>
      </c>
      <c r="I27">
        <f t="shared" si="0"/>
        <v>0</v>
      </c>
    </row>
    <row r="28" spans="1:9" x14ac:dyDescent="0.3">
      <c r="A28">
        <v>27</v>
      </c>
      <c r="B28">
        <v>96122279451</v>
      </c>
      <c r="C28" s="1" t="s">
        <v>460</v>
      </c>
      <c r="D28">
        <f>IFERROR(VLOOKUP(wypozyczenia5[[#This Row],[pesel]],meldunek[],2,FALSE),-1)</f>
        <v>62</v>
      </c>
      <c r="G28" s="6">
        <v>53</v>
      </c>
      <c r="H28" s="1">
        <v>1</v>
      </c>
      <c r="I28">
        <f t="shared" si="0"/>
        <v>0</v>
      </c>
    </row>
    <row r="29" spans="1:9" x14ac:dyDescent="0.3">
      <c r="A29">
        <v>28</v>
      </c>
      <c r="B29">
        <v>97021486467</v>
      </c>
      <c r="C29" s="1" t="s">
        <v>461</v>
      </c>
      <c r="D29">
        <f>IFERROR(VLOOKUP(wypozyczenia5[[#This Row],[pesel]],meldunek[],2,FALSE),-1)</f>
        <v>5</v>
      </c>
      <c r="G29" s="6">
        <v>62</v>
      </c>
      <c r="H29" s="1">
        <v>1</v>
      </c>
      <c r="I29">
        <f t="shared" si="0"/>
        <v>0</v>
      </c>
    </row>
    <row r="30" spans="1:9" x14ac:dyDescent="0.3">
      <c r="A30">
        <v>29</v>
      </c>
      <c r="B30">
        <v>95062355629</v>
      </c>
      <c r="C30" s="1" t="s">
        <v>462</v>
      </c>
      <c r="D30">
        <f>IFERROR(VLOOKUP(wypozyczenia5[[#This Row],[pesel]],meldunek[],2,FALSE),-1)</f>
        <v>69</v>
      </c>
      <c r="G30" s="3" t="s">
        <v>472</v>
      </c>
      <c r="H30" s="1"/>
      <c r="I30">
        <f t="shared" si="0"/>
        <v>0</v>
      </c>
    </row>
    <row r="31" spans="1:9" x14ac:dyDescent="0.3">
      <c r="A31">
        <v>30</v>
      </c>
      <c r="B31">
        <v>92052999663</v>
      </c>
      <c r="C31" s="1" t="s">
        <v>461</v>
      </c>
      <c r="D31">
        <f>IFERROR(VLOOKUP(wypozyczenia5[[#This Row],[pesel]],meldunek[],2,FALSE),-1)</f>
        <v>3</v>
      </c>
      <c r="G31" s="6">
        <v>-1</v>
      </c>
      <c r="H31" s="1">
        <v>1</v>
      </c>
      <c r="I31">
        <f t="shared" si="0"/>
        <v>0</v>
      </c>
    </row>
    <row r="32" spans="1:9" x14ac:dyDescent="0.3">
      <c r="A32">
        <v>31</v>
      </c>
      <c r="B32">
        <v>93031426752</v>
      </c>
      <c r="C32" s="1" t="s">
        <v>463</v>
      </c>
      <c r="D32">
        <f>IFERROR(VLOOKUP(wypozyczenia5[[#This Row],[pesel]],meldunek[],2,FALSE),-1)</f>
        <v>59</v>
      </c>
      <c r="G32" s="6">
        <v>34</v>
      </c>
      <c r="H32" s="1">
        <v>2</v>
      </c>
      <c r="I32">
        <f t="shared" si="0"/>
        <v>1</v>
      </c>
    </row>
    <row r="33" spans="1:9" x14ac:dyDescent="0.3">
      <c r="A33">
        <v>32</v>
      </c>
      <c r="B33">
        <v>94041715238</v>
      </c>
      <c r="C33" s="1" t="s">
        <v>464</v>
      </c>
      <c r="D33">
        <f>IFERROR(VLOOKUP(wypozyczenia5[[#This Row],[pesel]],meldunek[],2,FALSE),-1)</f>
        <v>56</v>
      </c>
      <c r="G33" s="6">
        <v>54</v>
      </c>
      <c r="H33" s="1">
        <v>1</v>
      </c>
      <c r="I33">
        <f t="shared" si="0"/>
        <v>0</v>
      </c>
    </row>
    <row r="34" spans="1:9" x14ac:dyDescent="0.3">
      <c r="A34">
        <v>33</v>
      </c>
      <c r="B34">
        <v>95010919439</v>
      </c>
      <c r="C34" s="1" t="s">
        <v>465</v>
      </c>
      <c r="D34">
        <f>IFERROR(VLOOKUP(wypozyczenia5[[#This Row],[pesel]],meldunek[],2,FALSE),-1)</f>
        <v>7</v>
      </c>
      <c r="G34" s="3" t="s">
        <v>519</v>
      </c>
      <c r="H34" s="1"/>
      <c r="I34">
        <f t="shared" si="0"/>
        <v>0</v>
      </c>
    </row>
    <row r="35" spans="1:9" x14ac:dyDescent="0.3">
      <c r="A35">
        <v>34</v>
      </c>
      <c r="B35">
        <v>93110591337</v>
      </c>
      <c r="C35" s="1" t="s">
        <v>466</v>
      </c>
      <c r="D35">
        <f>IFERROR(VLOOKUP(wypozyczenia5[[#This Row],[pesel]],meldunek[],2,FALSE),-1)</f>
        <v>54</v>
      </c>
      <c r="G35" s="6">
        <v>63</v>
      </c>
      <c r="H35" s="1">
        <v>1</v>
      </c>
      <c r="I35">
        <f t="shared" si="0"/>
        <v>0</v>
      </c>
    </row>
    <row r="36" spans="1:9" x14ac:dyDescent="0.3">
      <c r="A36">
        <v>35</v>
      </c>
      <c r="B36">
        <v>95062252193</v>
      </c>
      <c r="C36" s="1" t="s">
        <v>467</v>
      </c>
      <c r="D36">
        <f>IFERROR(VLOOKUP(wypozyczenia5[[#This Row],[pesel]],meldunek[],2,FALSE),-1)</f>
        <v>27</v>
      </c>
      <c r="G36" s="3" t="s">
        <v>509</v>
      </c>
      <c r="H36" s="1"/>
      <c r="I36">
        <f t="shared" si="0"/>
        <v>0</v>
      </c>
    </row>
    <row r="37" spans="1:9" x14ac:dyDescent="0.3">
      <c r="A37">
        <v>36</v>
      </c>
      <c r="B37">
        <v>95030373332</v>
      </c>
      <c r="C37" s="1" t="s">
        <v>468</v>
      </c>
      <c r="D37">
        <f>IFERROR(VLOOKUP(wypozyczenia5[[#This Row],[pesel]],meldunek[],2,FALSE),-1)</f>
        <v>43</v>
      </c>
      <c r="G37" s="6">
        <v>20</v>
      </c>
      <c r="H37" s="1">
        <v>1</v>
      </c>
      <c r="I37">
        <f t="shared" si="0"/>
        <v>0</v>
      </c>
    </row>
    <row r="38" spans="1:9" x14ac:dyDescent="0.3">
      <c r="A38">
        <v>37</v>
      </c>
      <c r="B38">
        <v>93122174335</v>
      </c>
      <c r="C38" s="1" t="s">
        <v>444</v>
      </c>
      <c r="D38">
        <f>IFERROR(VLOOKUP(wypozyczenia5[[#This Row],[pesel]],meldunek[],2,FALSE),-1)</f>
        <v>14</v>
      </c>
      <c r="G38" s="6">
        <v>49</v>
      </c>
      <c r="H38" s="1">
        <v>1</v>
      </c>
      <c r="I38">
        <f t="shared" si="0"/>
        <v>0</v>
      </c>
    </row>
    <row r="39" spans="1:9" x14ac:dyDescent="0.3">
      <c r="A39">
        <v>38</v>
      </c>
      <c r="B39">
        <v>95042249539</v>
      </c>
      <c r="C39" s="1" t="s">
        <v>465</v>
      </c>
      <c r="D39">
        <f>IFERROR(VLOOKUP(wypozyczenia5[[#This Row],[pesel]],meldunek[],2,FALSE),-1)</f>
        <v>41</v>
      </c>
      <c r="G39" s="3" t="s">
        <v>440</v>
      </c>
      <c r="H39" s="1"/>
      <c r="I39">
        <f t="shared" si="0"/>
        <v>0</v>
      </c>
    </row>
    <row r="40" spans="1:9" x14ac:dyDescent="0.3">
      <c r="A40">
        <v>39</v>
      </c>
      <c r="B40">
        <v>92080361249</v>
      </c>
      <c r="C40" s="1" t="s">
        <v>469</v>
      </c>
      <c r="D40">
        <f>IFERROR(VLOOKUP(wypozyczenia5[[#This Row],[pesel]],meldunek[],2,FALSE),-1)</f>
        <v>48</v>
      </c>
      <c r="G40" s="6">
        <v>21</v>
      </c>
      <c r="H40" s="1">
        <v>1</v>
      </c>
      <c r="I40">
        <f t="shared" si="0"/>
        <v>0</v>
      </c>
    </row>
    <row r="41" spans="1:9" x14ac:dyDescent="0.3">
      <c r="A41">
        <v>40</v>
      </c>
      <c r="B41">
        <v>96092746489</v>
      </c>
      <c r="C41" s="1" t="s">
        <v>470</v>
      </c>
      <c r="D41">
        <f>IFERROR(VLOOKUP(wypozyczenia5[[#This Row],[pesel]],meldunek[],2,FALSE),-1)</f>
        <v>52</v>
      </c>
      <c r="G41" s="6">
        <v>53</v>
      </c>
      <c r="H41" s="1">
        <v>2</v>
      </c>
      <c r="I41">
        <f t="shared" si="0"/>
        <v>1</v>
      </c>
    </row>
    <row r="42" spans="1:9" x14ac:dyDescent="0.3">
      <c r="A42">
        <v>41</v>
      </c>
      <c r="B42">
        <v>93102056134</v>
      </c>
      <c r="C42" s="1" t="s">
        <v>450</v>
      </c>
      <c r="D42">
        <f>IFERROR(VLOOKUP(wypozyczenia5[[#This Row],[pesel]],meldunek[],2,FALSE),-1)</f>
        <v>10</v>
      </c>
      <c r="G42" s="6">
        <v>62</v>
      </c>
      <c r="H42" s="1">
        <v>1</v>
      </c>
      <c r="I42">
        <f t="shared" si="0"/>
        <v>0</v>
      </c>
    </row>
    <row r="43" spans="1:9" x14ac:dyDescent="0.3">
      <c r="A43">
        <v>42</v>
      </c>
      <c r="B43">
        <v>95091617358</v>
      </c>
      <c r="C43" s="1" t="s">
        <v>442</v>
      </c>
      <c r="D43">
        <f>IFERROR(VLOOKUP(wypozyczenia5[[#This Row],[pesel]],meldunek[],2,FALSE),-1)</f>
        <v>32</v>
      </c>
      <c r="G43" s="6">
        <v>64</v>
      </c>
      <c r="H43" s="1">
        <v>1</v>
      </c>
      <c r="I43">
        <f t="shared" si="0"/>
        <v>0</v>
      </c>
    </row>
    <row r="44" spans="1:9" x14ac:dyDescent="0.3">
      <c r="A44">
        <v>43</v>
      </c>
      <c r="B44">
        <v>93020344452</v>
      </c>
      <c r="C44" s="1" t="s">
        <v>471</v>
      </c>
      <c r="D44">
        <f>IFERROR(VLOOKUP(wypozyczenia5[[#This Row],[pesel]],meldunek[],2,FALSE),-1)</f>
        <v>21</v>
      </c>
      <c r="G44" s="3" t="s">
        <v>453</v>
      </c>
      <c r="H44" s="1"/>
      <c r="I44">
        <f t="shared" si="0"/>
        <v>0</v>
      </c>
    </row>
    <row r="45" spans="1:9" x14ac:dyDescent="0.3">
      <c r="A45">
        <v>44</v>
      </c>
      <c r="B45">
        <v>94100357838</v>
      </c>
      <c r="C45" s="1" t="s">
        <v>463</v>
      </c>
      <c r="D45">
        <f>IFERROR(VLOOKUP(wypozyczenia5[[#This Row],[pesel]],meldunek[],2,FALSE),-1)</f>
        <v>7</v>
      </c>
      <c r="G45" s="6">
        <v>9</v>
      </c>
      <c r="H45" s="1">
        <v>1</v>
      </c>
      <c r="I45">
        <f t="shared" si="0"/>
        <v>0</v>
      </c>
    </row>
    <row r="46" spans="1:9" x14ac:dyDescent="0.3">
      <c r="A46">
        <v>45</v>
      </c>
      <c r="B46">
        <v>95041132892</v>
      </c>
      <c r="C46" s="1" t="s">
        <v>459</v>
      </c>
      <c r="D46">
        <f>IFERROR(VLOOKUP(wypozyczenia5[[#This Row],[pesel]],meldunek[],2,FALSE),-1)</f>
        <v>21</v>
      </c>
      <c r="G46" s="6">
        <v>11</v>
      </c>
      <c r="H46" s="1">
        <v>1</v>
      </c>
      <c r="I46">
        <f t="shared" si="0"/>
        <v>0</v>
      </c>
    </row>
    <row r="47" spans="1:9" x14ac:dyDescent="0.3">
      <c r="A47">
        <v>46</v>
      </c>
      <c r="B47">
        <v>94091751347</v>
      </c>
      <c r="C47" s="1" t="s">
        <v>472</v>
      </c>
      <c r="D47">
        <f>IFERROR(VLOOKUP(wypozyczenia5[[#This Row],[pesel]],meldunek[],2,FALSE),-1)</f>
        <v>34</v>
      </c>
      <c r="G47" s="6">
        <v>15</v>
      </c>
      <c r="H47" s="1">
        <v>1</v>
      </c>
      <c r="I47">
        <f t="shared" si="0"/>
        <v>0</v>
      </c>
    </row>
    <row r="48" spans="1:9" x14ac:dyDescent="0.3">
      <c r="A48">
        <v>47</v>
      </c>
      <c r="B48">
        <v>94060394564</v>
      </c>
      <c r="C48" s="1" t="s">
        <v>473</v>
      </c>
      <c r="D48">
        <f>IFERROR(VLOOKUP(wypozyczenia5[[#This Row],[pesel]],meldunek[],2,FALSE),-1)</f>
        <v>18</v>
      </c>
      <c r="G48" s="6">
        <v>34</v>
      </c>
      <c r="H48" s="1">
        <v>1</v>
      </c>
      <c r="I48">
        <f t="shared" si="0"/>
        <v>0</v>
      </c>
    </row>
    <row r="49" spans="1:9" x14ac:dyDescent="0.3">
      <c r="A49">
        <v>48</v>
      </c>
      <c r="B49">
        <v>92111479877</v>
      </c>
      <c r="C49" s="1" t="s">
        <v>474</v>
      </c>
      <c r="D49">
        <f>IFERROR(VLOOKUP(wypozyczenia5[[#This Row],[pesel]],meldunek[],2,FALSE),-1)</f>
        <v>32</v>
      </c>
      <c r="G49" s="6">
        <v>39</v>
      </c>
      <c r="H49" s="1">
        <v>1</v>
      </c>
      <c r="I49">
        <f t="shared" si="0"/>
        <v>0</v>
      </c>
    </row>
    <row r="50" spans="1:9" x14ac:dyDescent="0.3">
      <c r="A50">
        <v>49</v>
      </c>
      <c r="B50">
        <v>96050379498</v>
      </c>
      <c r="C50" s="1" t="s">
        <v>472</v>
      </c>
      <c r="D50">
        <f>IFERROR(VLOOKUP(wypozyczenia5[[#This Row],[pesel]],meldunek[],2,FALSE),-1)</f>
        <v>34</v>
      </c>
      <c r="G50" s="6">
        <v>48</v>
      </c>
      <c r="H50" s="1">
        <v>1</v>
      </c>
      <c r="I50">
        <f t="shared" si="0"/>
        <v>0</v>
      </c>
    </row>
    <row r="51" spans="1:9" x14ac:dyDescent="0.3">
      <c r="A51">
        <v>50</v>
      </c>
      <c r="B51">
        <v>94080228692</v>
      </c>
      <c r="C51" s="1" t="s">
        <v>475</v>
      </c>
      <c r="D51">
        <f>IFERROR(VLOOKUP(wypozyczenia5[[#This Row],[pesel]],meldunek[],2,FALSE),-1)</f>
        <v>70</v>
      </c>
      <c r="G51" s="6">
        <v>58</v>
      </c>
      <c r="H51" s="1">
        <v>1</v>
      </c>
      <c r="I51">
        <f t="shared" si="0"/>
        <v>0</v>
      </c>
    </row>
    <row r="52" spans="1:9" x14ac:dyDescent="0.3">
      <c r="A52">
        <v>51</v>
      </c>
      <c r="B52">
        <v>93061564929</v>
      </c>
      <c r="C52" s="1" t="s">
        <v>476</v>
      </c>
      <c r="D52">
        <f>IFERROR(VLOOKUP(wypozyczenia5[[#This Row],[pesel]],meldunek[],2,FALSE),-1)</f>
        <v>24</v>
      </c>
      <c r="G52" s="3" t="s">
        <v>512</v>
      </c>
      <c r="H52" s="1"/>
      <c r="I52">
        <f t="shared" si="0"/>
        <v>0</v>
      </c>
    </row>
    <row r="53" spans="1:9" x14ac:dyDescent="0.3">
      <c r="A53">
        <v>52</v>
      </c>
      <c r="B53">
        <v>95120591417</v>
      </c>
      <c r="C53" s="1" t="s">
        <v>477</v>
      </c>
      <c r="D53">
        <f>IFERROR(VLOOKUP(wypozyczenia5[[#This Row],[pesel]],meldunek[],2,FALSE),-1)</f>
        <v>27</v>
      </c>
      <c r="G53" s="6">
        <v>3</v>
      </c>
      <c r="H53" s="1">
        <v>1</v>
      </c>
      <c r="I53">
        <f t="shared" si="0"/>
        <v>0</v>
      </c>
    </row>
    <row r="54" spans="1:9" x14ac:dyDescent="0.3">
      <c r="A54">
        <v>53</v>
      </c>
      <c r="B54">
        <v>92121027392</v>
      </c>
      <c r="C54" s="1" t="s">
        <v>478</v>
      </c>
      <c r="D54">
        <f>IFERROR(VLOOKUP(wypozyczenia5[[#This Row],[pesel]],meldunek[],2,FALSE),-1)</f>
        <v>50</v>
      </c>
      <c r="G54" s="6">
        <v>7</v>
      </c>
      <c r="H54" s="1">
        <v>1</v>
      </c>
      <c r="I54">
        <f t="shared" si="0"/>
        <v>0</v>
      </c>
    </row>
    <row r="55" spans="1:9" x14ac:dyDescent="0.3">
      <c r="A55">
        <v>54</v>
      </c>
      <c r="B55">
        <v>93081269666</v>
      </c>
      <c r="C55" s="1" t="s">
        <v>479</v>
      </c>
      <c r="D55">
        <f>IFERROR(VLOOKUP(wypozyczenia5[[#This Row],[pesel]],meldunek[],2,FALSE),-1)</f>
        <v>62</v>
      </c>
      <c r="G55" s="6">
        <v>23</v>
      </c>
      <c r="H55" s="1">
        <v>1</v>
      </c>
      <c r="I55">
        <f t="shared" si="0"/>
        <v>0</v>
      </c>
    </row>
    <row r="56" spans="1:9" x14ac:dyDescent="0.3">
      <c r="A56">
        <v>55</v>
      </c>
      <c r="B56">
        <v>93110195784</v>
      </c>
      <c r="C56" s="1" t="s">
        <v>445</v>
      </c>
      <c r="D56">
        <f>IFERROR(VLOOKUP(wypozyczenia5[[#This Row],[pesel]],meldunek[],2,FALSE),-1)</f>
        <v>28</v>
      </c>
      <c r="G56" s="6">
        <v>34</v>
      </c>
      <c r="H56" s="1">
        <v>1</v>
      </c>
      <c r="I56">
        <f t="shared" si="0"/>
        <v>0</v>
      </c>
    </row>
    <row r="57" spans="1:9" x14ac:dyDescent="0.3">
      <c r="A57">
        <v>56</v>
      </c>
      <c r="B57">
        <v>97021392858</v>
      </c>
      <c r="C57" s="1" t="s">
        <v>461</v>
      </c>
      <c r="D57">
        <f>IFERROR(VLOOKUP(wypozyczenia5[[#This Row],[pesel]],meldunek[],2,FALSE),-1)</f>
        <v>13</v>
      </c>
      <c r="G57" s="3" t="s">
        <v>488</v>
      </c>
      <c r="H57" s="1"/>
      <c r="I57">
        <f t="shared" si="0"/>
        <v>0</v>
      </c>
    </row>
    <row r="58" spans="1:9" x14ac:dyDescent="0.3">
      <c r="A58">
        <v>57</v>
      </c>
      <c r="B58">
        <v>95051277866</v>
      </c>
      <c r="C58" s="1" t="s">
        <v>442</v>
      </c>
      <c r="D58">
        <f>IFERROR(VLOOKUP(wypozyczenia5[[#This Row],[pesel]],meldunek[],2,FALSE),-1)</f>
        <v>6</v>
      </c>
      <c r="G58" s="6">
        <v>22</v>
      </c>
      <c r="H58" s="1">
        <v>1</v>
      </c>
      <c r="I58">
        <f t="shared" si="0"/>
        <v>0</v>
      </c>
    </row>
    <row r="59" spans="1:9" x14ac:dyDescent="0.3">
      <c r="A59">
        <v>58</v>
      </c>
      <c r="B59">
        <v>92051048757</v>
      </c>
      <c r="C59" s="1" t="s">
        <v>448</v>
      </c>
      <c r="D59">
        <f>IFERROR(VLOOKUP(wypozyczenia5[[#This Row],[pesel]],meldunek[],2,FALSE),-1)</f>
        <v>8</v>
      </c>
      <c r="G59" s="6">
        <v>24</v>
      </c>
      <c r="H59" s="1">
        <v>1</v>
      </c>
      <c r="I59">
        <f t="shared" si="0"/>
        <v>0</v>
      </c>
    </row>
    <row r="60" spans="1:9" x14ac:dyDescent="0.3">
      <c r="A60">
        <v>59</v>
      </c>
      <c r="B60">
        <v>94040669736</v>
      </c>
      <c r="C60" s="1" t="s">
        <v>455</v>
      </c>
      <c r="D60">
        <f>IFERROR(VLOOKUP(wypozyczenia5[[#This Row],[pesel]],meldunek[],2,FALSE),-1)</f>
        <v>25</v>
      </c>
      <c r="G60" s="6">
        <v>26</v>
      </c>
      <c r="H60" s="1">
        <v>2</v>
      </c>
      <c r="I60">
        <f t="shared" si="0"/>
        <v>1</v>
      </c>
    </row>
    <row r="61" spans="1:9" x14ac:dyDescent="0.3">
      <c r="A61">
        <v>60</v>
      </c>
      <c r="B61">
        <v>94092286956</v>
      </c>
      <c r="C61" s="1" t="s">
        <v>480</v>
      </c>
      <c r="D61">
        <f>IFERROR(VLOOKUP(wypozyczenia5[[#This Row],[pesel]],meldunek[],2,FALSE),-1)</f>
        <v>44</v>
      </c>
      <c r="G61" s="6">
        <v>27</v>
      </c>
      <c r="H61" s="1">
        <v>1</v>
      </c>
      <c r="I61">
        <f t="shared" si="0"/>
        <v>0</v>
      </c>
    </row>
    <row r="62" spans="1:9" x14ac:dyDescent="0.3">
      <c r="A62">
        <v>61</v>
      </c>
      <c r="B62">
        <v>95071627434</v>
      </c>
      <c r="C62" s="1" t="s">
        <v>481</v>
      </c>
      <c r="D62">
        <f>IFERROR(VLOOKUP(wypozyczenia5[[#This Row],[pesel]],meldunek[],2,FALSE),-1)</f>
        <v>13</v>
      </c>
      <c r="G62" s="6">
        <v>29</v>
      </c>
      <c r="H62" s="1">
        <v>1</v>
      </c>
      <c r="I62">
        <f t="shared" si="0"/>
        <v>0</v>
      </c>
    </row>
    <row r="63" spans="1:9" x14ac:dyDescent="0.3">
      <c r="A63">
        <v>62</v>
      </c>
      <c r="B63">
        <v>93031176282</v>
      </c>
      <c r="C63" s="1" t="s">
        <v>482</v>
      </c>
      <c r="D63">
        <f>IFERROR(VLOOKUP(wypozyczenia5[[#This Row],[pesel]],meldunek[],2,FALSE),-1)</f>
        <v>37</v>
      </c>
      <c r="G63" s="6">
        <v>32</v>
      </c>
      <c r="H63" s="1">
        <v>1</v>
      </c>
      <c r="I63">
        <f t="shared" si="0"/>
        <v>0</v>
      </c>
    </row>
    <row r="64" spans="1:9" x14ac:dyDescent="0.3">
      <c r="A64">
        <v>63</v>
      </c>
      <c r="B64">
        <v>93120948925</v>
      </c>
      <c r="C64" s="1" t="s">
        <v>471</v>
      </c>
      <c r="D64">
        <f>IFERROR(VLOOKUP(wypozyczenia5[[#This Row],[pesel]],meldunek[],2,FALSE),-1)</f>
        <v>48</v>
      </c>
      <c r="G64" s="6">
        <v>34</v>
      </c>
      <c r="H64" s="1">
        <v>1</v>
      </c>
      <c r="I64">
        <f t="shared" si="0"/>
        <v>0</v>
      </c>
    </row>
    <row r="65" spans="1:9" x14ac:dyDescent="0.3">
      <c r="A65">
        <v>64</v>
      </c>
      <c r="B65">
        <v>96092278614</v>
      </c>
      <c r="C65" s="1" t="s">
        <v>483</v>
      </c>
      <c r="D65">
        <f>IFERROR(VLOOKUP(wypozyczenia5[[#This Row],[pesel]],meldunek[],2,FALSE),-1)</f>
        <v>-1</v>
      </c>
      <c r="G65" s="6">
        <v>51</v>
      </c>
      <c r="H65" s="1">
        <v>1</v>
      </c>
      <c r="I65">
        <f t="shared" si="0"/>
        <v>0</v>
      </c>
    </row>
    <row r="66" spans="1:9" x14ac:dyDescent="0.3">
      <c r="A66">
        <v>65</v>
      </c>
      <c r="B66">
        <v>96072293545</v>
      </c>
      <c r="C66" s="1" t="s">
        <v>449</v>
      </c>
      <c r="D66">
        <f>IFERROR(VLOOKUP(wypozyczenia5[[#This Row],[pesel]],meldunek[],2,FALSE),-1)</f>
        <v>67</v>
      </c>
      <c r="G66" s="6">
        <v>66</v>
      </c>
      <c r="H66" s="1">
        <v>1</v>
      </c>
      <c r="I66">
        <f t="shared" si="0"/>
        <v>0</v>
      </c>
    </row>
    <row r="67" spans="1:9" x14ac:dyDescent="0.3">
      <c r="A67">
        <v>66</v>
      </c>
      <c r="B67">
        <v>92062962545</v>
      </c>
      <c r="C67" s="1" t="s">
        <v>484</v>
      </c>
      <c r="D67">
        <f>IFERROR(VLOOKUP(wypozyczenia5[[#This Row],[pesel]],meldunek[],2,FALSE),-1)</f>
        <v>6</v>
      </c>
      <c r="G67" s="3" t="s">
        <v>483</v>
      </c>
      <c r="H67" s="1"/>
      <c r="I67">
        <f t="shared" si="0"/>
        <v>0</v>
      </c>
    </row>
    <row r="68" spans="1:9" x14ac:dyDescent="0.3">
      <c r="A68">
        <v>67</v>
      </c>
      <c r="B68">
        <v>94091089918</v>
      </c>
      <c r="C68" s="1" t="s">
        <v>485</v>
      </c>
      <c r="D68">
        <f>IFERROR(VLOOKUP(wypozyczenia5[[#This Row],[pesel]],meldunek[],2,FALSE),-1)</f>
        <v>32</v>
      </c>
      <c r="G68" s="6">
        <v>-1</v>
      </c>
      <c r="H68" s="1">
        <v>1</v>
      </c>
      <c r="I68">
        <f t="shared" si="0"/>
        <v>0</v>
      </c>
    </row>
    <row r="69" spans="1:9" x14ac:dyDescent="0.3">
      <c r="A69">
        <v>68</v>
      </c>
      <c r="B69">
        <v>94022461945</v>
      </c>
      <c r="C69" s="1" t="s">
        <v>449</v>
      </c>
      <c r="D69">
        <f>IFERROR(VLOOKUP(wypozyczenia5[[#This Row],[pesel]],meldunek[],2,FALSE),-1)</f>
        <v>68</v>
      </c>
      <c r="G69" s="6">
        <v>4</v>
      </c>
      <c r="H69" s="1">
        <v>1</v>
      </c>
      <c r="I69">
        <f t="shared" si="0"/>
        <v>0</v>
      </c>
    </row>
    <row r="70" spans="1:9" x14ac:dyDescent="0.3">
      <c r="A70">
        <v>69</v>
      </c>
      <c r="B70">
        <v>94020179251</v>
      </c>
      <c r="C70" s="1" t="s">
        <v>473</v>
      </c>
      <c r="D70">
        <f>IFERROR(VLOOKUP(wypozyczenia5[[#This Row],[pesel]],meldunek[],2,FALSE),-1)</f>
        <v>25</v>
      </c>
      <c r="G70" s="6">
        <v>32</v>
      </c>
      <c r="H70" s="1">
        <v>1</v>
      </c>
      <c r="I70">
        <f t="shared" ref="I70:I133" si="1">IF(H70&gt;1,H70-1,0)</f>
        <v>0</v>
      </c>
    </row>
    <row r="71" spans="1:9" x14ac:dyDescent="0.3">
      <c r="A71">
        <v>70</v>
      </c>
      <c r="B71">
        <v>94112973718</v>
      </c>
      <c r="C71" s="1" t="s">
        <v>447</v>
      </c>
      <c r="D71">
        <f>IFERROR(VLOOKUP(wypozyczenia5[[#This Row],[pesel]],meldunek[],2,FALSE),-1)</f>
        <v>66</v>
      </c>
      <c r="G71" s="6">
        <v>55</v>
      </c>
      <c r="H71" s="1">
        <v>1</v>
      </c>
      <c r="I71">
        <f t="shared" si="1"/>
        <v>0</v>
      </c>
    </row>
    <row r="72" spans="1:9" x14ac:dyDescent="0.3">
      <c r="A72">
        <v>71</v>
      </c>
      <c r="B72">
        <v>95092264276</v>
      </c>
      <c r="C72" s="1" t="s">
        <v>478</v>
      </c>
      <c r="D72">
        <f>IFERROR(VLOOKUP(wypozyczenia5[[#This Row],[pesel]],meldunek[],2,FALSE),-1)</f>
        <v>50</v>
      </c>
      <c r="G72" s="6">
        <v>67</v>
      </c>
      <c r="H72" s="1">
        <v>1</v>
      </c>
      <c r="I72">
        <f t="shared" si="1"/>
        <v>0</v>
      </c>
    </row>
    <row r="73" spans="1:9" x14ac:dyDescent="0.3">
      <c r="A73">
        <v>72</v>
      </c>
      <c r="B73">
        <v>95111035621</v>
      </c>
      <c r="C73" s="1" t="s">
        <v>486</v>
      </c>
      <c r="D73">
        <f>IFERROR(VLOOKUP(wypozyczenia5[[#This Row],[pesel]],meldunek[],2,FALSE),-1)</f>
        <v>58</v>
      </c>
      <c r="G73" s="3" t="s">
        <v>444</v>
      </c>
      <c r="H73" s="1"/>
      <c r="I73">
        <f t="shared" si="1"/>
        <v>0</v>
      </c>
    </row>
    <row r="74" spans="1:9" x14ac:dyDescent="0.3">
      <c r="A74">
        <v>73</v>
      </c>
      <c r="B74">
        <v>95060298582</v>
      </c>
      <c r="C74" s="1" t="s">
        <v>455</v>
      </c>
      <c r="D74">
        <f>IFERROR(VLOOKUP(wypozyczenia5[[#This Row],[pesel]],meldunek[],2,FALSE),-1)</f>
        <v>14</v>
      </c>
      <c r="G74" s="6">
        <v>14</v>
      </c>
      <c r="H74" s="1">
        <v>1</v>
      </c>
      <c r="I74">
        <f t="shared" si="1"/>
        <v>0</v>
      </c>
    </row>
    <row r="75" spans="1:9" x14ac:dyDescent="0.3">
      <c r="A75">
        <v>74</v>
      </c>
      <c r="B75">
        <v>96070825977</v>
      </c>
      <c r="C75" s="1" t="s">
        <v>462</v>
      </c>
      <c r="D75">
        <f>IFERROR(VLOOKUP(wypozyczenia5[[#This Row],[pesel]],meldunek[],2,FALSE),-1)</f>
        <v>17</v>
      </c>
      <c r="G75" s="6">
        <v>15</v>
      </c>
      <c r="H75" s="1">
        <v>1</v>
      </c>
      <c r="I75">
        <f t="shared" si="1"/>
        <v>0</v>
      </c>
    </row>
    <row r="76" spans="1:9" x14ac:dyDescent="0.3">
      <c r="A76">
        <v>75</v>
      </c>
      <c r="B76">
        <v>93102651636</v>
      </c>
      <c r="C76" s="1" t="s">
        <v>467</v>
      </c>
      <c r="D76">
        <f>IFERROR(VLOOKUP(wypozyczenia5[[#This Row],[pesel]],meldunek[],2,FALSE),-1)</f>
        <v>43</v>
      </c>
      <c r="G76" s="6">
        <v>35</v>
      </c>
      <c r="H76" s="1">
        <v>1</v>
      </c>
      <c r="I76">
        <f t="shared" si="1"/>
        <v>0</v>
      </c>
    </row>
    <row r="77" spans="1:9" x14ac:dyDescent="0.3">
      <c r="A77">
        <v>76</v>
      </c>
      <c r="B77">
        <v>95020584568</v>
      </c>
      <c r="C77" s="1" t="s">
        <v>487</v>
      </c>
      <c r="D77">
        <f>IFERROR(VLOOKUP(wypozyczenia5[[#This Row],[pesel]],meldunek[],2,FALSE),-1)</f>
        <v>52</v>
      </c>
      <c r="G77" s="6">
        <v>46</v>
      </c>
      <c r="H77" s="1">
        <v>1</v>
      </c>
      <c r="I77">
        <f t="shared" si="1"/>
        <v>0</v>
      </c>
    </row>
    <row r="78" spans="1:9" x14ac:dyDescent="0.3">
      <c r="A78">
        <v>77</v>
      </c>
      <c r="B78">
        <v>94080977152</v>
      </c>
      <c r="C78" s="1" t="s">
        <v>488</v>
      </c>
      <c r="D78">
        <f>IFERROR(VLOOKUP(wypozyczenia5[[#This Row],[pesel]],meldunek[],2,FALSE),-1)</f>
        <v>29</v>
      </c>
      <c r="G78" s="6">
        <v>63</v>
      </c>
      <c r="H78" s="1">
        <v>1</v>
      </c>
      <c r="I78">
        <f t="shared" si="1"/>
        <v>0</v>
      </c>
    </row>
    <row r="79" spans="1:9" x14ac:dyDescent="0.3">
      <c r="A79">
        <v>78</v>
      </c>
      <c r="B79">
        <v>93090575941</v>
      </c>
      <c r="C79" s="1" t="s">
        <v>489</v>
      </c>
      <c r="D79">
        <f>IFERROR(VLOOKUP(wypozyczenia5[[#This Row],[pesel]],meldunek[],2,FALSE),-1)</f>
        <v>21</v>
      </c>
      <c r="G79" s="3" t="s">
        <v>447</v>
      </c>
      <c r="H79" s="1"/>
      <c r="I79">
        <f t="shared" si="1"/>
        <v>0</v>
      </c>
    </row>
    <row r="80" spans="1:9" x14ac:dyDescent="0.3">
      <c r="A80">
        <v>79</v>
      </c>
      <c r="B80">
        <v>93061087466</v>
      </c>
      <c r="C80" s="1" t="s">
        <v>490</v>
      </c>
      <c r="D80">
        <f>IFERROR(VLOOKUP(wypozyczenia5[[#This Row],[pesel]],meldunek[],2,FALSE),-1)</f>
        <v>68</v>
      </c>
      <c r="G80" s="6">
        <v>1</v>
      </c>
      <c r="H80" s="1">
        <v>1</v>
      </c>
      <c r="I80">
        <f t="shared" si="1"/>
        <v>0</v>
      </c>
    </row>
    <row r="81" spans="1:9" x14ac:dyDescent="0.3">
      <c r="A81">
        <v>80</v>
      </c>
      <c r="B81">
        <v>96070166834</v>
      </c>
      <c r="C81" s="1" t="s">
        <v>491</v>
      </c>
      <c r="D81">
        <f>IFERROR(VLOOKUP(wypozyczenia5[[#This Row],[pesel]],meldunek[],2,FALSE),-1)</f>
        <v>61</v>
      </c>
      <c r="G81" s="6">
        <v>17</v>
      </c>
      <c r="H81" s="1">
        <v>1</v>
      </c>
      <c r="I81">
        <f t="shared" si="1"/>
        <v>0</v>
      </c>
    </row>
    <row r="82" spans="1:9" x14ac:dyDescent="0.3">
      <c r="A82">
        <v>81</v>
      </c>
      <c r="B82">
        <v>96082398784</v>
      </c>
      <c r="C82" s="1" t="s">
        <v>469</v>
      </c>
      <c r="D82">
        <f>IFERROR(VLOOKUP(wypozyczenia5[[#This Row],[pesel]],meldunek[],2,FALSE),-1)</f>
        <v>40</v>
      </c>
      <c r="G82" s="6">
        <v>33</v>
      </c>
      <c r="H82" s="1">
        <v>2</v>
      </c>
      <c r="I82">
        <f t="shared" si="1"/>
        <v>1</v>
      </c>
    </row>
    <row r="83" spans="1:9" x14ac:dyDescent="0.3">
      <c r="A83">
        <v>82</v>
      </c>
      <c r="B83">
        <v>97012894365</v>
      </c>
      <c r="C83" s="1" t="s">
        <v>454</v>
      </c>
      <c r="D83">
        <f>IFERROR(VLOOKUP(wypozyczenia5[[#This Row],[pesel]],meldunek[],2,FALSE),-1)</f>
        <v>43</v>
      </c>
      <c r="G83" s="6">
        <v>50</v>
      </c>
      <c r="H83" s="1">
        <v>1</v>
      </c>
      <c r="I83">
        <f t="shared" si="1"/>
        <v>0</v>
      </c>
    </row>
    <row r="84" spans="1:9" x14ac:dyDescent="0.3">
      <c r="A84">
        <v>83</v>
      </c>
      <c r="B84">
        <v>97021392858</v>
      </c>
      <c r="C84" s="1" t="s">
        <v>492</v>
      </c>
      <c r="D84">
        <f>IFERROR(VLOOKUP(wypozyczenia5[[#This Row],[pesel]],meldunek[],2,FALSE),-1)</f>
        <v>13</v>
      </c>
      <c r="G84" s="6">
        <v>51</v>
      </c>
      <c r="H84" s="1">
        <v>1</v>
      </c>
      <c r="I84">
        <f t="shared" si="1"/>
        <v>0</v>
      </c>
    </row>
    <row r="85" spans="1:9" x14ac:dyDescent="0.3">
      <c r="A85">
        <v>84</v>
      </c>
      <c r="B85">
        <v>93031562344</v>
      </c>
      <c r="C85" s="1" t="s">
        <v>468</v>
      </c>
      <c r="D85">
        <f>IFERROR(VLOOKUP(wypozyczenia5[[#This Row],[pesel]],meldunek[],2,FALSE),-1)</f>
        <v>61</v>
      </c>
      <c r="G85" s="6">
        <v>66</v>
      </c>
      <c r="H85" s="1">
        <v>1</v>
      </c>
      <c r="I85">
        <f t="shared" si="1"/>
        <v>0</v>
      </c>
    </row>
    <row r="86" spans="1:9" x14ac:dyDescent="0.3">
      <c r="A86">
        <v>85</v>
      </c>
      <c r="B86">
        <v>95071489133</v>
      </c>
      <c r="C86" s="1" t="s">
        <v>453</v>
      </c>
      <c r="D86">
        <f>IFERROR(VLOOKUP(wypozyczenia5[[#This Row],[pesel]],meldunek[],2,FALSE),-1)</f>
        <v>15</v>
      </c>
      <c r="G86" s="6">
        <v>69</v>
      </c>
      <c r="H86" s="1">
        <v>1</v>
      </c>
      <c r="I86">
        <f t="shared" si="1"/>
        <v>0</v>
      </c>
    </row>
    <row r="87" spans="1:9" x14ac:dyDescent="0.3">
      <c r="A87">
        <v>86</v>
      </c>
      <c r="B87">
        <v>97021392858</v>
      </c>
      <c r="C87" s="1" t="s">
        <v>475</v>
      </c>
      <c r="D87">
        <f>IFERROR(VLOOKUP(wypozyczenia5[[#This Row],[pesel]],meldunek[],2,FALSE),-1)</f>
        <v>13</v>
      </c>
      <c r="G87" s="3" t="s">
        <v>456</v>
      </c>
      <c r="H87" s="1"/>
      <c r="I87">
        <f t="shared" si="1"/>
        <v>0</v>
      </c>
    </row>
    <row r="88" spans="1:9" x14ac:dyDescent="0.3">
      <c r="A88">
        <v>87</v>
      </c>
      <c r="B88">
        <v>96111917733</v>
      </c>
      <c r="C88" s="1" t="s">
        <v>487</v>
      </c>
      <c r="D88">
        <f>IFERROR(VLOOKUP(wypozyczenia5[[#This Row],[pesel]],meldunek[],2,FALSE),-1)</f>
        <v>31</v>
      </c>
      <c r="G88" s="6">
        <v>12</v>
      </c>
      <c r="H88" s="1">
        <v>1</v>
      </c>
      <c r="I88">
        <f t="shared" si="1"/>
        <v>0</v>
      </c>
    </row>
    <row r="89" spans="1:9" x14ac:dyDescent="0.3">
      <c r="A89">
        <v>88</v>
      </c>
      <c r="B89">
        <v>94050582715</v>
      </c>
      <c r="C89" s="1" t="s">
        <v>446</v>
      </c>
      <c r="D89">
        <f>IFERROR(VLOOKUP(wypozyczenia5[[#This Row],[pesel]],meldunek[],2,FALSE),-1)</f>
        <v>45</v>
      </c>
      <c r="G89" s="6">
        <v>36</v>
      </c>
      <c r="H89" s="1">
        <v>1</v>
      </c>
      <c r="I89">
        <f t="shared" si="1"/>
        <v>0</v>
      </c>
    </row>
    <row r="90" spans="1:9" x14ac:dyDescent="0.3">
      <c r="A90">
        <v>89</v>
      </c>
      <c r="B90">
        <v>94082215991</v>
      </c>
      <c r="C90" s="1" t="s">
        <v>488</v>
      </c>
      <c r="D90">
        <f>IFERROR(VLOOKUP(wypozyczenia5[[#This Row],[pesel]],meldunek[],2,FALSE),-1)</f>
        <v>27</v>
      </c>
      <c r="G90" s="6">
        <v>39</v>
      </c>
      <c r="H90" s="1">
        <v>1</v>
      </c>
      <c r="I90">
        <f t="shared" si="1"/>
        <v>0</v>
      </c>
    </row>
    <row r="91" spans="1:9" x14ac:dyDescent="0.3">
      <c r="A91">
        <v>90</v>
      </c>
      <c r="B91">
        <v>92060618813</v>
      </c>
      <c r="C91" s="1" t="s">
        <v>476</v>
      </c>
      <c r="D91">
        <f>IFERROR(VLOOKUP(wypozyczenia5[[#This Row],[pesel]],meldunek[],2,FALSE),-1)</f>
        <v>65</v>
      </c>
      <c r="G91" s="3" t="s">
        <v>441</v>
      </c>
      <c r="H91" s="1"/>
      <c r="I91">
        <f t="shared" si="1"/>
        <v>0</v>
      </c>
    </row>
    <row r="92" spans="1:9" x14ac:dyDescent="0.3">
      <c r="A92">
        <v>91</v>
      </c>
      <c r="B92">
        <v>96030997362</v>
      </c>
      <c r="C92" s="1" t="s">
        <v>493</v>
      </c>
      <c r="D92">
        <f>IFERROR(VLOOKUP(wypozyczenia5[[#This Row],[pesel]],meldunek[],2,FALSE),-1)</f>
        <v>30</v>
      </c>
      <c r="G92" s="6">
        <v>1</v>
      </c>
      <c r="H92" s="1">
        <v>1</v>
      </c>
      <c r="I92">
        <f t="shared" si="1"/>
        <v>0</v>
      </c>
    </row>
    <row r="93" spans="1:9" x14ac:dyDescent="0.3">
      <c r="A93">
        <v>92</v>
      </c>
      <c r="B93">
        <v>95051878845</v>
      </c>
      <c r="C93" s="1" t="s">
        <v>442</v>
      </c>
      <c r="D93">
        <f>IFERROR(VLOOKUP(wypozyczenia5[[#This Row],[pesel]],meldunek[],2,FALSE),-1)</f>
        <v>32</v>
      </c>
      <c r="G93" s="6">
        <v>8</v>
      </c>
      <c r="H93" s="1">
        <v>1</v>
      </c>
      <c r="I93">
        <f t="shared" si="1"/>
        <v>0</v>
      </c>
    </row>
    <row r="94" spans="1:9" x14ac:dyDescent="0.3">
      <c r="A94">
        <v>93</v>
      </c>
      <c r="B94">
        <v>97011693781</v>
      </c>
      <c r="C94" s="1" t="s">
        <v>494</v>
      </c>
      <c r="D94">
        <f>IFERROR(VLOOKUP(wypozyczenia5[[#This Row],[pesel]],meldunek[],2,FALSE),-1)</f>
        <v>70</v>
      </c>
      <c r="G94" s="6">
        <v>19</v>
      </c>
      <c r="H94" s="1">
        <v>1</v>
      </c>
      <c r="I94">
        <f t="shared" si="1"/>
        <v>0</v>
      </c>
    </row>
    <row r="95" spans="1:9" x14ac:dyDescent="0.3">
      <c r="A95">
        <v>94</v>
      </c>
      <c r="B95">
        <v>94070167664</v>
      </c>
      <c r="C95" s="1" t="s">
        <v>443</v>
      </c>
      <c r="D95">
        <f>IFERROR(VLOOKUP(wypozyczenia5[[#This Row],[pesel]],meldunek[],2,FALSE),-1)</f>
        <v>53</v>
      </c>
      <c r="G95" s="6">
        <v>27</v>
      </c>
      <c r="H95" s="1">
        <v>1</v>
      </c>
      <c r="I95">
        <f t="shared" si="1"/>
        <v>0</v>
      </c>
    </row>
    <row r="96" spans="1:9" x14ac:dyDescent="0.3">
      <c r="A96">
        <v>95</v>
      </c>
      <c r="B96">
        <v>96041717944</v>
      </c>
      <c r="C96" s="1" t="s">
        <v>495</v>
      </c>
      <c r="D96">
        <f>IFERROR(VLOOKUP(wypozyczenia5[[#This Row],[pesel]],meldunek[],2,FALSE),-1)</f>
        <v>39</v>
      </c>
      <c r="G96" s="6">
        <v>33</v>
      </c>
      <c r="H96" s="1">
        <v>1</v>
      </c>
      <c r="I96">
        <f t="shared" si="1"/>
        <v>0</v>
      </c>
    </row>
    <row r="97" spans="1:9" x14ac:dyDescent="0.3">
      <c r="A97">
        <v>96</v>
      </c>
      <c r="B97">
        <v>96031551327</v>
      </c>
      <c r="C97" s="1" t="s">
        <v>496</v>
      </c>
      <c r="D97">
        <f>IFERROR(VLOOKUP(wypozyczenia5[[#This Row],[pesel]],meldunek[],2,FALSE),-1)</f>
        <v>19</v>
      </c>
      <c r="G97" s="6">
        <v>50</v>
      </c>
      <c r="H97" s="1">
        <v>1</v>
      </c>
      <c r="I97">
        <f t="shared" si="1"/>
        <v>0</v>
      </c>
    </row>
    <row r="98" spans="1:9" x14ac:dyDescent="0.3">
      <c r="A98">
        <v>97</v>
      </c>
      <c r="B98">
        <v>95080577175</v>
      </c>
      <c r="C98" s="1" t="s">
        <v>497</v>
      </c>
      <c r="D98">
        <f>IFERROR(VLOOKUP(wypozyczenia5[[#This Row],[pesel]],meldunek[],2,FALSE),-1)</f>
        <v>28</v>
      </c>
      <c r="G98" s="3" t="s">
        <v>486</v>
      </c>
      <c r="H98" s="1"/>
      <c r="I98">
        <f t="shared" si="1"/>
        <v>0</v>
      </c>
    </row>
    <row r="99" spans="1:9" x14ac:dyDescent="0.3">
      <c r="A99">
        <v>98</v>
      </c>
      <c r="B99">
        <v>95122261156</v>
      </c>
      <c r="C99" s="1" t="s">
        <v>474</v>
      </c>
      <c r="D99">
        <f>IFERROR(VLOOKUP(wypozyczenia5[[#This Row],[pesel]],meldunek[],2,FALSE),-1)</f>
        <v>6</v>
      </c>
      <c r="G99" s="6">
        <v>34</v>
      </c>
      <c r="H99" s="1">
        <v>1</v>
      </c>
      <c r="I99">
        <f t="shared" si="1"/>
        <v>0</v>
      </c>
    </row>
    <row r="100" spans="1:9" x14ac:dyDescent="0.3">
      <c r="A100">
        <v>99</v>
      </c>
      <c r="B100">
        <v>93082456168</v>
      </c>
      <c r="C100" s="1" t="s">
        <v>483</v>
      </c>
      <c r="D100">
        <f>IFERROR(VLOOKUP(wypozyczenia5[[#This Row],[pesel]],meldunek[],2,FALSE),-1)</f>
        <v>32</v>
      </c>
      <c r="G100" s="6">
        <v>50</v>
      </c>
      <c r="H100" s="1">
        <v>1</v>
      </c>
      <c r="I100">
        <f t="shared" si="1"/>
        <v>0</v>
      </c>
    </row>
    <row r="101" spans="1:9" x14ac:dyDescent="0.3">
      <c r="A101">
        <v>100</v>
      </c>
      <c r="B101">
        <v>93080136224</v>
      </c>
      <c r="C101" s="1" t="s">
        <v>442</v>
      </c>
      <c r="D101">
        <f>IFERROR(VLOOKUP(wypozyczenia5[[#This Row],[pesel]],meldunek[],2,FALSE),-1)</f>
        <v>25</v>
      </c>
      <c r="G101" s="6">
        <v>55</v>
      </c>
      <c r="H101" s="1">
        <v>1</v>
      </c>
      <c r="I101">
        <f t="shared" si="1"/>
        <v>0</v>
      </c>
    </row>
    <row r="102" spans="1:9" x14ac:dyDescent="0.3">
      <c r="A102">
        <v>101</v>
      </c>
      <c r="B102">
        <v>95041645299</v>
      </c>
      <c r="C102" s="1" t="s">
        <v>498</v>
      </c>
      <c r="D102">
        <f>IFERROR(VLOOKUP(wypozyczenia5[[#This Row],[pesel]],meldunek[],2,FALSE),-1)</f>
        <v>27</v>
      </c>
      <c r="G102" s="6">
        <v>58</v>
      </c>
      <c r="H102" s="1">
        <v>1</v>
      </c>
      <c r="I102">
        <f t="shared" si="1"/>
        <v>0</v>
      </c>
    </row>
    <row r="103" spans="1:9" x14ac:dyDescent="0.3">
      <c r="A103">
        <v>102</v>
      </c>
      <c r="B103">
        <v>96072293545</v>
      </c>
      <c r="C103" s="1" t="s">
        <v>450</v>
      </c>
      <c r="D103">
        <f>IFERROR(VLOOKUP(wypozyczenia5[[#This Row],[pesel]],meldunek[],2,FALSE),-1)</f>
        <v>67</v>
      </c>
      <c r="G103" s="3" t="s">
        <v>504</v>
      </c>
      <c r="H103" s="1"/>
      <c r="I103">
        <f t="shared" si="1"/>
        <v>0</v>
      </c>
    </row>
    <row r="104" spans="1:9" x14ac:dyDescent="0.3">
      <c r="A104">
        <v>103</v>
      </c>
      <c r="B104">
        <v>93092337785</v>
      </c>
      <c r="C104" s="1" t="s">
        <v>477</v>
      </c>
      <c r="D104">
        <f>IFERROR(VLOOKUP(wypozyczenia5[[#This Row],[pesel]],meldunek[],2,FALSE),-1)</f>
        <v>24</v>
      </c>
      <c r="G104" s="6">
        <v>48</v>
      </c>
      <c r="H104" s="1">
        <v>1</v>
      </c>
      <c r="I104">
        <f t="shared" si="1"/>
        <v>0</v>
      </c>
    </row>
    <row r="105" spans="1:9" x14ac:dyDescent="0.3">
      <c r="A105">
        <v>104</v>
      </c>
      <c r="B105">
        <v>92062762152</v>
      </c>
      <c r="C105" s="1" t="s">
        <v>438</v>
      </c>
      <c r="D105">
        <f>IFERROR(VLOOKUP(wypozyczenia5[[#This Row],[pesel]],meldunek[],2,FALSE),-1)</f>
        <v>60</v>
      </c>
      <c r="G105" s="6">
        <v>62</v>
      </c>
      <c r="H105" s="1">
        <v>1</v>
      </c>
      <c r="I105">
        <f t="shared" si="1"/>
        <v>0</v>
      </c>
    </row>
    <row r="106" spans="1:9" x14ac:dyDescent="0.3">
      <c r="A106">
        <v>105</v>
      </c>
      <c r="B106">
        <v>93060757559</v>
      </c>
      <c r="C106" s="1" t="s">
        <v>496</v>
      </c>
      <c r="D106">
        <f>IFERROR(VLOOKUP(wypozyczenia5[[#This Row],[pesel]],meldunek[],2,FALSE),-1)</f>
        <v>46</v>
      </c>
      <c r="G106" s="6">
        <v>67</v>
      </c>
      <c r="H106" s="1">
        <v>1</v>
      </c>
      <c r="I106">
        <f t="shared" si="1"/>
        <v>0</v>
      </c>
    </row>
    <row r="107" spans="1:9" x14ac:dyDescent="0.3">
      <c r="A107">
        <v>106</v>
      </c>
      <c r="B107">
        <v>94111993425</v>
      </c>
      <c r="C107" s="1" t="s">
        <v>471</v>
      </c>
      <c r="D107">
        <f>IFERROR(VLOOKUP(wypozyczenia5[[#This Row],[pesel]],meldunek[],2,FALSE),-1)</f>
        <v>45</v>
      </c>
      <c r="G107" s="3" t="s">
        <v>493</v>
      </c>
      <c r="H107" s="1"/>
      <c r="I107">
        <f t="shared" si="1"/>
        <v>0</v>
      </c>
    </row>
    <row r="108" spans="1:9" x14ac:dyDescent="0.3">
      <c r="A108">
        <v>107</v>
      </c>
      <c r="B108">
        <v>96120158756</v>
      </c>
      <c r="C108" s="1" t="s">
        <v>477</v>
      </c>
      <c r="D108">
        <f>IFERROR(VLOOKUP(wypozyczenia5[[#This Row],[pesel]],meldunek[],2,FALSE),-1)</f>
        <v>21</v>
      </c>
      <c r="G108" s="6">
        <v>30</v>
      </c>
      <c r="H108" s="1">
        <v>1</v>
      </c>
      <c r="I108">
        <f t="shared" si="1"/>
        <v>0</v>
      </c>
    </row>
    <row r="109" spans="1:9" x14ac:dyDescent="0.3">
      <c r="A109">
        <v>108</v>
      </c>
      <c r="B109">
        <v>94052013633</v>
      </c>
      <c r="C109" s="1" t="s">
        <v>490</v>
      </c>
      <c r="D109">
        <f>IFERROR(VLOOKUP(wypozyczenia5[[#This Row],[pesel]],meldunek[],2,FALSE),-1)</f>
        <v>17</v>
      </c>
      <c r="G109" s="3" t="s">
        <v>500</v>
      </c>
      <c r="H109" s="1"/>
      <c r="I109">
        <f t="shared" si="1"/>
        <v>0</v>
      </c>
    </row>
    <row r="110" spans="1:9" x14ac:dyDescent="0.3">
      <c r="A110">
        <v>109</v>
      </c>
      <c r="B110">
        <v>96051135916</v>
      </c>
      <c r="C110" s="1" t="s">
        <v>478</v>
      </c>
      <c r="D110">
        <f>IFERROR(VLOOKUP(wypozyczenia5[[#This Row],[pesel]],meldunek[],2,FALSE),-1)</f>
        <v>19</v>
      </c>
      <c r="G110" s="6">
        <v>4</v>
      </c>
      <c r="H110" s="1">
        <v>1</v>
      </c>
      <c r="I110">
        <f t="shared" si="1"/>
        <v>0</v>
      </c>
    </row>
    <row r="111" spans="1:9" x14ac:dyDescent="0.3">
      <c r="A111">
        <v>110</v>
      </c>
      <c r="B111">
        <v>96092784458</v>
      </c>
      <c r="C111" s="1" t="s">
        <v>459</v>
      </c>
      <c r="D111">
        <f>IFERROR(VLOOKUP(wypozyczenia5[[#This Row],[pesel]],meldunek[],2,FALSE),-1)</f>
        <v>45</v>
      </c>
      <c r="G111" s="6">
        <v>33</v>
      </c>
      <c r="H111" s="1">
        <v>1</v>
      </c>
      <c r="I111">
        <f t="shared" si="1"/>
        <v>0</v>
      </c>
    </row>
    <row r="112" spans="1:9" x14ac:dyDescent="0.3">
      <c r="A112">
        <v>111</v>
      </c>
      <c r="B112">
        <v>94080448661</v>
      </c>
      <c r="C112" s="1" t="s">
        <v>499</v>
      </c>
      <c r="D112">
        <f>IFERROR(VLOOKUP(wypozyczenia5[[#This Row],[pesel]],meldunek[],2,FALSE),-1)</f>
        <v>45</v>
      </c>
      <c r="G112" s="6">
        <v>42</v>
      </c>
      <c r="H112" s="1">
        <v>1</v>
      </c>
      <c r="I112">
        <f t="shared" si="1"/>
        <v>0</v>
      </c>
    </row>
    <row r="113" spans="1:9" x14ac:dyDescent="0.3">
      <c r="A113">
        <v>112</v>
      </c>
      <c r="B113">
        <v>96110878613</v>
      </c>
      <c r="C113" s="1" t="s">
        <v>500</v>
      </c>
      <c r="D113">
        <f>IFERROR(VLOOKUP(wypozyczenia5[[#This Row],[pesel]],meldunek[],2,FALSE),-1)</f>
        <v>42</v>
      </c>
      <c r="G113" s="3" t="s">
        <v>502</v>
      </c>
      <c r="H113" s="1"/>
      <c r="I113">
        <f t="shared" si="1"/>
        <v>0</v>
      </c>
    </row>
    <row r="114" spans="1:9" x14ac:dyDescent="0.3">
      <c r="A114">
        <v>113</v>
      </c>
      <c r="B114">
        <v>93010287374</v>
      </c>
      <c r="C114" s="1" t="s">
        <v>492</v>
      </c>
      <c r="D114">
        <f>IFERROR(VLOOKUP(wypozyczenia5[[#This Row],[pesel]],meldunek[],2,FALSE),-1)</f>
        <v>9</v>
      </c>
      <c r="G114" s="6">
        <v>13</v>
      </c>
      <c r="H114" s="1">
        <v>1</v>
      </c>
      <c r="I114">
        <f t="shared" si="1"/>
        <v>0</v>
      </c>
    </row>
    <row r="115" spans="1:9" x14ac:dyDescent="0.3">
      <c r="A115">
        <v>114</v>
      </c>
      <c r="B115">
        <v>93041061585</v>
      </c>
      <c r="C115" s="1" t="s">
        <v>501</v>
      </c>
      <c r="D115">
        <f>IFERROR(VLOOKUP(wypozyczenia5[[#This Row],[pesel]],meldunek[],2,FALSE),-1)</f>
        <v>51</v>
      </c>
      <c r="G115" s="6">
        <v>43</v>
      </c>
      <c r="H115" s="1">
        <v>1</v>
      </c>
      <c r="I115">
        <f t="shared" si="1"/>
        <v>0</v>
      </c>
    </row>
    <row r="116" spans="1:9" x14ac:dyDescent="0.3">
      <c r="A116">
        <v>115</v>
      </c>
      <c r="B116">
        <v>93011731988</v>
      </c>
      <c r="C116" s="1" t="s">
        <v>469</v>
      </c>
      <c r="D116">
        <f>IFERROR(VLOOKUP(wypozyczenia5[[#This Row],[pesel]],meldunek[],2,FALSE),-1)</f>
        <v>63</v>
      </c>
      <c r="G116" s="6">
        <v>53</v>
      </c>
      <c r="H116" s="1">
        <v>1</v>
      </c>
      <c r="I116">
        <f t="shared" si="1"/>
        <v>0</v>
      </c>
    </row>
    <row r="117" spans="1:9" x14ac:dyDescent="0.3">
      <c r="A117">
        <v>116</v>
      </c>
      <c r="B117">
        <v>92122755816</v>
      </c>
      <c r="C117" s="1" t="s">
        <v>490</v>
      </c>
      <c r="D117">
        <f>IFERROR(VLOOKUP(wypozyczenia5[[#This Row],[pesel]],meldunek[],2,FALSE),-1)</f>
        <v>55</v>
      </c>
      <c r="G117" s="6">
        <v>65</v>
      </c>
      <c r="H117" s="1">
        <v>1</v>
      </c>
      <c r="I117">
        <f t="shared" si="1"/>
        <v>0</v>
      </c>
    </row>
    <row r="118" spans="1:9" x14ac:dyDescent="0.3">
      <c r="A118">
        <v>117</v>
      </c>
      <c r="B118">
        <v>96012247623</v>
      </c>
      <c r="C118" s="1" t="s">
        <v>502</v>
      </c>
      <c r="D118">
        <f>IFERROR(VLOOKUP(wypozyczenia5[[#This Row],[pesel]],meldunek[],2,FALSE),-1)</f>
        <v>68</v>
      </c>
      <c r="G118" s="6">
        <v>68</v>
      </c>
      <c r="H118" s="1">
        <v>1</v>
      </c>
      <c r="I118">
        <f t="shared" si="1"/>
        <v>0</v>
      </c>
    </row>
    <row r="119" spans="1:9" x14ac:dyDescent="0.3">
      <c r="A119">
        <v>118</v>
      </c>
      <c r="B119">
        <v>94081134358</v>
      </c>
      <c r="C119" s="1" t="s">
        <v>480</v>
      </c>
      <c r="D119">
        <f>IFERROR(VLOOKUP(wypozyczenia5[[#This Row],[pesel]],meldunek[],2,FALSE),-1)</f>
        <v>16</v>
      </c>
      <c r="G119" s="3" t="s">
        <v>469</v>
      </c>
      <c r="H119" s="1"/>
      <c r="I119">
        <f t="shared" si="1"/>
        <v>0</v>
      </c>
    </row>
    <row r="120" spans="1:9" x14ac:dyDescent="0.3">
      <c r="A120">
        <v>119</v>
      </c>
      <c r="B120">
        <v>95111457382</v>
      </c>
      <c r="C120" s="1" t="s">
        <v>442</v>
      </c>
      <c r="D120">
        <f>IFERROR(VLOOKUP(wypozyczenia5[[#This Row],[pesel]],meldunek[],2,FALSE),-1)</f>
        <v>22</v>
      </c>
      <c r="G120" s="6">
        <v>40</v>
      </c>
      <c r="H120" s="1">
        <v>1</v>
      </c>
      <c r="I120">
        <f t="shared" si="1"/>
        <v>0</v>
      </c>
    </row>
    <row r="121" spans="1:9" x14ac:dyDescent="0.3">
      <c r="A121">
        <v>120</v>
      </c>
      <c r="B121">
        <v>92070336152</v>
      </c>
      <c r="C121" s="1" t="s">
        <v>443</v>
      </c>
      <c r="D121">
        <f>IFERROR(VLOOKUP(wypozyczenia5[[#This Row],[pesel]],meldunek[],2,FALSE),-1)</f>
        <v>64</v>
      </c>
      <c r="G121" s="6">
        <v>48</v>
      </c>
      <c r="H121" s="1">
        <v>1</v>
      </c>
      <c r="I121">
        <f t="shared" si="1"/>
        <v>0</v>
      </c>
    </row>
    <row r="122" spans="1:9" x14ac:dyDescent="0.3">
      <c r="A122">
        <v>121</v>
      </c>
      <c r="B122">
        <v>94011095964</v>
      </c>
      <c r="C122" s="1" t="s">
        <v>456</v>
      </c>
      <c r="D122">
        <f>IFERROR(VLOOKUP(wypozyczenia5[[#This Row],[pesel]],meldunek[],2,FALSE),-1)</f>
        <v>36</v>
      </c>
      <c r="G122" s="6">
        <v>63</v>
      </c>
      <c r="H122" s="1">
        <v>1</v>
      </c>
      <c r="I122">
        <f t="shared" si="1"/>
        <v>0</v>
      </c>
    </row>
    <row r="123" spans="1:9" x14ac:dyDescent="0.3">
      <c r="A123">
        <v>122</v>
      </c>
      <c r="B123">
        <v>94051893894</v>
      </c>
      <c r="C123" s="1" t="s">
        <v>503</v>
      </c>
      <c r="D123">
        <f>IFERROR(VLOOKUP(wypozyczenia5[[#This Row],[pesel]],meldunek[],2,FALSE),-1)</f>
        <v>29</v>
      </c>
      <c r="G123" s="3" t="s">
        <v>494</v>
      </c>
      <c r="H123" s="1"/>
      <c r="I123">
        <f t="shared" si="1"/>
        <v>0</v>
      </c>
    </row>
    <row r="124" spans="1:9" x14ac:dyDescent="0.3">
      <c r="A124">
        <v>123</v>
      </c>
      <c r="B124">
        <v>94091517385</v>
      </c>
      <c r="C124" s="1" t="s">
        <v>442</v>
      </c>
      <c r="D124">
        <f>IFERROR(VLOOKUP(wypozyczenia5[[#This Row],[pesel]],meldunek[],2,FALSE),-1)</f>
        <v>59</v>
      </c>
      <c r="G124" s="6">
        <v>5</v>
      </c>
      <c r="H124" s="1">
        <v>1</v>
      </c>
      <c r="I124">
        <f t="shared" si="1"/>
        <v>0</v>
      </c>
    </row>
    <row r="125" spans="1:9" x14ac:dyDescent="0.3">
      <c r="A125">
        <v>124</v>
      </c>
      <c r="B125">
        <v>95120745656</v>
      </c>
      <c r="C125" s="1" t="s">
        <v>467</v>
      </c>
      <c r="D125">
        <f>IFERROR(VLOOKUP(wypozyczenia5[[#This Row],[pesel]],meldunek[],2,FALSE),-1)</f>
        <v>53</v>
      </c>
      <c r="G125" s="6">
        <v>13</v>
      </c>
      <c r="H125" s="1">
        <v>1</v>
      </c>
      <c r="I125">
        <f t="shared" si="1"/>
        <v>0</v>
      </c>
    </row>
    <row r="126" spans="1:9" x14ac:dyDescent="0.3">
      <c r="A126">
        <v>125</v>
      </c>
      <c r="B126">
        <v>93041271841</v>
      </c>
      <c r="C126" s="1" t="s">
        <v>438</v>
      </c>
      <c r="D126">
        <f>IFERROR(VLOOKUP(wypozyczenia5[[#This Row],[pesel]],meldunek[],2,FALSE),-1)</f>
        <v>46</v>
      </c>
      <c r="G126" s="6">
        <v>51</v>
      </c>
      <c r="H126" s="1">
        <v>1</v>
      </c>
      <c r="I126">
        <f t="shared" si="1"/>
        <v>0</v>
      </c>
    </row>
    <row r="127" spans="1:9" x14ac:dyDescent="0.3">
      <c r="A127">
        <v>126</v>
      </c>
      <c r="B127">
        <v>94051599561</v>
      </c>
      <c r="C127" s="1" t="s">
        <v>456</v>
      </c>
      <c r="D127">
        <f>IFERROR(VLOOKUP(wypozyczenia5[[#This Row],[pesel]],meldunek[],2,FALSE),-1)</f>
        <v>39</v>
      </c>
      <c r="G127" s="6">
        <v>60</v>
      </c>
      <c r="H127" s="1">
        <v>1</v>
      </c>
      <c r="I127">
        <f t="shared" si="1"/>
        <v>0</v>
      </c>
    </row>
    <row r="128" spans="1:9" x14ac:dyDescent="0.3">
      <c r="A128">
        <v>127</v>
      </c>
      <c r="B128">
        <v>93070995479</v>
      </c>
      <c r="C128" s="1" t="s">
        <v>492</v>
      </c>
      <c r="D128">
        <f>IFERROR(VLOOKUP(wypozyczenia5[[#This Row],[pesel]],meldunek[],2,FALSE),-1)</f>
        <v>5</v>
      </c>
      <c r="G128" s="6">
        <v>70</v>
      </c>
      <c r="H128" s="1">
        <v>1</v>
      </c>
      <c r="I128">
        <f t="shared" si="1"/>
        <v>0</v>
      </c>
    </row>
    <row r="129" spans="1:9" x14ac:dyDescent="0.3">
      <c r="A129">
        <v>128</v>
      </c>
      <c r="B129">
        <v>95050162572</v>
      </c>
      <c r="C129" s="1" t="s">
        <v>504</v>
      </c>
      <c r="D129">
        <f>IFERROR(VLOOKUP(wypozyczenia5[[#This Row],[pesel]],meldunek[],2,FALSE),-1)</f>
        <v>48</v>
      </c>
      <c r="G129" s="3" t="s">
        <v>497</v>
      </c>
      <c r="H129" s="1"/>
      <c r="I129">
        <f t="shared" si="1"/>
        <v>0</v>
      </c>
    </row>
    <row r="130" spans="1:9" x14ac:dyDescent="0.3">
      <c r="A130">
        <v>129</v>
      </c>
      <c r="B130">
        <v>97022426727</v>
      </c>
      <c r="C130" s="1" t="s">
        <v>505</v>
      </c>
      <c r="D130">
        <f>IFERROR(VLOOKUP(wypozyczenia5[[#This Row],[pesel]],meldunek[],2,FALSE),-1)</f>
        <v>32</v>
      </c>
      <c r="G130" s="6">
        <v>20</v>
      </c>
      <c r="H130" s="1">
        <v>1</v>
      </c>
      <c r="I130">
        <f t="shared" si="1"/>
        <v>0</v>
      </c>
    </row>
    <row r="131" spans="1:9" x14ac:dyDescent="0.3">
      <c r="A131">
        <v>130</v>
      </c>
      <c r="B131">
        <v>92081119933</v>
      </c>
      <c r="C131" s="1" t="s">
        <v>477</v>
      </c>
      <c r="D131">
        <f>IFERROR(VLOOKUP(wypozyczenia5[[#This Row],[pesel]],meldunek[],2,FALSE),-1)</f>
        <v>41</v>
      </c>
      <c r="G131" s="6">
        <v>28</v>
      </c>
      <c r="H131" s="1">
        <v>1</v>
      </c>
      <c r="I131">
        <f t="shared" si="1"/>
        <v>0</v>
      </c>
    </row>
    <row r="132" spans="1:9" x14ac:dyDescent="0.3">
      <c r="A132">
        <v>131</v>
      </c>
      <c r="B132">
        <v>96051865921</v>
      </c>
      <c r="C132" s="1" t="s">
        <v>454</v>
      </c>
      <c r="D132">
        <f>IFERROR(VLOOKUP(wypozyczenia5[[#This Row],[pesel]],meldunek[],2,FALSE),-1)</f>
        <v>53</v>
      </c>
      <c r="G132" s="6">
        <v>41</v>
      </c>
      <c r="H132" s="1">
        <v>1</v>
      </c>
      <c r="I132">
        <f t="shared" si="1"/>
        <v>0</v>
      </c>
    </row>
    <row r="133" spans="1:9" x14ac:dyDescent="0.3">
      <c r="A133">
        <v>132</v>
      </c>
      <c r="B133">
        <v>94042538867</v>
      </c>
      <c r="C133" s="1" t="s">
        <v>483</v>
      </c>
      <c r="D133">
        <f>IFERROR(VLOOKUP(wypozyczenia5[[#This Row],[pesel]],meldunek[],2,FALSE),-1)</f>
        <v>67</v>
      </c>
      <c r="G133" s="3" t="s">
        <v>521</v>
      </c>
      <c r="H133" s="1"/>
      <c r="I133">
        <f t="shared" si="1"/>
        <v>0</v>
      </c>
    </row>
    <row r="134" spans="1:9" x14ac:dyDescent="0.3">
      <c r="A134">
        <v>133</v>
      </c>
      <c r="B134">
        <v>94052063812</v>
      </c>
      <c r="C134" s="1" t="s">
        <v>506</v>
      </c>
      <c r="D134">
        <f>IFERROR(VLOOKUP(wypozyczenia5[[#This Row],[pesel]],meldunek[],2,FALSE),-1)</f>
        <v>34</v>
      </c>
      <c r="G134" s="6">
        <v>36</v>
      </c>
      <c r="H134" s="1">
        <v>1</v>
      </c>
      <c r="I134">
        <f t="shared" ref="I134:I197" si="2">IF(H134&gt;1,H134-1,0)</f>
        <v>0</v>
      </c>
    </row>
    <row r="135" spans="1:9" x14ac:dyDescent="0.3">
      <c r="A135">
        <v>134</v>
      </c>
      <c r="B135">
        <v>93112296421</v>
      </c>
      <c r="C135" s="1" t="s">
        <v>446</v>
      </c>
      <c r="D135">
        <f>IFERROR(VLOOKUP(wypozyczenia5[[#This Row],[pesel]],meldunek[],2,FALSE),-1)</f>
        <v>42</v>
      </c>
      <c r="G135" s="3" t="s">
        <v>454</v>
      </c>
      <c r="H135" s="1"/>
      <c r="I135">
        <f t="shared" si="2"/>
        <v>0</v>
      </c>
    </row>
    <row r="136" spans="1:9" x14ac:dyDescent="0.3">
      <c r="A136">
        <v>135</v>
      </c>
      <c r="B136">
        <v>92122718336</v>
      </c>
      <c r="C136" s="1" t="s">
        <v>502</v>
      </c>
      <c r="D136">
        <f>IFERROR(VLOOKUP(wypozyczenia5[[#This Row],[pesel]],meldunek[],2,FALSE),-1)</f>
        <v>53</v>
      </c>
      <c r="G136" s="6">
        <v>8</v>
      </c>
      <c r="H136" s="1">
        <v>1</v>
      </c>
      <c r="I136">
        <f t="shared" si="2"/>
        <v>0</v>
      </c>
    </row>
    <row r="137" spans="1:9" x14ac:dyDescent="0.3">
      <c r="A137">
        <v>136</v>
      </c>
      <c r="B137">
        <v>93060314174</v>
      </c>
      <c r="C137" s="1" t="s">
        <v>494</v>
      </c>
      <c r="D137">
        <f>IFERROR(VLOOKUP(wypozyczenia5[[#This Row],[pesel]],meldunek[],2,FALSE),-1)</f>
        <v>60</v>
      </c>
      <c r="G137" s="6">
        <v>42</v>
      </c>
      <c r="H137" s="1">
        <v>1</v>
      </c>
      <c r="I137">
        <f t="shared" si="2"/>
        <v>0</v>
      </c>
    </row>
    <row r="138" spans="1:9" x14ac:dyDescent="0.3">
      <c r="A138">
        <v>137</v>
      </c>
      <c r="B138">
        <v>93071912839</v>
      </c>
      <c r="C138" s="1" t="s">
        <v>453</v>
      </c>
      <c r="D138">
        <f>IFERROR(VLOOKUP(wypozyczenia5[[#This Row],[pesel]],meldunek[],2,FALSE),-1)</f>
        <v>11</v>
      </c>
      <c r="G138" s="6">
        <v>43</v>
      </c>
      <c r="H138" s="1">
        <v>1</v>
      </c>
      <c r="I138">
        <f t="shared" si="2"/>
        <v>0</v>
      </c>
    </row>
    <row r="139" spans="1:9" x14ac:dyDescent="0.3">
      <c r="A139">
        <v>138</v>
      </c>
      <c r="B139">
        <v>96112171271</v>
      </c>
      <c r="C139" s="1" t="s">
        <v>460</v>
      </c>
      <c r="D139">
        <f>IFERROR(VLOOKUP(wypozyczenia5[[#This Row],[pesel]],meldunek[],2,FALSE),-1)</f>
        <v>51</v>
      </c>
      <c r="G139" s="6">
        <v>53</v>
      </c>
      <c r="H139" s="1">
        <v>1</v>
      </c>
      <c r="I139">
        <f t="shared" si="2"/>
        <v>0</v>
      </c>
    </row>
    <row r="140" spans="1:9" x14ac:dyDescent="0.3">
      <c r="A140">
        <v>139</v>
      </c>
      <c r="B140">
        <v>92112571134</v>
      </c>
      <c r="C140" s="1" t="s">
        <v>461</v>
      </c>
      <c r="D140">
        <f>IFERROR(VLOOKUP(wypozyczenia5[[#This Row],[pesel]],meldunek[],2,FALSE),-1)</f>
        <v>62</v>
      </c>
      <c r="G140" s="3" t="s">
        <v>470</v>
      </c>
      <c r="H140" s="1"/>
      <c r="I140">
        <f t="shared" si="2"/>
        <v>0</v>
      </c>
    </row>
    <row r="141" spans="1:9" x14ac:dyDescent="0.3">
      <c r="A141">
        <v>140</v>
      </c>
      <c r="B141">
        <v>94041273536</v>
      </c>
      <c r="C141" s="1" t="s">
        <v>507</v>
      </c>
      <c r="D141">
        <f>IFERROR(VLOOKUP(wypozyczenia5[[#This Row],[pesel]],meldunek[],2,FALSE),-1)</f>
        <v>63</v>
      </c>
      <c r="G141" s="6">
        <v>49</v>
      </c>
      <c r="H141" s="1">
        <v>1</v>
      </c>
      <c r="I141">
        <f t="shared" si="2"/>
        <v>0</v>
      </c>
    </row>
    <row r="142" spans="1:9" x14ac:dyDescent="0.3">
      <c r="A142">
        <v>141</v>
      </c>
      <c r="B142">
        <v>94122135195</v>
      </c>
      <c r="C142" s="1" t="s">
        <v>484</v>
      </c>
      <c r="D142">
        <f>IFERROR(VLOOKUP(wypozyczenia5[[#This Row],[pesel]],meldunek[],2,FALSE),-1)</f>
        <v>8</v>
      </c>
      <c r="G142" s="6">
        <v>52</v>
      </c>
      <c r="H142" s="1">
        <v>1</v>
      </c>
      <c r="I142">
        <f t="shared" si="2"/>
        <v>0</v>
      </c>
    </row>
    <row r="143" spans="1:9" x14ac:dyDescent="0.3">
      <c r="A143">
        <v>142</v>
      </c>
      <c r="B143">
        <v>96060783968</v>
      </c>
      <c r="C143" s="1" t="s">
        <v>446</v>
      </c>
      <c r="D143">
        <f>IFERROR(VLOOKUP(wypozyczenia5[[#This Row],[pesel]],meldunek[],2,FALSE),-1)</f>
        <v>43</v>
      </c>
      <c r="G143" s="6">
        <v>62</v>
      </c>
      <c r="H143" s="1">
        <v>1</v>
      </c>
      <c r="I143">
        <f t="shared" si="2"/>
        <v>0</v>
      </c>
    </row>
    <row r="144" spans="1:9" x14ac:dyDescent="0.3">
      <c r="A144">
        <v>143</v>
      </c>
      <c r="B144">
        <v>92081076313</v>
      </c>
      <c r="C144" s="1" t="s">
        <v>508</v>
      </c>
      <c r="D144">
        <f>IFERROR(VLOOKUP(wypozyczenia5[[#This Row],[pesel]],meldunek[],2,FALSE),-1)</f>
        <v>44</v>
      </c>
      <c r="G144" s="3" t="s">
        <v>518</v>
      </c>
      <c r="H144" s="1"/>
      <c r="I144">
        <f t="shared" si="2"/>
        <v>0</v>
      </c>
    </row>
    <row r="145" spans="1:9" x14ac:dyDescent="0.3">
      <c r="A145">
        <v>144</v>
      </c>
      <c r="B145">
        <v>96112845442</v>
      </c>
      <c r="C145" s="1" t="s">
        <v>446</v>
      </c>
      <c r="D145">
        <f>IFERROR(VLOOKUP(wypozyczenia5[[#This Row],[pesel]],meldunek[],2,FALSE),-1)</f>
        <v>31</v>
      </c>
      <c r="G145" s="6">
        <v>56</v>
      </c>
      <c r="H145" s="1">
        <v>1</v>
      </c>
      <c r="I145">
        <f t="shared" si="2"/>
        <v>0</v>
      </c>
    </row>
    <row r="146" spans="1:9" x14ac:dyDescent="0.3">
      <c r="A146">
        <v>145</v>
      </c>
      <c r="B146">
        <v>93020492353</v>
      </c>
      <c r="C146" s="1" t="s">
        <v>505</v>
      </c>
      <c r="D146">
        <f>IFERROR(VLOOKUP(wypozyczenia5[[#This Row],[pesel]],meldunek[],2,FALSE),-1)</f>
        <v>67</v>
      </c>
      <c r="G146" s="3" t="s">
        <v>446</v>
      </c>
      <c r="H146" s="1"/>
      <c r="I146">
        <f t="shared" si="2"/>
        <v>0</v>
      </c>
    </row>
    <row r="147" spans="1:9" x14ac:dyDescent="0.3">
      <c r="A147">
        <v>146</v>
      </c>
      <c r="B147">
        <v>94062811591</v>
      </c>
      <c r="C147" s="1" t="s">
        <v>509</v>
      </c>
      <c r="D147">
        <f>IFERROR(VLOOKUP(wypozyczenia5[[#This Row],[pesel]],meldunek[],2,FALSE),-1)</f>
        <v>49</v>
      </c>
      <c r="G147" s="6">
        <v>2</v>
      </c>
      <c r="H147" s="1">
        <v>1</v>
      </c>
      <c r="I147">
        <f t="shared" si="2"/>
        <v>0</v>
      </c>
    </row>
    <row r="148" spans="1:9" x14ac:dyDescent="0.3">
      <c r="A148">
        <v>147</v>
      </c>
      <c r="B148">
        <v>94102052458</v>
      </c>
      <c r="C148" s="1" t="s">
        <v>491</v>
      </c>
      <c r="D148">
        <f>IFERROR(VLOOKUP(wypozyczenia5[[#This Row],[pesel]],meldunek[],2,FALSE),-1)</f>
        <v>69</v>
      </c>
      <c r="G148" s="6">
        <v>4</v>
      </c>
      <c r="H148" s="1">
        <v>1</v>
      </c>
      <c r="I148">
        <f t="shared" si="2"/>
        <v>0</v>
      </c>
    </row>
    <row r="149" spans="1:9" x14ac:dyDescent="0.3">
      <c r="A149">
        <v>148</v>
      </c>
      <c r="B149">
        <v>93110169918</v>
      </c>
      <c r="C149" s="1" t="s">
        <v>503</v>
      </c>
      <c r="D149">
        <f>IFERROR(VLOOKUP(wypozyczenia5[[#This Row],[pesel]],meldunek[],2,FALSE),-1)</f>
        <v>17</v>
      </c>
      <c r="G149" s="6">
        <v>31</v>
      </c>
      <c r="H149" s="1">
        <v>1</v>
      </c>
      <c r="I149">
        <f t="shared" si="2"/>
        <v>0</v>
      </c>
    </row>
    <row r="150" spans="1:9" x14ac:dyDescent="0.3">
      <c r="A150">
        <v>149</v>
      </c>
      <c r="B150">
        <v>92101543816</v>
      </c>
      <c r="C150" s="1" t="s">
        <v>488</v>
      </c>
      <c r="D150">
        <f>IFERROR(VLOOKUP(wypozyczenia5[[#This Row],[pesel]],meldunek[],2,FALSE),-1)</f>
        <v>22</v>
      </c>
      <c r="G150" s="6">
        <v>42</v>
      </c>
      <c r="H150" s="1">
        <v>1</v>
      </c>
      <c r="I150">
        <f t="shared" si="2"/>
        <v>0</v>
      </c>
    </row>
    <row r="151" spans="1:9" x14ac:dyDescent="0.3">
      <c r="A151">
        <v>150</v>
      </c>
      <c r="B151">
        <v>96043095419</v>
      </c>
      <c r="C151" s="1" t="s">
        <v>510</v>
      </c>
      <c r="D151">
        <f>IFERROR(VLOOKUP(wypozyczenia5[[#This Row],[pesel]],meldunek[],2,FALSE),-1)</f>
        <v>32</v>
      </c>
      <c r="G151" s="6">
        <v>43</v>
      </c>
      <c r="H151" s="1">
        <v>1</v>
      </c>
      <c r="I151">
        <f t="shared" si="2"/>
        <v>0</v>
      </c>
    </row>
    <row r="152" spans="1:9" x14ac:dyDescent="0.3">
      <c r="A152">
        <v>151</v>
      </c>
      <c r="B152">
        <v>94062364747</v>
      </c>
      <c r="C152" s="1" t="s">
        <v>487</v>
      </c>
      <c r="D152">
        <f>IFERROR(VLOOKUP(wypozyczenia5[[#This Row],[pesel]],meldunek[],2,FALSE),-1)</f>
        <v>14</v>
      </c>
      <c r="G152" s="6">
        <v>45</v>
      </c>
      <c r="H152" s="1">
        <v>1</v>
      </c>
      <c r="I152">
        <f t="shared" si="2"/>
        <v>0</v>
      </c>
    </row>
    <row r="153" spans="1:9" x14ac:dyDescent="0.3">
      <c r="A153">
        <v>152</v>
      </c>
      <c r="B153">
        <v>94042061826</v>
      </c>
      <c r="C153" s="1" t="s">
        <v>449</v>
      </c>
      <c r="D153">
        <f>IFERROR(VLOOKUP(wypozyczenia5[[#This Row],[pesel]],meldunek[],2,FALSE),-1)</f>
        <v>6</v>
      </c>
      <c r="G153" s="6">
        <v>59</v>
      </c>
      <c r="H153" s="1">
        <v>1</v>
      </c>
      <c r="I153">
        <f t="shared" si="2"/>
        <v>0</v>
      </c>
    </row>
    <row r="154" spans="1:9" x14ac:dyDescent="0.3">
      <c r="A154">
        <v>153</v>
      </c>
      <c r="B154">
        <v>95042653121</v>
      </c>
      <c r="C154" s="1" t="s">
        <v>478</v>
      </c>
      <c r="D154">
        <f>IFERROR(VLOOKUP(wypozyczenia5[[#This Row],[pesel]],meldunek[],2,FALSE),-1)</f>
        <v>6</v>
      </c>
      <c r="G154" s="3" t="s">
        <v>463</v>
      </c>
      <c r="H154" s="1"/>
      <c r="I154">
        <f t="shared" si="2"/>
        <v>0</v>
      </c>
    </row>
    <row r="155" spans="1:9" x14ac:dyDescent="0.3">
      <c r="A155">
        <v>154</v>
      </c>
      <c r="B155">
        <v>96081771827</v>
      </c>
      <c r="C155" s="1" t="s">
        <v>463</v>
      </c>
      <c r="D155">
        <f>IFERROR(VLOOKUP(wypozyczenia5[[#This Row],[pesel]],meldunek[],2,FALSE),-1)</f>
        <v>1</v>
      </c>
      <c r="G155" s="6">
        <v>-1</v>
      </c>
      <c r="H155" s="1">
        <v>1</v>
      </c>
      <c r="I155">
        <f t="shared" si="2"/>
        <v>0</v>
      </c>
    </row>
    <row r="156" spans="1:9" x14ac:dyDescent="0.3">
      <c r="A156">
        <v>155</v>
      </c>
      <c r="B156">
        <v>94091495359</v>
      </c>
      <c r="C156" s="1" t="s">
        <v>509</v>
      </c>
      <c r="D156">
        <f>IFERROR(VLOOKUP(wypozyczenia5[[#This Row],[pesel]],meldunek[],2,FALSE),-1)</f>
        <v>20</v>
      </c>
      <c r="G156" s="6">
        <v>1</v>
      </c>
      <c r="H156" s="1">
        <v>1</v>
      </c>
      <c r="I156">
        <f t="shared" si="2"/>
        <v>0</v>
      </c>
    </row>
    <row r="157" spans="1:9" x14ac:dyDescent="0.3">
      <c r="A157">
        <v>156</v>
      </c>
      <c r="B157">
        <v>95010286766</v>
      </c>
      <c r="C157" s="1" t="s">
        <v>461</v>
      </c>
      <c r="D157">
        <f>IFERROR(VLOOKUP(wypozyczenia5[[#This Row],[pesel]],meldunek[],2,FALSE),-1)</f>
        <v>47</v>
      </c>
      <c r="G157" s="6">
        <v>7</v>
      </c>
      <c r="H157" s="1">
        <v>1</v>
      </c>
      <c r="I157">
        <f t="shared" si="2"/>
        <v>0</v>
      </c>
    </row>
    <row r="158" spans="1:9" x14ac:dyDescent="0.3">
      <c r="A158">
        <v>157</v>
      </c>
      <c r="B158">
        <v>97010621727</v>
      </c>
      <c r="C158" s="1" t="s">
        <v>448</v>
      </c>
      <c r="D158">
        <f>IFERROR(VLOOKUP(wypozyczenia5[[#This Row],[pesel]],meldunek[],2,FALSE),-1)</f>
        <v>28</v>
      </c>
      <c r="G158" s="6">
        <v>18</v>
      </c>
      <c r="H158" s="1">
        <v>1</v>
      </c>
      <c r="I158">
        <f t="shared" si="2"/>
        <v>0</v>
      </c>
    </row>
    <row r="159" spans="1:9" x14ac:dyDescent="0.3">
      <c r="A159">
        <v>158</v>
      </c>
      <c r="B159">
        <v>94031766363</v>
      </c>
      <c r="C159" s="1" t="s">
        <v>447</v>
      </c>
      <c r="D159">
        <f>IFERROR(VLOOKUP(wypozyczenia5[[#This Row],[pesel]],meldunek[],2,FALSE),-1)</f>
        <v>17</v>
      </c>
      <c r="G159" s="6">
        <v>59</v>
      </c>
      <c r="H159" s="1">
        <v>1</v>
      </c>
      <c r="I159">
        <f t="shared" si="2"/>
        <v>0</v>
      </c>
    </row>
    <row r="160" spans="1:9" x14ac:dyDescent="0.3">
      <c r="A160">
        <v>159</v>
      </c>
      <c r="B160">
        <v>95111824241</v>
      </c>
      <c r="C160" s="1" t="s">
        <v>453</v>
      </c>
      <c r="D160">
        <f>IFERROR(VLOOKUP(wypozyczenia5[[#This Row],[pesel]],meldunek[],2,FALSE),-1)</f>
        <v>58</v>
      </c>
      <c r="G160" s="6">
        <v>64</v>
      </c>
      <c r="H160" s="1">
        <v>1</v>
      </c>
      <c r="I160">
        <f t="shared" si="2"/>
        <v>0</v>
      </c>
    </row>
    <row r="161" spans="1:9" x14ac:dyDescent="0.3">
      <c r="A161">
        <v>160</v>
      </c>
      <c r="B161">
        <v>92103163461</v>
      </c>
      <c r="C161" s="1" t="s">
        <v>458</v>
      </c>
      <c r="D161">
        <f>IFERROR(VLOOKUP(wypozyczenia5[[#This Row],[pesel]],meldunek[],2,FALSE),-1)</f>
        <v>10</v>
      </c>
      <c r="G161" s="3" t="s">
        <v>438</v>
      </c>
      <c r="H161" s="1"/>
      <c r="I161">
        <f t="shared" si="2"/>
        <v>0</v>
      </c>
    </row>
    <row r="162" spans="1:9" x14ac:dyDescent="0.3">
      <c r="A162">
        <v>161</v>
      </c>
      <c r="B162">
        <v>93052321317</v>
      </c>
      <c r="C162" s="1" t="s">
        <v>500</v>
      </c>
      <c r="D162">
        <f>IFERROR(VLOOKUP(wypozyczenia5[[#This Row],[pesel]],meldunek[],2,FALSE),-1)</f>
        <v>33</v>
      </c>
      <c r="G162" s="6">
        <v>14</v>
      </c>
      <c r="H162" s="1">
        <v>1</v>
      </c>
      <c r="I162">
        <f t="shared" si="2"/>
        <v>0</v>
      </c>
    </row>
    <row r="163" spans="1:9" x14ac:dyDescent="0.3">
      <c r="A163">
        <v>162</v>
      </c>
      <c r="B163">
        <v>96050286545</v>
      </c>
      <c r="C163" s="1" t="s">
        <v>479</v>
      </c>
      <c r="D163">
        <f>IFERROR(VLOOKUP(wypozyczenia5[[#This Row],[pesel]],meldunek[],2,FALSE),-1)</f>
        <v>63</v>
      </c>
      <c r="G163" s="6">
        <v>21</v>
      </c>
      <c r="H163" s="1">
        <v>1</v>
      </c>
      <c r="I163">
        <f t="shared" si="2"/>
        <v>0</v>
      </c>
    </row>
    <row r="164" spans="1:9" x14ac:dyDescent="0.3">
      <c r="A164">
        <v>163</v>
      </c>
      <c r="B164">
        <v>92100661849</v>
      </c>
      <c r="C164" s="1" t="s">
        <v>475</v>
      </c>
      <c r="D164">
        <f>IFERROR(VLOOKUP(wypozyczenia5[[#This Row],[pesel]],meldunek[],2,FALSE),-1)</f>
        <v>2</v>
      </c>
      <c r="G164" s="6">
        <v>46</v>
      </c>
      <c r="H164" s="1">
        <v>1</v>
      </c>
      <c r="I164">
        <f t="shared" si="2"/>
        <v>0</v>
      </c>
    </row>
    <row r="165" spans="1:9" x14ac:dyDescent="0.3">
      <c r="A165">
        <v>164</v>
      </c>
      <c r="B165">
        <v>94081268846</v>
      </c>
      <c r="C165" s="1" t="s">
        <v>511</v>
      </c>
      <c r="D165">
        <f>IFERROR(VLOOKUP(wypozyczenia5[[#This Row],[pesel]],meldunek[],2,FALSE),-1)</f>
        <v>26</v>
      </c>
      <c r="G165" s="6">
        <v>60</v>
      </c>
      <c r="H165" s="1">
        <v>1</v>
      </c>
      <c r="I165">
        <f t="shared" si="2"/>
        <v>0</v>
      </c>
    </row>
    <row r="166" spans="1:9" x14ac:dyDescent="0.3">
      <c r="A166">
        <v>165</v>
      </c>
      <c r="B166">
        <v>95101084297</v>
      </c>
      <c r="C166" s="1" t="s">
        <v>440</v>
      </c>
      <c r="D166">
        <f>IFERROR(VLOOKUP(wypozyczenia5[[#This Row],[pesel]],meldunek[],2,FALSE),-1)</f>
        <v>64</v>
      </c>
      <c r="G166" s="3" t="s">
        <v>513</v>
      </c>
      <c r="H166" s="1"/>
      <c r="I166">
        <f t="shared" si="2"/>
        <v>0</v>
      </c>
    </row>
    <row r="167" spans="1:9" x14ac:dyDescent="0.3">
      <c r="A167">
        <v>166</v>
      </c>
      <c r="B167">
        <v>96021765853</v>
      </c>
      <c r="C167" s="1" t="s">
        <v>438</v>
      </c>
      <c r="D167">
        <f>IFERROR(VLOOKUP(wypozyczenia5[[#This Row],[pesel]],meldunek[],2,FALSE),-1)</f>
        <v>14</v>
      </c>
      <c r="G167" s="6">
        <v>17</v>
      </c>
      <c r="H167" s="1">
        <v>1</v>
      </c>
      <c r="I167">
        <f t="shared" si="2"/>
        <v>0</v>
      </c>
    </row>
    <row r="168" spans="1:9" x14ac:dyDescent="0.3">
      <c r="A168">
        <v>167</v>
      </c>
      <c r="B168">
        <v>96042123681</v>
      </c>
      <c r="C168" s="1" t="s">
        <v>497</v>
      </c>
      <c r="D168">
        <f>IFERROR(VLOOKUP(wypozyczenia5[[#This Row],[pesel]],meldunek[],2,FALSE),-1)</f>
        <v>41</v>
      </c>
      <c r="G168" s="6">
        <v>22</v>
      </c>
      <c r="H168" s="1">
        <v>1</v>
      </c>
      <c r="I168">
        <f t="shared" si="2"/>
        <v>0</v>
      </c>
    </row>
    <row r="169" spans="1:9" x14ac:dyDescent="0.3">
      <c r="A169">
        <v>168</v>
      </c>
      <c r="B169">
        <v>93052759398</v>
      </c>
      <c r="C169" s="1" t="s">
        <v>512</v>
      </c>
      <c r="D169">
        <f>IFERROR(VLOOKUP(wypozyczenia5[[#This Row],[pesel]],meldunek[],2,FALSE),-1)</f>
        <v>7</v>
      </c>
      <c r="G169" s="6">
        <v>51</v>
      </c>
      <c r="H169" s="1">
        <v>1</v>
      </c>
      <c r="I169">
        <f t="shared" si="2"/>
        <v>0</v>
      </c>
    </row>
    <row r="170" spans="1:9" x14ac:dyDescent="0.3">
      <c r="A170">
        <v>169</v>
      </c>
      <c r="B170">
        <v>93101369477</v>
      </c>
      <c r="C170" s="1" t="s">
        <v>505</v>
      </c>
      <c r="D170">
        <f>IFERROR(VLOOKUP(wypozyczenia5[[#This Row],[pesel]],meldunek[],2,FALSE),-1)</f>
        <v>46</v>
      </c>
      <c r="G170" s="6">
        <v>62</v>
      </c>
      <c r="H170" s="1">
        <v>1</v>
      </c>
      <c r="I170">
        <f t="shared" si="2"/>
        <v>0</v>
      </c>
    </row>
    <row r="171" spans="1:9" x14ac:dyDescent="0.3">
      <c r="A171">
        <v>170</v>
      </c>
      <c r="B171">
        <v>93111079234</v>
      </c>
      <c r="C171" s="1" t="s">
        <v>442</v>
      </c>
      <c r="D171">
        <f>IFERROR(VLOOKUP(wypozyczenia5[[#This Row],[pesel]],meldunek[],2,FALSE),-1)</f>
        <v>32</v>
      </c>
      <c r="G171" s="3" t="s">
        <v>514</v>
      </c>
      <c r="H171" s="1"/>
      <c r="I171">
        <f t="shared" si="2"/>
        <v>0</v>
      </c>
    </row>
    <row r="172" spans="1:9" x14ac:dyDescent="0.3">
      <c r="A172">
        <v>171</v>
      </c>
      <c r="B172">
        <v>95071044176</v>
      </c>
      <c r="C172" s="1" t="s">
        <v>513</v>
      </c>
      <c r="D172">
        <f>IFERROR(VLOOKUP(wypozyczenia5[[#This Row],[pesel]],meldunek[],2,FALSE),-1)</f>
        <v>22</v>
      </c>
      <c r="G172" s="6">
        <v>25</v>
      </c>
      <c r="H172" s="1">
        <v>1</v>
      </c>
      <c r="I172">
        <f t="shared" si="2"/>
        <v>0</v>
      </c>
    </row>
    <row r="173" spans="1:9" x14ac:dyDescent="0.3">
      <c r="A173">
        <v>172</v>
      </c>
      <c r="B173">
        <v>92070952712</v>
      </c>
      <c r="C173" s="1" t="s">
        <v>464</v>
      </c>
      <c r="D173">
        <f>IFERROR(VLOOKUP(wypozyczenia5[[#This Row],[pesel]],meldunek[],2,FALSE),-1)</f>
        <v>62</v>
      </c>
      <c r="G173" s="3" t="s">
        <v>467</v>
      </c>
      <c r="H173" s="1"/>
      <c r="I173">
        <f t="shared" si="2"/>
        <v>0</v>
      </c>
    </row>
    <row r="174" spans="1:9" x14ac:dyDescent="0.3">
      <c r="A174">
        <v>173</v>
      </c>
      <c r="B174">
        <v>94032585554</v>
      </c>
      <c r="C174" s="1" t="s">
        <v>491</v>
      </c>
      <c r="D174">
        <f>IFERROR(VLOOKUP(wypozyczenia5[[#This Row],[pesel]],meldunek[],2,FALSE),-1)</f>
        <v>37</v>
      </c>
      <c r="G174" s="6">
        <v>13</v>
      </c>
      <c r="H174" s="1">
        <v>2</v>
      </c>
      <c r="I174">
        <f t="shared" si="2"/>
        <v>1</v>
      </c>
    </row>
    <row r="175" spans="1:9" x14ac:dyDescent="0.3">
      <c r="A175">
        <v>174</v>
      </c>
      <c r="B175">
        <v>95111492877</v>
      </c>
      <c r="C175" s="1" t="s">
        <v>505</v>
      </c>
      <c r="D175">
        <f>IFERROR(VLOOKUP(wypozyczenia5[[#This Row],[pesel]],meldunek[],2,FALSE),-1)</f>
        <v>13</v>
      </c>
      <c r="G175" s="6">
        <v>27</v>
      </c>
      <c r="H175" s="1">
        <v>1</v>
      </c>
      <c r="I175">
        <f t="shared" si="2"/>
        <v>0</v>
      </c>
    </row>
    <row r="176" spans="1:9" x14ac:dyDescent="0.3">
      <c r="A176">
        <v>175</v>
      </c>
      <c r="B176">
        <v>94020859896</v>
      </c>
      <c r="C176" s="1" t="s">
        <v>468</v>
      </c>
      <c r="D176">
        <f>IFERROR(VLOOKUP(wypozyczenia5[[#This Row],[pesel]],meldunek[],2,FALSE),-1)</f>
        <v>69</v>
      </c>
      <c r="G176" s="6">
        <v>43</v>
      </c>
      <c r="H176" s="1">
        <v>1</v>
      </c>
      <c r="I176">
        <f t="shared" si="2"/>
        <v>0</v>
      </c>
    </row>
    <row r="177" spans="1:9" x14ac:dyDescent="0.3">
      <c r="A177">
        <v>176</v>
      </c>
      <c r="B177">
        <v>96081684932</v>
      </c>
      <c r="C177" s="1" t="s">
        <v>440</v>
      </c>
      <c r="D177">
        <f>IFERROR(VLOOKUP(wypozyczenia5[[#This Row],[pesel]],meldunek[],2,FALSE),-1)</f>
        <v>53</v>
      </c>
      <c r="G177" s="6">
        <v>53</v>
      </c>
      <c r="H177" s="1">
        <v>1</v>
      </c>
      <c r="I177">
        <f t="shared" si="2"/>
        <v>0</v>
      </c>
    </row>
    <row r="178" spans="1:9" x14ac:dyDescent="0.3">
      <c r="A178">
        <v>177</v>
      </c>
      <c r="B178">
        <v>96022327144</v>
      </c>
      <c r="C178" s="1" t="s">
        <v>480</v>
      </c>
      <c r="D178">
        <f>IFERROR(VLOOKUP(wypozyczenia5[[#This Row],[pesel]],meldunek[],2,FALSE),-1)</f>
        <v>44</v>
      </c>
      <c r="G178" s="3" t="s">
        <v>458</v>
      </c>
      <c r="H178" s="1"/>
      <c r="I178">
        <f t="shared" si="2"/>
        <v>0</v>
      </c>
    </row>
    <row r="179" spans="1:9" x14ac:dyDescent="0.3">
      <c r="A179">
        <v>178</v>
      </c>
      <c r="B179">
        <v>93032549924</v>
      </c>
      <c r="C179" s="1" t="s">
        <v>514</v>
      </c>
      <c r="D179">
        <f>IFERROR(VLOOKUP(wypozyczenia5[[#This Row],[pesel]],meldunek[],2,FALSE),-1)</f>
        <v>25</v>
      </c>
      <c r="G179" s="6">
        <v>10</v>
      </c>
      <c r="H179" s="1">
        <v>1</v>
      </c>
      <c r="I179">
        <f t="shared" si="2"/>
        <v>0</v>
      </c>
    </row>
    <row r="180" spans="1:9" x14ac:dyDescent="0.3">
      <c r="A180">
        <v>179</v>
      </c>
      <c r="B180">
        <v>92072355391</v>
      </c>
      <c r="C180" s="1" t="s">
        <v>490</v>
      </c>
      <c r="D180">
        <f>IFERROR(VLOOKUP(wypozyczenia5[[#This Row],[pesel]],meldunek[],2,FALSE),-1)</f>
        <v>42</v>
      </c>
      <c r="G180" s="6">
        <v>16</v>
      </c>
      <c r="H180" s="1">
        <v>1</v>
      </c>
      <c r="I180">
        <f t="shared" si="2"/>
        <v>0</v>
      </c>
    </row>
    <row r="181" spans="1:9" x14ac:dyDescent="0.3">
      <c r="A181">
        <v>180</v>
      </c>
      <c r="B181">
        <v>92070111188</v>
      </c>
      <c r="C181" s="1" t="s">
        <v>488</v>
      </c>
      <c r="D181">
        <f>IFERROR(VLOOKUP(wypozyczenia5[[#This Row],[pesel]],meldunek[],2,FALSE),-1)</f>
        <v>32</v>
      </c>
      <c r="G181" s="6">
        <v>19</v>
      </c>
      <c r="H181" s="1">
        <v>1</v>
      </c>
      <c r="I181">
        <f t="shared" si="2"/>
        <v>0</v>
      </c>
    </row>
    <row r="182" spans="1:9" x14ac:dyDescent="0.3">
      <c r="A182">
        <v>181</v>
      </c>
      <c r="B182">
        <v>93041252815</v>
      </c>
      <c r="C182" s="1" t="s">
        <v>467</v>
      </c>
      <c r="D182">
        <f>IFERROR(VLOOKUP(wypozyczenia5[[#This Row],[pesel]],meldunek[],2,FALSE),-1)</f>
        <v>13</v>
      </c>
      <c r="G182" s="3" t="s">
        <v>455</v>
      </c>
      <c r="H182" s="1"/>
      <c r="I182">
        <f t="shared" si="2"/>
        <v>0</v>
      </c>
    </row>
    <row r="183" spans="1:9" x14ac:dyDescent="0.3">
      <c r="A183">
        <v>182</v>
      </c>
      <c r="B183">
        <v>93091115319</v>
      </c>
      <c r="C183" s="1" t="s">
        <v>506</v>
      </c>
      <c r="D183">
        <f>IFERROR(VLOOKUP(wypozyczenia5[[#This Row],[pesel]],meldunek[],2,FALSE),-1)</f>
        <v>1</v>
      </c>
      <c r="G183" s="6">
        <v>14</v>
      </c>
      <c r="H183" s="1">
        <v>1</v>
      </c>
      <c r="I183">
        <f t="shared" si="2"/>
        <v>0</v>
      </c>
    </row>
    <row r="184" spans="1:9" x14ac:dyDescent="0.3">
      <c r="A184">
        <v>183</v>
      </c>
      <c r="B184">
        <v>96052561949</v>
      </c>
      <c r="C184" s="1" t="s">
        <v>472</v>
      </c>
      <c r="D184">
        <f>IFERROR(VLOOKUP(wypozyczenia5[[#This Row],[pesel]],meldunek[],2,FALSE),-1)</f>
        <v>54</v>
      </c>
      <c r="G184" s="6">
        <v>15</v>
      </c>
      <c r="H184" s="1">
        <v>1</v>
      </c>
      <c r="I184">
        <f t="shared" si="2"/>
        <v>0</v>
      </c>
    </row>
    <row r="185" spans="1:9" x14ac:dyDescent="0.3">
      <c r="A185">
        <v>184</v>
      </c>
      <c r="B185">
        <v>92060816563</v>
      </c>
      <c r="C185" s="1" t="s">
        <v>515</v>
      </c>
      <c r="D185">
        <f>IFERROR(VLOOKUP(wypozyczenia5[[#This Row],[pesel]],meldunek[],2,FALSE),-1)</f>
        <v>22</v>
      </c>
      <c r="G185" s="6">
        <v>25</v>
      </c>
      <c r="H185" s="1">
        <v>1</v>
      </c>
      <c r="I185">
        <f t="shared" si="2"/>
        <v>0</v>
      </c>
    </row>
    <row r="186" spans="1:9" x14ac:dyDescent="0.3">
      <c r="A186">
        <v>185</v>
      </c>
      <c r="B186">
        <v>93091278935</v>
      </c>
      <c r="C186" s="1" t="s">
        <v>441</v>
      </c>
      <c r="D186">
        <f>IFERROR(VLOOKUP(wypozyczenia5[[#This Row],[pesel]],meldunek[],2,FALSE),-1)</f>
        <v>50</v>
      </c>
      <c r="G186" s="3" t="s">
        <v>476</v>
      </c>
      <c r="H186" s="1"/>
      <c r="I186">
        <f t="shared" si="2"/>
        <v>0</v>
      </c>
    </row>
    <row r="187" spans="1:9" x14ac:dyDescent="0.3">
      <c r="A187">
        <v>186</v>
      </c>
      <c r="B187">
        <v>96022049899</v>
      </c>
      <c r="C187" s="1" t="s">
        <v>488</v>
      </c>
      <c r="D187">
        <f>IFERROR(VLOOKUP(wypozyczenia5[[#This Row],[pesel]],meldunek[],2,FALSE),-1)</f>
        <v>24</v>
      </c>
      <c r="G187" s="6">
        <v>16</v>
      </c>
      <c r="H187" s="1">
        <v>1</v>
      </c>
      <c r="I187">
        <f t="shared" si="2"/>
        <v>0</v>
      </c>
    </row>
    <row r="188" spans="1:9" x14ac:dyDescent="0.3">
      <c r="A188">
        <v>187</v>
      </c>
      <c r="B188">
        <v>93080133818</v>
      </c>
      <c r="C188" s="1" t="s">
        <v>484</v>
      </c>
      <c r="D188">
        <f>IFERROR(VLOOKUP(wypozyczenia5[[#This Row],[pesel]],meldunek[],2,FALSE),-1)</f>
        <v>67</v>
      </c>
      <c r="G188" s="6">
        <v>24</v>
      </c>
      <c r="H188" s="1">
        <v>1</v>
      </c>
      <c r="I188">
        <f t="shared" si="2"/>
        <v>0</v>
      </c>
    </row>
    <row r="189" spans="1:9" x14ac:dyDescent="0.3">
      <c r="A189">
        <v>188</v>
      </c>
      <c r="B189">
        <v>94072349563</v>
      </c>
      <c r="C189" s="1" t="s">
        <v>483</v>
      </c>
      <c r="D189">
        <f>IFERROR(VLOOKUP(wypozyczenia5[[#This Row],[pesel]],meldunek[],2,FALSE),-1)</f>
        <v>55</v>
      </c>
      <c r="G189" s="6">
        <v>33</v>
      </c>
      <c r="H189" s="1">
        <v>1</v>
      </c>
      <c r="I189">
        <f t="shared" si="2"/>
        <v>0</v>
      </c>
    </row>
    <row r="190" spans="1:9" x14ac:dyDescent="0.3">
      <c r="A190">
        <v>189</v>
      </c>
      <c r="B190">
        <v>93013078979</v>
      </c>
      <c r="C190" s="1" t="s">
        <v>484</v>
      </c>
      <c r="D190">
        <f>IFERROR(VLOOKUP(wypozyczenia5[[#This Row],[pesel]],meldunek[],2,FALSE),-1)</f>
        <v>1</v>
      </c>
      <c r="G190" s="6">
        <v>65</v>
      </c>
      <c r="H190" s="1">
        <v>1</v>
      </c>
      <c r="I190">
        <f t="shared" si="2"/>
        <v>0</v>
      </c>
    </row>
    <row r="191" spans="1:9" x14ac:dyDescent="0.3">
      <c r="A191">
        <v>190</v>
      </c>
      <c r="B191">
        <v>92081817558</v>
      </c>
      <c r="C191" s="1" t="s">
        <v>505</v>
      </c>
      <c r="D191">
        <f>IFERROR(VLOOKUP(wypozyczenia5[[#This Row],[pesel]],meldunek[],2,FALSE),-1)</f>
        <v>44</v>
      </c>
      <c r="G191" s="3" t="s">
        <v>473</v>
      </c>
      <c r="H191" s="1"/>
      <c r="I191">
        <f t="shared" si="2"/>
        <v>0</v>
      </c>
    </row>
    <row r="192" spans="1:9" x14ac:dyDescent="0.3">
      <c r="A192">
        <v>191</v>
      </c>
      <c r="B192">
        <v>96081928342</v>
      </c>
      <c r="C192" s="1" t="s">
        <v>452</v>
      </c>
      <c r="D192">
        <f>IFERROR(VLOOKUP(wypozyczenia5[[#This Row],[pesel]],meldunek[],2,FALSE),-1)</f>
        <v>23</v>
      </c>
      <c r="G192" s="6">
        <v>18</v>
      </c>
      <c r="H192" s="1">
        <v>1</v>
      </c>
      <c r="I192">
        <f t="shared" si="2"/>
        <v>0</v>
      </c>
    </row>
    <row r="193" spans="1:9" x14ac:dyDescent="0.3">
      <c r="A193">
        <v>192</v>
      </c>
      <c r="B193">
        <v>96111514855</v>
      </c>
      <c r="C193" s="1" t="s">
        <v>478</v>
      </c>
      <c r="D193">
        <f>IFERROR(VLOOKUP(wypozyczenia5[[#This Row],[pesel]],meldunek[],2,FALSE),-1)</f>
        <v>5</v>
      </c>
      <c r="G193" s="6">
        <v>25</v>
      </c>
      <c r="H193" s="1">
        <v>1</v>
      </c>
      <c r="I193">
        <f t="shared" si="2"/>
        <v>0</v>
      </c>
    </row>
    <row r="194" spans="1:9" x14ac:dyDescent="0.3">
      <c r="A194">
        <v>193</v>
      </c>
      <c r="B194">
        <v>93090925753</v>
      </c>
      <c r="C194" s="1" t="s">
        <v>453</v>
      </c>
      <c r="D194">
        <f>IFERROR(VLOOKUP(wypozyczenia5[[#This Row],[pesel]],meldunek[],2,FALSE),-1)</f>
        <v>9</v>
      </c>
      <c r="G194" s="3" t="s">
        <v>451</v>
      </c>
      <c r="H194" s="1"/>
      <c r="I194">
        <f t="shared" si="2"/>
        <v>0</v>
      </c>
    </row>
    <row r="195" spans="1:9" x14ac:dyDescent="0.3">
      <c r="A195">
        <v>194</v>
      </c>
      <c r="B195">
        <v>96090923899</v>
      </c>
      <c r="C195" s="1" t="s">
        <v>468</v>
      </c>
      <c r="D195">
        <f>IFERROR(VLOOKUP(wypozyczenia5[[#This Row],[pesel]],meldunek[],2,FALSE),-1)</f>
        <v>69</v>
      </c>
      <c r="G195" s="6">
        <v>4</v>
      </c>
      <c r="H195" s="1">
        <v>1</v>
      </c>
      <c r="I195">
        <f t="shared" si="2"/>
        <v>0</v>
      </c>
    </row>
    <row r="196" spans="1:9" x14ac:dyDescent="0.3">
      <c r="A196">
        <v>195</v>
      </c>
      <c r="B196">
        <v>97020245331</v>
      </c>
      <c r="C196" s="1" t="s">
        <v>488</v>
      </c>
      <c r="D196">
        <f>IFERROR(VLOOKUP(wypozyczenia5[[#This Row],[pesel]],meldunek[],2,FALSE),-1)</f>
        <v>66</v>
      </c>
      <c r="G196" s="6">
        <v>13</v>
      </c>
      <c r="H196" s="1">
        <v>1</v>
      </c>
      <c r="I196">
        <f t="shared" si="2"/>
        <v>0</v>
      </c>
    </row>
    <row r="197" spans="1:9" x14ac:dyDescent="0.3">
      <c r="A197">
        <v>196</v>
      </c>
      <c r="B197">
        <v>93111422865</v>
      </c>
      <c r="C197" s="1" t="s">
        <v>446</v>
      </c>
      <c r="D197">
        <f>IFERROR(VLOOKUP(wypozyczenia5[[#This Row],[pesel]],meldunek[],2,FALSE),-1)</f>
        <v>4</v>
      </c>
      <c r="G197" s="6">
        <v>47</v>
      </c>
      <c r="H197" s="1">
        <v>1</v>
      </c>
      <c r="I197">
        <f t="shared" si="2"/>
        <v>0</v>
      </c>
    </row>
    <row r="198" spans="1:9" x14ac:dyDescent="0.3">
      <c r="A198">
        <v>197</v>
      </c>
      <c r="B198">
        <v>95022812243</v>
      </c>
      <c r="C198" s="1" t="s">
        <v>512</v>
      </c>
      <c r="D198">
        <f>IFERROR(VLOOKUP(wypozyczenia5[[#This Row],[pesel]],meldunek[],2,FALSE),-1)</f>
        <v>23</v>
      </c>
      <c r="G198" s="3" t="s">
        <v>498</v>
      </c>
      <c r="H198" s="1"/>
      <c r="I198">
        <f t="shared" ref="I198:I261" si="3">IF(H198&gt;1,H198-1,0)</f>
        <v>0</v>
      </c>
    </row>
    <row r="199" spans="1:9" x14ac:dyDescent="0.3">
      <c r="A199">
        <v>198</v>
      </c>
      <c r="B199">
        <v>96081092979</v>
      </c>
      <c r="C199" s="1" t="s">
        <v>516</v>
      </c>
      <c r="D199">
        <f>IFERROR(VLOOKUP(wypozyczenia5[[#This Row],[pesel]],meldunek[],2,FALSE),-1)</f>
        <v>9</v>
      </c>
      <c r="G199" s="6">
        <v>27</v>
      </c>
      <c r="H199" s="1">
        <v>1</v>
      </c>
      <c r="I199">
        <f t="shared" si="3"/>
        <v>0</v>
      </c>
    </row>
    <row r="200" spans="1:9" x14ac:dyDescent="0.3">
      <c r="A200">
        <v>199</v>
      </c>
      <c r="B200">
        <v>92080864292</v>
      </c>
      <c r="C200" s="1" t="s">
        <v>504</v>
      </c>
      <c r="D200">
        <f>IFERROR(VLOOKUP(wypozyczenia5[[#This Row],[pesel]],meldunek[],2,FALSE),-1)</f>
        <v>67</v>
      </c>
      <c r="G200" s="6">
        <v>36</v>
      </c>
      <c r="H200" s="1">
        <v>1</v>
      </c>
      <c r="I200">
        <f t="shared" si="3"/>
        <v>0</v>
      </c>
    </row>
    <row r="201" spans="1:9" x14ac:dyDescent="0.3">
      <c r="A201">
        <v>200</v>
      </c>
      <c r="B201">
        <v>96102819712</v>
      </c>
      <c r="C201" s="1" t="s">
        <v>495</v>
      </c>
      <c r="D201">
        <f>IFERROR(VLOOKUP(wypozyczenia5[[#This Row],[pesel]],meldunek[],2,FALSE),-1)</f>
        <v>56</v>
      </c>
      <c r="G201" s="3" t="s">
        <v>492</v>
      </c>
      <c r="H201" s="1"/>
      <c r="I201">
        <f t="shared" si="3"/>
        <v>0</v>
      </c>
    </row>
    <row r="202" spans="1:9" x14ac:dyDescent="0.3">
      <c r="A202">
        <v>201</v>
      </c>
      <c r="B202">
        <v>93091575513</v>
      </c>
      <c r="C202" s="1" t="s">
        <v>500</v>
      </c>
      <c r="D202">
        <f>IFERROR(VLOOKUP(wypozyczenia5[[#This Row],[pesel]],meldunek[],2,FALSE),-1)</f>
        <v>4</v>
      </c>
      <c r="G202" s="6">
        <v>5</v>
      </c>
      <c r="H202" s="1">
        <v>1</v>
      </c>
      <c r="I202">
        <f t="shared" si="3"/>
        <v>0</v>
      </c>
    </row>
    <row r="203" spans="1:9" x14ac:dyDescent="0.3">
      <c r="A203">
        <v>202</v>
      </c>
      <c r="B203">
        <v>94051786439</v>
      </c>
      <c r="C203" s="1" t="s">
        <v>463</v>
      </c>
      <c r="D203">
        <f>IFERROR(VLOOKUP(wypozyczenia5[[#This Row],[pesel]],meldunek[],2,FALSE),-1)</f>
        <v>18</v>
      </c>
      <c r="G203" s="6">
        <v>9</v>
      </c>
      <c r="H203" s="1">
        <v>1</v>
      </c>
      <c r="I203">
        <f t="shared" si="3"/>
        <v>0</v>
      </c>
    </row>
    <row r="204" spans="1:9" x14ac:dyDescent="0.3">
      <c r="A204">
        <v>203</v>
      </c>
      <c r="B204">
        <v>92111027117</v>
      </c>
      <c r="C204" s="1" t="s">
        <v>440</v>
      </c>
      <c r="D204">
        <f>IFERROR(VLOOKUP(wypozyczenia5[[#This Row],[pesel]],meldunek[],2,FALSE),-1)</f>
        <v>53</v>
      </c>
      <c r="G204" s="6">
        <v>13</v>
      </c>
      <c r="H204" s="1">
        <v>1</v>
      </c>
      <c r="I204">
        <f t="shared" si="3"/>
        <v>0</v>
      </c>
    </row>
    <row r="205" spans="1:9" x14ac:dyDescent="0.3">
      <c r="A205">
        <v>204</v>
      </c>
      <c r="B205">
        <v>96032965482</v>
      </c>
      <c r="C205" s="1" t="s">
        <v>465</v>
      </c>
      <c r="D205">
        <f>IFERROR(VLOOKUP(wypozyczenia5[[#This Row],[pesel]],meldunek[],2,FALSE),-1)</f>
        <v>17</v>
      </c>
      <c r="G205" s="6">
        <v>55</v>
      </c>
      <c r="H205" s="1">
        <v>1</v>
      </c>
      <c r="I205">
        <f t="shared" si="3"/>
        <v>0</v>
      </c>
    </row>
    <row r="206" spans="1:9" x14ac:dyDescent="0.3">
      <c r="A206">
        <v>205</v>
      </c>
      <c r="B206">
        <v>95030438448</v>
      </c>
      <c r="C206" s="1" t="s">
        <v>447</v>
      </c>
      <c r="D206">
        <f>IFERROR(VLOOKUP(wypozyczenia5[[#This Row],[pesel]],meldunek[],2,FALSE),-1)</f>
        <v>51</v>
      </c>
      <c r="G206" s="3" t="s">
        <v>516</v>
      </c>
      <c r="H206" s="1"/>
      <c r="I206">
        <f t="shared" si="3"/>
        <v>0</v>
      </c>
    </row>
    <row r="207" spans="1:9" x14ac:dyDescent="0.3">
      <c r="A207">
        <v>206</v>
      </c>
      <c r="B207">
        <v>93120854668</v>
      </c>
      <c r="C207" s="1" t="s">
        <v>511</v>
      </c>
      <c r="D207">
        <f>IFERROR(VLOOKUP(wypozyczenia5[[#This Row],[pesel]],meldunek[],2,FALSE),-1)</f>
        <v>53</v>
      </c>
      <c r="G207" s="6">
        <v>9</v>
      </c>
      <c r="H207" s="1">
        <v>1</v>
      </c>
      <c r="I207">
        <f t="shared" si="3"/>
        <v>0</v>
      </c>
    </row>
    <row r="208" spans="1:9" x14ac:dyDescent="0.3">
      <c r="A208">
        <v>207</v>
      </c>
      <c r="B208">
        <v>93041967867</v>
      </c>
      <c r="C208" s="1" t="s">
        <v>494</v>
      </c>
      <c r="D208">
        <f>IFERROR(VLOOKUP(wypozyczenia5[[#This Row],[pesel]],meldunek[],2,FALSE),-1)</f>
        <v>5</v>
      </c>
      <c r="G208" s="3" t="s">
        <v>480</v>
      </c>
      <c r="H208" s="1"/>
      <c r="I208">
        <f t="shared" si="3"/>
        <v>0</v>
      </c>
    </row>
    <row r="209" spans="1:9" x14ac:dyDescent="0.3">
      <c r="A209">
        <v>208</v>
      </c>
      <c r="B209">
        <v>92121586455</v>
      </c>
      <c r="C209" s="1" t="s">
        <v>476</v>
      </c>
      <c r="D209">
        <f>IFERROR(VLOOKUP(wypozyczenia5[[#This Row],[pesel]],meldunek[],2,FALSE),-1)</f>
        <v>33</v>
      </c>
      <c r="G209" s="6">
        <v>16</v>
      </c>
      <c r="H209" s="1">
        <v>1</v>
      </c>
      <c r="I209">
        <f t="shared" si="3"/>
        <v>0</v>
      </c>
    </row>
    <row r="210" spans="1:9" x14ac:dyDescent="0.3">
      <c r="A210">
        <v>209</v>
      </c>
      <c r="B210">
        <v>96111524476</v>
      </c>
      <c r="C210" s="1" t="s">
        <v>475</v>
      </c>
      <c r="D210">
        <f>IFERROR(VLOOKUP(wypozyczenia5[[#This Row],[pesel]],meldunek[],2,FALSE),-1)</f>
        <v>23</v>
      </c>
      <c r="G210" s="6">
        <v>44</v>
      </c>
      <c r="H210" s="1">
        <v>2</v>
      </c>
      <c r="I210">
        <f t="shared" si="3"/>
        <v>1</v>
      </c>
    </row>
    <row r="211" spans="1:9" x14ac:dyDescent="0.3">
      <c r="A211">
        <v>210</v>
      </c>
      <c r="B211">
        <v>93042094111</v>
      </c>
      <c r="C211" s="1" t="s">
        <v>444</v>
      </c>
      <c r="D211">
        <f>IFERROR(VLOOKUP(wypozyczenia5[[#This Row],[pesel]],meldunek[],2,FALSE),-1)</f>
        <v>46</v>
      </c>
      <c r="G211" s="6">
        <v>51</v>
      </c>
      <c r="H211" s="1">
        <v>1</v>
      </c>
      <c r="I211">
        <f t="shared" si="3"/>
        <v>0</v>
      </c>
    </row>
    <row r="212" spans="1:9" x14ac:dyDescent="0.3">
      <c r="A212">
        <v>211</v>
      </c>
      <c r="B212">
        <v>96112275739</v>
      </c>
      <c r="C212" s="1" t="s">
        <v>457</v>
      </c>
      <c r="D212">
        <f>IFERROR(VLOOKUP(wypozyczenia5[[#This Row],[pesel]],meldunek[],2,FALSE),-1)</f>
        <v>22</v>
      </c>
      <c r="G212" s="6">
        <v>56</v>
      </c>
      <c r="H212" s="1">
        <v>1</v>
      </c>
      <c r="I212">
        <f t="shared" si="3"/>
        <v>0</v>
      </c>
    </row>
    <row r="213" spans="1:9" x14ac:dyDescent="0.3">
      <c r="A213">
        <v>212</v>
      </c>
      <c r="B213">
        <v>95101667241</v>
      </c>
      <c r="C213" s="1" t="s">
        <v>445</v>
      </c>
      <c r="D213">
        <f>IFERROR(VLOOKUP(wypozyczenia5[[#This Row],[pesel]],meldunek[],2,FALSE),-1)</f>
        <v>14</v>
      </c>
      <c r="G213" s="3" t="s">
        <v>482</v>
      </c>
      <c r="H213" s="1"/>
      <c r="I213">
        <f t="shared" si="3"/>
        <v>0</v>
      </c>
    </row>
    <row r="214" spans="1:9" x14ac:dyDescent="0.3">
      <c r="A214">
        <v>213</v>
      </c>
      <c r="B214">
        <v>94031972793</v>
      </c>
      <c r="C214" s="1" t="s">
        <v>483</v>
      </c>
      <c r="D214">
        <f>IFERROR(VLOOKUP(wypozyczenia5[[#This Row],[pesel]],meldunek[],2,FALSE),-1)</f>
        <v>4</v>
      </c>
      <c r="G214" s="6">
        <v>7</v>
      </c>
      <c r="H214" s="1">
        <v>1</v>
      </c>
      <c r="I214">
        <f t="shared" si="3"/>
        <v>0</v>
      </c>
    </row>
    <row r="215" spans="1:9" x14ac:dyDescent="0.3">
      <c r="A215">
        <v>214</v>
      </c>
      <c r="B215">
        <v>95080318259</v>
      </c>
      <c r="C215" s="1" t="s">
        <v>463</v>
      </c>
      <c r="D215">
        <f>IFERROR(VLOOKUP(wypozyczenia5[[#This Row],[pesel]],meldunek[],2,FALSE),-1)</f>
        <v>-1</v>
      </c>
      <c r="G215" s="6">
        <v>27</v>
      </c>
      <c r="H215" s="1">
        <v>1</v>
      </c>
      <c r="I215">
        <f t="shared" si="3"/>
        <v>0</v>
      </c>
    </row>
    <row r="216" spans="1:9" x14ac:dyDescent="0.3">
      <c r="A216">
        <v>215</v>
      </c>
      <c r="B216">
        <v>94121925755</v>
      </c>
      <c r="C216" s="1" t="s">
        <v>448</v>
      </c>
      <c r="D216">
        <f>IFERROR(VLOOKUP(wypozyczenia5[[#This Row],[pesel]],meldunek[],2,FALSE),-1)</f>
        <v>4</v>
      </c>
      <c r="G216" s="6">
        <v>37</v>
      </c>
      <c r="H216" s="1">
        <v>1</v>
      </c>
      <c r="I216">
        <f t="shared" si="3"/>
        <v>0</v>
      </c>
    </row>
    <row r="217" spans="1:9" x14ac:dyDescent="0.3">
      <c r="A217">
        <v>216</v>
      </c>
      <c r="B217">
        <v>93080464147</v>
      </c>
      <c r="C217" s="1" t="s">
        <v>488</v>
      </c>
      <c r="D217">
        <f>IFERROR(VLOOKUP(wypozyczenia5[[#This Row],[pesel]],meldunek[],2,FALSE),-1)</f>
        <v>26</v>
      </c>
      <c r="G217" s="6">
        <v>48</v>
      </c>
      <c r="H217" s="1">
        <v>1</v>
      </c>
      <c r="I217">
        <f t="shared" si="3"/>
        <v>0</v>
      </c>
    </row>
    <row r="218" spans="1:9" x14ac:dyDescent="0.3">
      <c r="A218">
        <v>217</v>
      </c>
      <c r="B218">
        <v>96040333314</v>
      </c>
      <c r="C218" s="1" t="s">
        <v>451</v>
      </c>
      <c r="D218">
        <f>IFERROR(VLOOKUP(wypozyczenia5[[#This Row],[pesel]],meldunek[],2,FALSE),-1)</f>
        <v>4</v>
      </c>
      <c r="G218" s="6">
        <v>54</v>
      </c>
      <c r="H218" s="1">
        <v>1</v>
      </c>
      <c r="I218">
        <f t="shared" si="3"/>
        <v>0</v>
      </c>
    </row>
    <row r="219" spans="1:9" x14ac:dyDescent="0.3">
      <c r="A219">
        <v>218</v>
      </c>
      <c r="B219">
        <v>96032039774</v>
      </c>
      <c r="C219" s="1" t="s">
        <v>487</v>
      </c>
      <c r="D219">
        <f>IFERROR(VLOOKUP(wypozyczenia5[[#This Row],[pesel]],meldunek[],2,FALSE),-1)</f>
        <v>-1</v>
      </c>
      <c r="G219" s="6">
        <v>67</v>
      </c>
      <c r="H219" s="1">
        <v>1</v>
      </c>
      <c r="I219">
        <f t="shared" si="3"/>
        <v>0</v>
      </c>
    </row>
    <row r="220" spans="1:9" x14ac:dyDescent="0.3">
      <c r="A220">
        <v>219</v>
      </c>
      <c r="B220">
        <v>95071674573</v>
      </c>
      <c r="C220" s="1" t="s">
        <v>489</v>
      </c>
      <c r="D220">
        <f>IFERROR(VLOOKUP(wypozyczenia5[[#This Row],[pesel]],meldunek[],2,FALSE),-1)</f>
        <v>56</v>
      </c>
      <c r="G220" s="3" t="s">
        <v>477</v>
      </c>
      <c r="H220" s="1"/>
      <c r="I220">
        <f t="shared" si="3"/>
        <v>0</v>
      </c>
    </row>
    <row r="221" spans="1:9" x14ac:dyDescent="0.3">
      <c r="A221">
        <v>220</v>
      </c>
      <c r="B221">
        <v>94032747169</v>
      </c>
      <c r="C221" s="1" t="s">
        <v>474</v>
      </c>
      <c r="D221">
        <f>IFERROR(VLOOKUP(wypozyczenia5[[#This Row],[pesel]],meldunek[],2,FALSE),-1)</f>
        <v>30</v>
      </c>
      <c r="G221" s="6">
        <v>-1</v>
      </c>
      <c r="H221" s="1">
        <v>1</v>
      </c>
      <c r="I221">
        <f t="shared" si="3"/>
        <v>0</v>
      </c>
    </row>
    <row r="222" spans="1:9" x14ac:dyDescent="0.3">
      <c r="A222">
        <v>221</v>
      </c>
      <c r="B222">
        <v>96042084485</v>
      </c>
      <c r="C222" s="1" t="s">
        <v>476</v>
      </c>
      <c r="D222">
        <f>IFERROR(VLOOKUP(wypozyczenia5[[#This Row],[pesel]],meldunek[],2,FALSE),-1)</f>
        <v>16</v>
      </c>
      <c r="G222" s="6">
        <v>21</v>
      </c>
      <c r="H222" s="1">
        <v>1</v>
      </c>
      <c r="I222">
        <f t="shared" si="3"/>
        <v>0</v>
      </c>
    </row>
    <row r="223" spans="1:9" x14ac:dyDescent="0.3">
      <c r="A223">
        <v>222</v>
      </c>
      <c r="B223">
        <v>96062773598</v>
      </c>
      <c r="C223" s="1" t="s">
        <v>459</v>
      </c>
      <c r="D223">
        <f>IFERROR(VLOOKUP(wypozyczenia5[[#This Row],[pesel]],meldunek[],2,FALSE),-1)</f>
        <v>57</v>
      </c>
      <c r="G223" s="6">
        <v>24</v>
      </c>
      <c r="H223" s="1">
        <v>1</v>
      </c>
      <c r="I223">
        <f t="shared" si="3"/>
        <v>0</v>
      </c>
    </row>
    <row r="224" spans="1:9" x14ac:dyDescent="0.3">
      <c r="A224">
        <v>223</v>
      </c>
      <c r="B224">
        <v>97010983179</v>
      </c>
      <c r="C224" s="1" t="s">
        <v>502</v>
      </c>
      <c r="D224">
        <f>IFERROR(VLOOKUP(wypozyczenia5[[#This Row],[pesel]],meldunek[],2,FALSE),-1)</f>
        <v>13</v>
      </c>
      <c r="G224" s="6">
        <v>27</v>
      </c>
      <c r="H224" s="1">
        <v>1</v>
      </c>
      <c r="I224">
        <f t="shared" si="3"/>
        <v>0</v>
      </c>
    </row>
    <row r="225" spans="1:9" x14ac:dyDescent="0.3">
      <c r="A225">
        <v>224</v>
      </c>
      <c r="B225">
        <v>93012248937</v>
      </c>
      <c r="C225" s="1" t="s">
        <v>513</v>
      </c>
      <c r="D225">
        <f>IFERROR(VLOOKUP(wypozyczenia5[[#This Row],[pesel]],meldunek[],2,FALSE),-1)</f>
        <v>51</v>
      </c>
      <c r="G225" s="6">
        <v>41</v>
      </c>
      <c r="H225" s="1">
        <v>1</v>
      </c>
      <c r="I225">
        <f t="shared" si="3"/>
        <v>0</v>
      </c>
    </row>
    <row r="226" spans="1:9" x14ac:dyDescent="0.3">
      <c r="A226">
        <v>225</v>
      </c>
      <c r="B226">
        <v>94093037193</v>
      </c>
      <c r="C226" s="1" t="s">
        <v>461</v>
      </c>
      <c r="D226">
        <f>IFERROR(VLOOKUP(wypozyczenia5[[#This Row],[pesel]],meldunek[],2,FALSE),-1)</f>
        <v>51</v>
      </c>
      <c r="G226" s="3" t="s">
        <v>511</v>
      </c>
      <c r="H226" s="1"/>
      <c r="I226">
        <f t="shared" si="3"/>
        <v>0</v>
      </c>
    </row>
    <row r="227" spans="1:9" x14ac:dyDescent="0.3">
      <c r="A227">
        <v>226</v>
      </c>
      <c r="B227">
        <v>96091269286</v>
      </c>
      <c r="C227" s="1" t="s">
        <v>444</v>
      </c>
      <c r="D227">
        <f>IFERROR(VLOOKUP(wypozyczenia5[[#This Row],[pesel]],meldunek[],2,FALSE),-1)</f>
        <v>35</v>
      </c>
      <c r="G227" s="6">
        <v>26</v>
      </c>
      <c r="H227" s="1">
        <v>1</v>
      </c>
      <c r="I227">
        <f t="shared" si="3"/>
        <v>0</v>
      </c>
    </row>
    <row r="228" spans="1:9" x14ac:dyDescent="0.3">
      <c r="A228">
        <v>227</v>
      </c>
      <c r="B228">
        <v>96061777722</v>
      </c>
      <c r="C228" s="1" t="s">
        <v>517</v>
      </c>
      <c r="D228">
        <f>IFERROR(VLOOKUP(wypozyczenia5[[#This Row],[pesel]],meldunek[],2,FALSE),-1)</f>
        <v>18</v>
      </c>
      <c r="G228" s="6">
        <v>53</v>
      </c>
      <c r="H228" s="1">
        <v>1</v>
      </c>
      <c r="I228">
        <f t="shared" si="3"/>
        <v>0</v>
      </c>
    </row>
    <row r="229" spans="1:9" x14ac:dyDescent="0.3">
      <c r="A229">
        <v>228</v>
      </c>
      <c r="B229">
        <v>96090866484</v>
      </c>
      <c r="C229" s="1" t="s">
        <v>450</v>
      </c>
      <c r="D229">
        <f>IFERROR(VLOOKUP(wypozyczenia5[[#This Row],[pesel]],meldunek[],2,FALSE),-1)</f>
        <v>4</v>
      </c>
      <c r="G229" s="3" t="s">
        <v>459</v>
      </c>
      <c r="H229" s="1"/>
      <c r="I229">
        <f t="shared" si="3"/>
        <v>0</v>
      </c>
    </row>
    <row r="230" spans="1:9" x14ac:dyDescent="0.3">
      <c r="A230">
        <v>229</v>
      </c>
      <c r="B230">
        <v>95011368836</v>
      </c>
      <c r="C230" s="1" t="s">
        <v>460</v>
      </c>
      <c r="D230">
        <f>IFERROR(VLOOKUP(wypozyczenia5[[#This Row],[pesel]],meldunek[],2,FALSE),-1)</f>
        <v>69</v>
      </c>
      <c r="G230" s="6">
        <v>21</v>
      </c>
      <c r="H230" s="1">
        <v>1</v>
      </c>
      <c r="I230">
        <f t="shared" si="3"/>
        <v>0</v>
      </c>
    </row>
    <row r="231" spans="1:9" x14ac:dyDescent="0.3">
      <c r="A231">
        <v>230</v>
      </c>
      <c r="B231">
        <v>96061094795</v>
      </c>
      <c r="C231" s="1" t="s">
        <v>486</v>
      </c>
      <c r="D231">
        <f>IFERROR(VLOOKUP(wypozyczenia5[[#This Row],[pesel]],meldunek[],2,FALSE),-1)</f>
        <v>55</v>
      </c>
      <c r="G231" s="6">
        <v>45</v>
      </c>
      <c r="H231" s="1">
        <v>1</v>
      </c>
      <c r="I231">
        <f t="shared" si="3"/>
        <v>0</v>
      </c>
    </row>
    <row r="232" spans="1:9" x14ac:dyDescent="0.3">
      <c r="A232">
        <v>231</v>
      </c>
      <c r="B232">
        <v>92072589329</v>
      </c>
      <c r="C232" s="1" t="s">
        <v>458</v>
      </c>
      <c r="D232">
        <f>IFERROR(VLOOKUP(wypozyczenia5[[#This Row],[pesel]],meldunek[],2,FALSE),-1)</f>
        <v>16</v>
      </c>
      <c r="G232" s="6">
        <v>50</v>
      </c>
      <c r="H232" s="1">
        <v>1</v>
      </c>
      <c r="I232">
        <f t="shared" si="3"/>
        <v>0</v>
      </c>
    </row>
    <row r="233" spans="1:9" x14ac:dyDescent="0.3">
      <c r="A233">
        <v>232</v>
      </c>
      <c r="B233">
        <v>93081336463</v>
      </c>
      <c r="C233" s="1" t="s">
        <v>441</v>
      </c>
      <c r="D233">
        <f>IFERROR(VLOOKUP(wypozyczenia5[[#This Row],[pesel]],meldunek[],2,FALSE),-1)</f>
        <v>8</v>
      </c>
      <c r="G233" s="6">
        <v>52</v>
      </c>
      <c r="H233" s="1">
        <v>1</v>
      </c>
      <c r="I233">
        <f t="shared" si="3"/>
        <v>0</v>
      </c>
    </row>
    <row r="234" spans="1:9" x14ac:dyDescent="0.3">
      <c r="A234">
        <v>233</v>
      </c>
      <c r="B234">
        <v>95042088338</v>
      </c>
      <c r="C234" s="1" t="s">
        <v>444</v>
      </c>
      <c r="D234">
        <f>IFERROR(VLOOKUP(wypozyczenia5[[#This Row],[pesel]],meldunek[],2,FALSE),-1)</f>
        <v>15</v>
      </c>
      <c r="G234" s="6">
        <v>57</v>
      </c>
      <c r="H234" s="1">
        <v>1</v>
      </c>
      <c r="I234">
        <f t="shared" si="3"/>
        <v>0</v>
      </c>
    </row>
    <row r="235" spans="1:9" x14ac:dyDescent="0.3">
      <c r="A235">
        <v>234</v>
      </c>
      <c r="B235">
        <v>94082711312</v>
      </c>
      <c r="C235" s="1" t="s">
        <v>457</v>
      </c>
      <c r="D235">
        <f>IFERROR(VLOOKUP(wypozyczenia5[[#This Row],[pesel]],meldunek[],2,FALSE),-1)</f>
        <v>62</v>
      </c>
      <c r="G235" s="6">
        <v>69</v>
      </c>
      <c r="H235" s="1">
        <v>1</v>
      </c>
      <c r="I235">
        <f t="shared" si="3"/>
        <v>0</v>
      </c>
    </row>
    <row r="236" spans="1:9" x14ac:dyDescent="0.3">
      <c r="A236">
        <v>235</v>
      </c>
      <c r="B236">
        <v>94030283737</v>
      </c>
      <c r="C236" s="1" t="s">
        <v>441</v>
      </c>
      <c r="D236">
        <f>IFERROR(VLOOKUP(wypozyczenia5[[#This Row],[pesel]],meldunek[],2,FALSE),-1)</f>
        <v>1</v>
      </c>
      <c r="G236" s="3" t="s">
        <v>522</v>
      </c>
      <c r="H236" s="1"/>
      <c r="I236">
        <f t="shared" si="3"/>
        <v>0</v>
      </c>
    </row>
    <row r="237" spans="1:9" x14ac:dyDescent="0.3">
      <c r="A237">
        <v>236</v>
      </c>
      <c r="B237">
        <v>97010812385</v>
      </c>
      <c r="C237" s="1" t="s">
        <v>482</v>
      </c>
      <c r="D237">
        <f>IFERROR(VLOOKUP(wypozyczenia5[[#This Row],[pesel]],meldunek[],2,FALSE),-1)</f>
        <v>7</v>
      </c>
      <c r="G237" s="6">
        <v>18</v>
      </c>
      <c r="H237" s="1">
        <v>1</v>
      </c>
      <c r="I237">
        <f t="shared" si="3"/>
        <v>0</v>
      </c>
    </row>
    <row r="238" spans="1:9" x14ac:dyDescent="0.3">
      <c r="A238">
        <v>237</v>
      </c>
      <c r="B238">
        <v>96011338285</v>
      </c>
      <c r="C238" s="1" t="s">
        <v>494</v>
      </c>
      <c r="D238">
        <f>IFERROR(VLOOKUP(wypozyczenia5[[#This Row],[pesel]],meldunek[],2,FALSE),-1)</f>
        <v>13</v>
      </c>
      <c r="G238" s="6">
        <v>68</v>
      </c>
      <c r="H238" s="1">
        <v>1</v>
      </c>
      <c r="I238">
        <f t="shared" si="3"/>
        <v>0</v>
      </c>
    </row>
    <row r="239" spans="1:9" x14ac:dyDescent="0.3">
      <c r="A239">
        <v>238</v>
      </c>
      <c r="B239">
        <v>94112234831</v>
      </c>
      <c r="C239" s="1" t="s">
        <v>442</v>
      </c>
      <c r="D239">
        <f>IFERROR(VLOOKUP(wypozyczenia5[[#This Row],[pesel]],meldunek[],2,FALSE),-1)</f>
        <v>54</v>
      </c>
      <c r="G239" s="3" t="s">
        <v>507</v>
      </c>
      <c r="H239" s="1"/>
      <c r="I239">
        <f t="shared" si="3"/>
        <v>0</v>
      </c>
    </row>
    <row r="240" spans="1:9" x14ac:dyDescent="0.3">
      <c r="A240">
        <v>239</v>
      </c>
      <c r="B240">
        <v>93092435575</v>
      </c>
      <c r="C240" s="1" t="s">
        <v>449</v>
      </c>
      <c r="D240">
        <f>IFERROR(VLOOKUP(wypozyczenia5[[#This Row],[pesel]],meldunek[],2,FALSE),-1)</f>
        <v>51</v>
      </c>
      <c r="G240" s="6">
        <v>32</v>
      </c>
      <c r="H240" s="1">
        <v>1</v>
      </c>
      <c r="I240">
        <f t="shared" si="3"/>
        <v>0</v>
      </c>
    </row>
    <row r="241" spans="1:9" x14ac:dyDescent="0.3">
      <c r="A241">
        <v>240</v>
      </c>
      <c r="B241">
        <v>94080681844</v>
      </c>
      <c r="C241" s="1" t="s">
        <v>441</v>
      </c>
      <c r="D241">
        <f>IFERROR(VLOOKUP(wypozyczenia5[[#This Row],[pesel]],meldunek[],2,FALSE),-1)</f>
        <v>27</v>
      </c>
      <c r="G241" s="6">
        <v>63</v>
      </c>
      <c r="H241" s="1">
        <v>1</v>
      </c>
      <c r="I241">
        <f t="shared" si="3"/>
        <v>0</v>
      </c>
    </row>
    <row r="242" spans="1:9" x14ac:dyDescent="0.3">
      <c r="A242">
        <v>241</v>
      </c>
      <c r="B242">
        <v>96082593622</v>
      </c>
      <c r="C242" s="1" t="s">
        <v>487</v>
      </c>
      <c r="D242">
        <f>IFERROR(VLOOKUP(wypozyczenia5[[#This Row],[pesel]],meldunek[],2,FALSE),-1)</f>
        <v>32</v>
      </c>
      <c r="G242" s="3" t="s">
        <v>491</v>
      </c>
      <c r="H242" s="1"/>
      <c r="I242">
        <f t="shared" si="3"/>
        <v>0</v>
      </c>
    </row>
    <row r="243" spans="1:9" x14ac:dyDescent="0.3">
      <c r="A243">
        <v>242</v>
      </c>
      <c r="B243">
        <v>96061044486</v>
      </c>
      <c r="C243" s="1" t="s">
        <v>496</v>
      </c>
      <c r="D243">
        <f>IFERROR(VLOOKUP(wypozyczenia5[[#This Row],[pesel]],meldunek[],2,FALSE),-1)</f>
        <v>34</v>
      </c>
      <c r="G243" s="6">
        <v>28</v>
      </c>
      <c r="H243" s="1">
        <v>1</v>
      </c>
      <c r="I243">
        <f t="shared" si="3"/>
        <v>0</v>
      </c>
    </row>
    <row r="244" spans="1:9" x14ac:dyDescent="0.3">
      <c r="A244">
        <v>243</v>
      </c>
      <c r="B244">
        <v>95052836383</v>
      </c>
      <c r="C244" s="1" t="s">
        <v>504</v>
      </c>
      <c r="D244">
        <f>IFERROR(VLOOKUP(wypozyczenia5[[#This Row],[pesel]],meldunek[],2,FALSE),-1)</f>
        <v>62</v>
      </c>
      <c r="G244" s="6">
        <v>37</v>
      </c>
      <c r="H244" s="1">
        <v>1</v>
      </c>
      <c r="I244">
        <f t="shared" si="3"/>
        <v>0</v>
      </c>
    </row>
    <row r="245" spans="1:9" x14ac:dyDescent="0.3">
      <c r="A245">
        <v>244</v>
      </c>
      <c r="B245">
        <v>94012331191</v>
      </c>
      <c r="C245" s="1" t="s">
        <v>490</v>
      </c>
      <c r="D245">
        <f>IFERROR(VLOOKUP(wypozyczenia5[[#This Row],[pesel]],meldunek[],2,FALSE),-1)</f>
        <v>56</v>
      </c>
      <c r="G245" s="6">
        <v>40</v>
      </c>
      <c r="H245" s="1">
        <v>1</v>
      </c>
      <c r="I245">
        <f t="shared" si="3"/>
        <v>0</v>
      </c>
    </row>
    <row r="246" spans="1:9" x14ac:dyDescent="0.3">
      <c r="A246">
        <v>245</v>
      </c>
      <c r="B246">
        <v>94083048134</v>
      </c>
      <c r="C246" s="1" t="s">
        <v>468</v>
      </c>
      <c r="D246">
        <f>IFERROR(VLOOKUP(wypozyczenia5[[#This Row],[pesel]],meldunek[],2,FALSE),-1)</f>
        <v>21</v>
      </c>
      <c r="G246" s="6">
        <v>61</v>
      </c>
      <c r="H246" s="1">
        <v>1</v>
      </c>
      <c r="I246">
        <f t="shared" si="3"/>
        <v>0</v>
      </c>
    </row>
    <row r="247" spans="1:9" x14ac:dyDescent="0.3">
      <c r="A247">
        <v>246</v>
      </c>
      <c r="B247">
        <v>94100835552</v>
      </c>
      <c r="C247" s="1" t="s">
        <v>490</v>
      </c>
      <c r="D247">
        <f>IFERROR(VLOOKUP(wypozyczenia5[[#This Row],[pesel]],meldunek[],2,FALSE),-1)</f>
        <v>27</v>
      </c>
      <c r="G247" s="6">
        <v>68</v>
      </c>
      <c r="H247" s="1">
        <v>1</v>
      </c>
      <c r="I247">
        <f t="shared" si="3"/>
        <v>0</v>
      </c>
    </row>
    <row r="248" spans="1:9" x14ac:dyDescent="0.3">
      <c r="A248">
        <v>247</v>
      </c>
      <c r="B248">
        <v>92112635683</v>
      </c>
      <c r="C248" s="1" t="s">
        <v>518</v>
      </c>
      <c r="D248">
        <f>IFERROR(VLOOKUP(wypozyczenia5[[#This Row],[pesel]],meldunek[],2,FALSE),-1)</f>
        <v>56</v>
      </c>
      <c r="G248" s="6">
        <v>69</v>
      </c>
      <c r="H248" s="1">
        <v>1</v>
      </c>
      <c r="I248">
        <f t="shared" si="3"/>
        <v>0</v>
      </c>
    </row>
    <row r="249" spans="1:9" x14ac:dyDescent="0.3">
      <c r="A249">
        <v>248</v>
      </c>
      <c r="B249">
        <v>97021392858</v>
      </c>
      <c r="C249" s="1" t="s">
        <v>467</v>
      </c>
      <c r="D249">
        <f>IFERROR(VLOOKUP(wypozyczenia5[[#This Row],[pesel]],meldunek[],2,FALSE),-1)</f>
        <v>13</v>
      </c>
      <c r="G249" s="3" t="s">
        <v>520</v>
      </c>
      <c r="H249" s="1"/>
      <c r="I249">
        <f t="shared" si="3"/>
        <v>0</v>
      </c>
    </row>
    <row r="250" spans="1:9" x14ac:dyDescent="0.3">
      <c r="A250">
        <v>249</v>
      </c>
      <c r="B250">
        <v>93042594253</v>
      </c>
      <c r="C250" s="1" t="s">
        <v>513</v>
      </c>
      <c r="D250">
        <f>IFERROR(VLOOKUP(wypozyczenia5[[#This Row],[pesel]],meldunek[],2,FALSE),-1)</f>
        <v>17</v>
      </c>
      <c r="G250" s="6">
        <v>55</v>
      </c>
      <c r="H250" s="1">
        <v>1</v>
      </c>
      <c r="I250">
        <f t="shared" si="3"/>
        <v>0</v>
      </c>
    </row>
    <row r="251" spans="1:9" x14ac:dyDescent="0.3">
      <c r="A251">
        <v>250</v>
      </c>
      <c r="B251">
        <v>96122095251</v>
      </c>
      <c r="C251" s="1" t="s">
        <v>474</v>
      </c>
      <c r="D251">
        <f>IFERROR(VLOOKUP(wypozyczenia5[[#This Row],[pesel]],meldunek[],2,FALSE),-1)</f>
        <v>32</v>
      </c>
      <c r="G251" s="6">
        <v>66</v>
      </c>
      <c r="H251" s="1">
        <v>1</v>
      </c>
      <c r="I251">
        <f t="shared" si="3"/>
        <v>0</v>
      </c>
    </row>
    <row r="252" spans="1:9" x14ac:dyDescent="0.3">
      <c r="A252">
        <v>251</v>
      </c>
      <c r="B252">
        <v>96122014799</v>
      </c>
      <c r="C252" s="1" t="s">
        <v>482</v>
      </c>
      <c r="D252">
        <f>IFERROR(VLOOKUP(wypozyczenia5[[#This Row],[pesel]],meldunek[],2,FALSE),-1)</f>
        <v>67</v>
      </c>
      <c r="G252" s="3" t="s">
        <v>465</v>
      </c>
      <c r="H252" s="1"/>
      <c r="I252">
        <f t="shared" si="3"/>
        <v>0</v>
      </c>
    </row>
    <row r="253" spans="1:9" x14ac:dyDescent="0.3">
      <c r="A253">
        <v>252</v>
      </c>
      <c r="B253">
        <v>95061884197</v>
      </c>
      <c r="C253" s="1" t="s">
        <v>482</v>
      </c>
      <c r="D253">
        <f>IFERROR(VLOOKUP(wypozyczenia5[[#This Row],[pesel]],meldunek[],2,FALSE),-1)</f>
        <v>54</v>
      </c>
      <c r="G253" s="6">
        <v>7</v>
      </c>
      <c r="H253" s="1">
        <v>1</v>
      </c>
      <c r="I253">
        <f t="shared" si="3"/>
        <v>0</v>
      </c>
    </row>
    <row r="254" spans="1:9" x14ac:dyDescent="0.3">
      <c r="A254">
        <v>253</v>
      </c>
      <c r="B254">
        <v>96110243976</v>
      </c>
      <c r="C254" s="1" t="s">
        <v>454</v>
      </c>
      <c r="D254">
        <f>IFERROR(VLOOKUP(wypozyczenia5[[#This Row],[pesel]],meldunek[],2,FALSE),-1)</f>
        <v>8</v>
      </c>
      <c r="G254" s="6">
        <v>17</v>
      </c>
      <c r="H254" s="1">
        <v>1</v>
      </c>
      <c r="I254">
        <f t="shared" si="3"/>
        <v>0</v>
      </c>
    </row>
    <row r="255" spans="1:9" x14ac:dyDescent="0.3">
      <c r="A255">
        <v>254</v>
      </c>
      <c r="B255">
        <v>93021966581</v>
      </c>
      <c r="C255" s="1" t="s">
        <v>451</v>
      </c>
      <c r="D255">
        <f>IFERROR(VLOOKUP(wypozyczenia5[[#This Row],[pesel]],meldunek[],2,FALSE),-1)</f>
        <v>13</v>
      </c>
      <c r="G255" s="6">
        <v>41</v>
      </c>
      <c r="H255" s="1">
        <v>1</v>
      </c>
      <c r="I255">
        <f t="shared" si="3"/>
        <v>0</v>
      </c>
    </row>
    <row r="256" spans="1:9" x14ac:dyDescent="0.3">
      <c r="A256">
        <v>255</v>
      </c>
      <c r="B256">
        <v>92060863855</v>
      </c>
      <c r="C256" s="1" t="s">
        <v>515</v>
      </c>
      <c r="D256">
        <f>IFERROR(VLOOKUP(wypozyczenia5[[#This Row],[pesel]],meldunek[],2,FALSE),-1)</f>
        <v>1</v>
      </c>
      <c r="G256" s="6">
        <v>44</v>
      </c>
      <c r="H256" s="1">
        <v>1</v>
      </c>
      <c r="I256">
        <f t="shared" si="3"/>
        <v>0</v>
      </c>
    </row>
    <row r="257" spans="1:9" x14ac:dyDescent="0.3">
      <c r="A257">
        <v>256</v>
      </c>
      <c r="B257">
        <v>94012177294</v>
      </c>
      <c r="C257" s="1" t="s">
        <v>466</v>
      </c>
      <c r="D257">
        <f>IFERROR(VLOOKUP(wypozyczenia5[[#This Row],[pesel]],meldunek[],2,FALSE),-1)</f>
        <v>53</v>
      </c>
      <c r="G257" s="3" t="s">
        <v>499</v>
      </c>
      <c r="H257" s="1"/>
      <c r="I257">
        <f t="shared" si="3"/>
        <v>0</v>
      </c>
    </row>
    <row r="258" spans="1:9" x14ac:dyDescent="0.3">
      <c r="A258">
        <v>257</v>
      </c>
      <c r="B258">
        <v>93031439697</v>
      </c>
      <c r="C258" s="1" t="s">
        <v>478</v>
      </c>
      <c r="D258">
        <f>IFERROR(VLOOKUP(wypozyczenia5[[#This Row],[pesel]],meldunek[],2,FALSE),-1)</f>
        <v>22</v>
      </c>
      <c r="G258" s="6">
        <v>45</v>
      </c>
      <c r="H258" s="1">
        <v>1</v>
      </c>
      <c r="I258">
        <f t="shared" si="3"/>
        <v>0</v>
      </c>
    </row>
    <row r="259" spans="1:9" x14ac:dyDescent="0.3">
      <c r="A259">
        <v>258</v>
      </c>
      <c r="B259">
        <v>95081712847</v>
      </c>
      <c r="C259" s="1" t="s">
        <v>463</v>
      </c>
      <c r="D259">
        <f>IFERROR(VLOOKUP(wypozyczenia5[[#This Row],[pesel]],meldunek[],2,FALSE),-1)</f>
        <v>64</v>
      </c>
      <c r="G259" s="3" t="s">
        <v>475</v>
      </c>
      <c r="H259" s="1"/>
      <c r="I259">
        <f t="shared" si="3"/>
        <v>0</v>
      </c>
    </row>
    <row r="260" spans="1:9" x14ac:dyDescent="0.3">
      <c r="A260">
        <v>259</v>
      </c>
      <c r="B260">
        <v>92121027392</v>
      </c>
      <c r="C260" s="1" t="s">
        <v>442</v>
      </c>
      <c r="D260">
        <f>IFERROR(VLOOKUP(wypozyczenia5[[#This Row],[pesel]],meldunek[],2,FALSE),-1)</f>
        <v>50</v>
      </c>
      <c r="G260" s="6">
        <v>2</v>
      </c>
      <c r="H260" s="1">
        <v>1</v>
      </c>
      <c r="I260">
        <f t="shared" si="3"/>
        <v>0</v>
      </c>
    </row>
    <row r="261" spans="1:9" x14ac:dyDescent="0.3">
      <c r="A261">
        <v>260</v>
      </c>
      <c r="B261">
        <v>94030588351</v>
      </c>
      <c r="C261" s="1" t="s">
        <v>486</v>
      </c>
      <c r="D261">
        <f>IFERROR(VLOOKUP(wypozyczenia5[[#This Row],[pesel]],meldunek[],2,FALSE),-1)</f>
        <v>34</v>
      </c>
      <c r="G261" s="6">
        <v>10</v>
      </c>
      <c r="H261" s="1">
        <v>1</v>
      </c>
      <c r="I261">
        <f t="shared" si="3"/>
        <v>0</v>
      </c>
    </row>
    <row r="262" spans="1:9" x14ac:dyDescent="0.3">
      <c r="A262">
        <v>261</v>
      </c>
      <c r="B262">
        <v>92121027392</v>
      </c>
      <c r="C262" s="1" t="s">
        <v>447</v>
      </c>
      <c r="D262">
        <f>IFERROR(VLOOKUP(wypozyczenia5[[#This Row],[pesel]],meldunek[],2,FALSE),-1)</f>
        <v>50</v>
      </c>
      <c r="G262" s="6">
        <v>13</v>
      </c>
      <c r="H262" s="1">
        <v>1</v>
      </c>
      <c r="I262">
        <f t="shared" ref="I262:I325" si="4">IF(H262&gt;1,H262-1,0)</f>
        <v>0</v>
      </c>
    </row>
    <row r="263" spans="1:9" x14ac:dyDescent="0.3">
      <c r="A263">
        <v>262</v>
      </c>
      <c r="B263">
        <v>95090322493</v>
      </c>
      <c r="C263" s="1" t="s">
        <v>519</v>
      </c>
      <c r="D263">
        <f>IFERROR(VLOOKUP(wypozyczenia5[[#This Row],[pesel]],meldunek[],2,FALSE),-1)</f>
        <v>63</v>
      </c>
      <c r="G263" s="6">
        <v>23</v>
      </c>
      <c r="H263" s="1">
        <v>1</v>
      </c>
      <c r="I263">
        <f t="shared" si="4"/>
        <v>0</v>
      </c>
    </row>
    <row r="264" spans="1:9" x14ac:dyDescent="0.3">
      <c r="A264">
        <v>263</v>
      </c>
      <c r="B264">
        <v>96050641553</v>
      </c>
      <c r="C264" s="1" t="s">
        <v>506</v>
      </c>
      <c r="D264">
        <f>IFERROR(VLOOKUP(wypozyczenia5[[#This Row],[pesel]],meldunek[],2,FALSE),-1)</f>
        <v>56</v>
      </c>
      <c r="G264" s="6">
        <v>70</v>
      </c>
      <c r="H264" s="1">
        <v>1</v>
      </c>
      <c r="I264">
        <f t="shared" si="4"/>
        <v>0</v>
      </c>
    </row>
    <row r="265" spans="1:9" x14ac:dyDescent="0.3">
      <c r="A265">
        <v>264</v>
      </c>
      <c r="B265">
        <v>93012423916</v>
      </c>
      <c r="C265" s="1" t="s">
        <v>515</v>
      </c>
      <c r="D265">
        <f>IFERROR(VLOOKUP(wypozyczenia5[[#This Row],[pesel]],meldunek[],2,FALSE),-1)</f>
        <v>47</v>
      </c>
      <c r="G265" s="3" t="s">
        <v>506</v>
      </c>
      <c r="H265" s="1"/>
      <c r="I265">
        <f t="shared" si="4"/>
        <v>0</v>
      </c>
    </row>
    <row r="266" spans="1:9" x14ac:dyDescent="0.3">
      <c r="A266">
        <v>265</v>
      </c>
      <c r="B266">
        <v>97012853362</v>
      </c>
      <c r="C266" s="1" t="s">
        <v>461</v>
      </c>
      <c r="D266">
        <f>IFERROR(VLOOKUP(wypozyczenia5[[#This Row],[pesel]],meldunek[],2,FALSE),-1)</f>
        <v>36</v>
      </c>
      <c r="G266" s="6">
        <v>1</v>
      </c>
      <c r="H266" s="1">
        <v>1</v>
      </c>
      <c r="I266">
        <f t="shared" si="4"/>
        <v>0</v>
      </c>
    </row>
    <row r="267" spans="1:9" x14ac:dyDescent="0.3">
      <c r="A267">
        <v>266</v>
      </c>
      <c r="B267">
        <v>94021031192</v>
      </c>
      <c r="C267" s="1" t="s">
        <v>462</v>
      </c>
      <c r="D267">
        <f>IFERROR(VLOOKUP(wypozyczenia5[[#This Row],[pesel]],meldunek[],2,FALSE),-1)</f>
        <v>47</v>
      </c>
      <c r="G267" s="6">
        <v>34</v>
      </c>
      <c r="H267" s="1">
        <v>1</v>
      </c>
      <c r="I267">
        <f t="shared" si="4"/>
        <v>0</v>
      </c>
    </row>
    <row r="268" spans="1:9" x14ac:dyDescent="0.3">
      <c r="A268">
        <v>267</v>
      </c>
      <c r="B268">
        <v>93021324462</v>
      </c>
      <c r="C268" s="1" t="s">
        <v>494</v>
      </c>
      <c r="D268">
        <f>IFERROR(VLOOKUP(wypozyczenia5[[#This Row],[pesel]],meldunek[],2,FALSE),-1)</f>
        <v>51</v>
      </c>
      <c r="G268" s="6">
        <v>56</v>
      </c>
      <c r="H268" s="1">
        <v>1</v>
      </c>
      <c r="I268">
        <f t="shared" si="4"/>
        <v>0</v>
      </c>
    </row>
    <row r="269" spans="1:9" x14ac:dyDescent="0.3">
      <c r="A269">
        <v>268</v>
      </c>
      <c r="B269">
        <v>94020462177</v>
      </c>
      <c r="C269" s="1" t="s">
        <v>510</v>
      </c>
      <c r="D269">
        <f>IFERROR(VLOOKUP(wypozyczenia5[[#This Row],[pesel]],meldunek[],2,FALSE),-1)</f>
        <v>4</v>
      </c>
      <c r="G269" s="3" t="s">
        <v>468</v>
      </c>
      <c r="H269" s="1"/>
      <c r="I269">
        <f t="shared" si="4"/>
        <v>0</v>
      </c>
    </row>
    <row r="270" spans="1:9" x14ac:dyDescent="0.3">
      <c r="A270">
        <v>269</v>
      </c>
      <c r="B270">
        <v>95122598863</v>
      </c>
      <c r="C270" s="1" t="s">
        <v>481</v>
      </c>
      <c r="D270">
        <f>IFERROR(VLOOKUP(wypozyczenia5[[#This Row],[pesel]],meldunek[],2,FALSE),-1)</f>
        <v>35</v>
      </c>
      <c r="G270" s="6">
        <v>21</v>
      </c>
      <c r="H270" s="1">
        <v>1</v>
      </c>
      <c r="I270">
        <f t="shared" si="4"/>
        <v>0</v>
      </c>
    </row>
    <row r="271" spans="1:9" x14ac:dyDescent="0.3">
      <c r="A271">
        <v>270</v>
      </c>
      <c r="B271">
        <v>92061937214</v>
      </c>
      <c r="C271" s="1" t="s">
        <v>520</v>
      </c>
      <c r="D271">
        <f>IFERROR(VLOOKUP(wypozyczenia5[[#This Row],[pesel]],meldunek[],2,FALSE),-1)</f>
        <v>55</v>
      </c>
      <c r="G271" s="6">
        <v>31</v>
      </c>
      <c r="H271" s="1">
        <v>1</v>
      </c>
      <c r="I271">
        <f t="shared" si="4"/>
        <v>0</v>
      </c>
    </row>
    <row r="272" spans="1:9" x14ac:dyDescent="0.3">
      <c r="A272">
        <v>271</v>
      </c>
      <c r="B272">
        <v>95011221717</v>
      </c>
      <c r="C272" s="1" t="s">
        <v>445</v>
      </c>
      <c r="D272">
        <f>IFERROR(VLOOKUP(wypozyczenia5[[#This Row],[pesel]],meldunek[],2,FALSE),-1)</f>
        <v>37</v>
      </c>
      <c r="G272" s="6">
        <v>39</v>
      </c>
      <c r="H272" s="1">
        <v>1</v>
      </c>
      <c r="I272">
        <f t="shared" si="4"/>
        <v>0</v>
      </c>
    </row>
    <row r="273" spans="1:9" x14ac:dyDescent="0.3">
      <c r="A273">
        <v>272</v>
      </c>
      <c r="B273">
        <v>92061754985</v>
      </c>
      <c r="C273" s="1" t="s">
        <v>470</v>
      </c>
      <c r="D273">
        <f>IFERROR(VLOOKUP(wypozyczenia5[[#This Row],[pesel]],meldunek[],2,FALSE),-1)</f>
        <v>62</v>
      </c>
      <c r="G273" s="6">
        <v>43</v>
      </c>
      <c r="H273" s="1">
        <v>1</v>
      </c>
      <c r="I273">
        <f t="shared" si="4"/>
        <v>0</v>
      </c>
    </row>
    <row r="274" spans="1:9" x14ac:dyDescent="0.3">
      <c r="A274">
        <v>273</v>
      </c>
      <c r="B274">
        <v>94010593869</v>
      </c>
      <c r="C274" s="1" t="s">
        <v>521</v>
      </c>
      <c r="D274">
        <f>IFERROR(VLOOKUP(wypozyczenia5[[#This Row],[pesel]],meldunek[],2,FALSE),-1)</f>
        <v>36</v>
      </c>
      <c r="G274" s="6">
        <v>61</v>
      </c>
      <c r="H274" s="1">
        <v>1</v>
      </c>
      <c r="I274">
        <f t="shared" si="4"/>
        <v>0</v>
      </c>
    </row>
    <row r="275" spans="1:9" x14ac:dyDescent="0.3">
      <c r="A275">
        <v>274</v>
      </c>
      <c r="B275">
        <v>95103086594</v>
      </c>
      <c r="C275" s="1" t="s">
        <v>480</v>
      </c>
      <c r="D275">
        <f>IFERROR(VLOOKUP(wypozyczenia5[[#This Row],[pesel]],meldunek[],2,FALSE),-1)</f>
        <v>51</v>
      </c>
      <c r="G275" s="6">
        <v>69</v>
      </c>
      <c r="H275" s="1">
        <v>2</v>
      </c>
      <c r="I275">
        <f t="shared" si="4"/>
        <v>1</v>
      </c>
    </row>
    <row r="276" spans="1:9" x14ac:dyDescent="0.3">
      <c r="A276">
        <v>275</v>
      </c>
      <c r="B276">
        <v>93031922166</v>
      </c>
      <c r="C276" s="1" t="s">
        <v>522</v>
      </c>
      <c r="D276">
        <f>IFERROR(VLOOKUP(wypozyczenia5[[#This Row],[pesel]],meldunek[],2,FALSE),-1)</f>
        <v>18</v>
      </c>
      <c r="G276" s="3" t="s">
        <v>445</v>
      </c>
      <c r="H276" s="1"/>
      <c r="I276">
        <f t="shared" si="4"/>
        <v>0</v>
      </c>
    </row>
    <row r="277" spans="1:9" x14ac:dyDescent="0.3">
      <c r="A277">
        <v>276</v>
      </c>
      <c r="B277">
        <v>93020294887</v>
      </c>
      <c r="C277" s="1" t="s">
        <v>501</v>
      </c>
      <c r="D277">
        <f>IFERROR(VLOOKUP(wypozyczenia5[[#This Row],[pesel]],meldunek[],2,FALSE),-1)</f>
        <v>43</v>
      </c>
      <c r="G277" s="6">
        <v>14</v>
      </c>
      <c r="H277" s="1">
        <v>1</v>
      </c>
      <c r="I277">
        <f t="shared" si="4"/>
        <v>0</v>
      </c>
    </row>
    <row r="278" spans="1:9" x14ac:dyDescent="0.3">
      <c r="A278">
        <v>277</v>
      </c>
      <c r="B278">
        <v>94020368381</v>
      </c>
      <c r="C278" s="1" t="s">
        <v>508</v>
      </c>
      <c r="D278">
        <f>IFERROR(VLOOKUP(wypozyczenia5[[#This Row],[pesel]],meldunek[],2,FALSE),-1)</f>
        <v>55</v>
      </c>
      <c r="G278" s="6">
        <v>28</v>
      </c>
      <c r="H278" s="1">
        <v>1</v>
      </c>
      <c r="I278">
        <f t="shared" si="4"/>
        <v>0</v>
      </c>
    </row>
    <row r="279" spans="1:9" x14ac:dyDescent="0.3">
      <c r="A279">
        <v>278</v>
      </c>
      <c r="B279">
        <v>92060349478</v>
      </c>
      <c r="C279" s="1" t="s">
        <v>490</v>
      </c>
      <c r="D279">
        <f>IFERROR(VLOOKUP(wypozyczenia5[[#This Row],[pesel]],meldunek[],2,FALSE),-1)</f>
        <v>9</v>
      </c>
      <c r="G279" s="6">
        <v>37</v>
      </c>
      <c r="H279" s="1">
        <v>1</v>
      </c>
      <c r="I279">
        <f t="shared" si="4"/>
        <v>0</v>
      </c>
    </row>
    <row r="280" spans="1:9" x14ac:dyDescent="0.3">
      <c r="A280">
        <v>279</v>
      </c>
      <c r="B280">
        <v>95012344439</v>
      </c>
      <c r="C280" s="1" t="s">
        <v>502</v>
      </c>
      <c r="D280">
        <f>IFERROR(VLOOKUP(wypozyczenia5[[#This Row],[pesel]],meldunek[],2,FALSE),-1)</f>
        <v>65</v>
      </c>
      <c r="G280" s="6">
        <v>65</v>
      </c>
      <c r="H280" s="1">
        <v>1</v>
      </c>
      <c r="I280">
        <f t="shared" si="4"/>
        <v>0</v>
      </c>
    </row>
    <row r="281" spans="1:9" x14ac:dyDescent="0.3">
      <c r="A281">
        <v>280</v>
      </c>
      <c r="B281">
        <v>96051572319</v>
      </c>
      <c r="C281" s="1" t="s">
        <v>468</v>
      </c>
      <c r="D281">
        <f>IFERROR(VLOOKUP(wypozyczenia5[[#This Row],[pesel]],meldunek[],2,FALSE),-1)</f>
        <v>39</v>
      </c>
      <c r="G281" s="3" t="s">
        <v>517</v>
      </c>
      <c r="H281" s="1"/>
      <c r="I281">
        <f t="shared" si="4"/>
        <v>0</v>
      </c>
    </row>
    <row r="282" spans="1:9" x14ac:dyDescent="0.3">
      <c r="A282">
        <v>281</v>
      </c>
      <c r="B282">
        <v>92090349976</v>
      </c>
      <c r="C282" s="1" t="s">
        <v>453</v>
      </c>
      <c r="D282">
        <f>IFERROR(VLOOKUP(wypozyczenia5[[#This Row],[pesel]],meldunek[],2,FALSE),-1)</f>
        <v>34</v>
      </c>
      <c r="G282" s="6">
        <v>18</v>
      </c>
      <c r="H282" s="1">
        <v>2</v>
      </c>
      <c r="I282">
        <f t="shared" si="4"/>
        <v>1</v>
      </c>
    </row>
    <row r="283" spans="1:9" x14ac:dyDescent="0.3">
      <c r="A283">
        <v>282</v>
      </c>
      <c r="B283">
        <v>92052877491</v>
      </c>
      <c r="C283" s="1" t="s">
        <v>485</v>
      </c>
      <c r="D283">
        <f>IFERROR(VLOOKUP(wypozyczenia5[[#This Row],[pesel]],meldunek[],2,FALSE),-1)</f>
        <v>47</v>
      </c>
      <c r="G283" s="3" t="s">
        <v>495</v>
      </c>
      <c r="H283" s="1"/>
      <c r="I283">
        <f t="shared" si="4"/>
        <v>0</v>
      </c>
    </row>
    <row r="284" spans="1:9" x14ac:dyDescent="0.3">
      <c r="A284">
        <v>283</v>
      </c>
      <c r="B284">
        <v>95082916158</v>
      </c>
      <c r="C284" s="1" t="s">
        <v>459</v>
      </c>
      <c r="D284">
        <f>IFERROR(VLOOKUP(wypozyczenia5[[#This Row],[pesel]],meldunek[],2,FALSE),-1)</f>
        <v>50</v>
      </c>
      <c r="G284" s="6">
        <v>39</v>
      </c>
      <c r="H284" s="1">
        <v>1</v>
      </c>
      <c r="I284">
        <f t="shared" si="4"/>
        <v>0</v>
      </c>
    </row>
    <row r="285" spans="1:9" x14ac:dyDescent="0.3">
      <c r="A285">
        <v>284</v>
      </c>
      <c r="B285">
        <v>95120487536</v>
      </c>
      <c r="C285" s="1" t="s">
        <v>491</v>
      </c>
      <c r="D285">
        <f>IFERROR(VLOOKUP(wypozyczenia5[[#This Row],[pesel]],meldunek[],2,FALSE),-1)</f>
        <v>28</v>
      </c>
      <c r="G285" s="6">
        <v>56</v>
      </c>
      <c r="H285" s="1">
        <v>1</v>
      </c>
      <c r="I285">
        <f t="shared" si="4"/>
        <v>0</v>
      </c>
    </row>
    <row r="286" spans="1:9" x14ac:dyDescent="0.3">
      <c r="A286">
        <v>285</v>
      </c>
      <c r="B286">
        <v>95092172959</v>
      </c>
      <c r="C286" s="1" t="s">
        <v>505</v>
      </c>
      <c r="D286">
        <f>IFERROR(VLOOKUP(wypozyczenia5[[#This Row],[pesel]],meldunek[],2,FALSE),-1)</f>
        <v>62</v>
      </c>
      <c r="G286" s="3" t="s">
        <v>505</v>
      </c>
      <c r="H286" s="1"/>
      <c r="I286">
        <f t="shared" si="4"/>
        <v>0</v>
      </c>
    </row>
    <row r="287" spans="1:9" x14ac:dyDescent="0.3">
      <c r="A287">
        <v>286</v>
      </c>
      <c r="B287">
        <v>96121964255</v>
      </c>
      <c r="C287" s="1" t="s">
        <v>515</v>
      </c>
      <c r="D287">
        <f>IFERROR(VLOOKUP(wypozyczenia5[[#This Row],[pesel]],meldunek[],2,FALSE),-1)</f>
        <v>6</v>
      </c>
      <c r="G287" s="6">
        <v>13</v>
      </c>
      <c r="H287" s="1">
        <v>1</v>
      </c>
      <c r="I287">
        <f t="shared" si="4"/>
        <v>0</v>
      </c>
    </row>
    <row r="288" spans="1:9" x14ac:dyDescent="0.3">
      <c r="A288">
        <v>287</v>
      </c>
      <c r="B288">
        <v>93051494722</v>
      </c>
      <c r="C288" s="1" t="s">
        <v>446</v>
      </c>
      <c r="D288">
        <f>IFERROR(VLOOKUP(wypozyczenia5[[#This Row],[pesel]],meldunek[],2,FALSE),-1)</f>
        <v>59</v>
      </c>
      <c r="G288" s="6">
        <v>32</v>
      </c>
      <c r="H288" s="1">
        <v>1</v>
      </c>
      <c r="I288">
        <f t="shared" si="4"/>
        <v>0</v>
      </c>
    </row>
    <row r="289" spans="1:9" x14ac:dyDescent="0.3">
      <c r="A289">
        <v>288</v>
      </c>
      <c r="B289">
        <v>94052812232</v>
      </c>
      <c r="C289" s="1" t="s">
        <v>497</v>
      </c>
      <c r="D289">
        <f>IFERROR(VLOOKUP(wypozyczenia5[[#This Row],[pesel]],meldunek[],2,FALSE),-1)</f>
        <v>20</v>
      </c>
      <c r="G289" s="6">
        <v>44</v>
      </c>
      <c r="H289" s="1">
        <v>1</v>
      </c>
      <c r="I289">
        <f t="shared" si="4"/>
        <v>0</v>
      </c>
    </row>
    <row r="290" spans="1:9" x14ac:dyDescent="0.3">
      <c r="A290">
        <v>289</v>
      </c>
      <c r="B290">
        <v>95031582894</v>
      </c>
      <c r="C290" s="1" t="s">
        <v>470</v>
      </c>
      <c r="D290">
        <f>IFERROR(VLOOKUP(wypozyczenia5[[#This Row],[pesel]],meldunek[],2,FALSE),-1)</f>
        <v>49</v>
      </c>
      <c r="G290" s="6">
        <v>46</v>
      </c>
      <c r="H290" s="1">
        <v>1</v>
      </c>
      <c r="I290">
        <f t="shared" si="4"/>
        <v>0</v>
      </c>
    </row>
    <row r="291" spans="1:9" x14ac:dyDescent="0.3">
      <c r="A291">
        <v>290</v>
      </c>
      <c r="B291">
        <v>95092628511</v>
      </c>
      <c r="C291" s="1" t="s">
        <v>468</v>
      </c>
      <c r="D291">
        <f>IFERROR(VLOOKUP(wypozyczenia5[[#This Row],[pesel]],meldunek[],2,FALSE),-1)</f>
        <v>31</v>
      </c>
      <c r="G291" s="6">
        <v>62</v>
      </c>
      <c r="H291" s="1">
        <v>1</v>
      </c>
      <c r="I291">
        <f t="shared" si="4"/>
        <v>0</v>
      </c>
    </row>
    <row r="292" spans="1:9" x14ac:dyDescent="0.3">
      <c r="A292">
        <v>291</v>
      </c>
      <c r="B292">
        <v>96052982418</v>
      </c>
      <c r="C292" s="1" t="s">
        <v>491</v>
      </c>
      <c r="D292">
        <f>IFERROR(VLOOKUP(wypozyczenia5[[#This Row],[pesel]],meldunek[],2,FALSE),-1)</f>
        <v>68</v>
      </c>
      <c r="G292" s="6">
        <v>67</v>
      </c>
      <c r="H292" s="1">
        <v>1</v>
      </c>
      <c r="I292">
        <f t="shared" si="4"/>
        <v>0</v>
      </c>
    </row>
    <row r="293" spans="1:9" x14ac:dyDescent="0.3">
      <c r="A293">
        <v>292</v>
      </c>
      <c r="B293">
        <v>93080261416</v>
      </c>
      <c r="C293" s="1" t="s">
        <v>488</v>
      </c>
      <c r="D293">
        <f>IFERROR(VLOOKUP(wypozyczenia5[[#This Row],[pesel]],meldunek[],2,FALSE),-1)</f>
        <v>26</v>
      </c>
      <c r="G293" s="3" t="s">
        <v>464</v>
      </c>
      <c r="H293" s="1"/>
      <c r="I293">
        <f t="shared" si="4"/>
        <v>0</v>
      </c>
    </row>
    <row r="294" spans="1:9" x14ac:dyDescent="0.3">
      <c r="A294">
        <v>293</v>
      </c>
      <c r="B294">
        <v>95040576286</v>
      </c>
      <c r="C294" s="1" t="s">
        <v>439</v>
      </c>
      <c r="D294">
        <f>IFERROR(VLOOKUP(wypozyczenia5[[#This Row],[pesel]],meldunek[],2,FALSE),-1)</f>
        <v>35</v>
      </c>
      <c r="G294" s="6">
        <v>43</v>
      </c>
      <c r="H294" s="1">
        <v>1</v>
      </c>
      <c r="I294">
        <f t="shared" si="4"/>
        <v>0</v>
      </c>
    </row>
    <row r="295" spans="1:9" x14ac:dyDescent="0.3">
      <c r="A295">
        <v>294</v>
      </c>
      <c r="B295">
        <v>92081982469</v>
      </c>
      <c r="C295" s="1" t="s">
        <v>450</v>
      </c>
      <c r="D295">
        <f>IFERROR(VLOOKUP(wypozyczenia5[[#This Row],[pesel]],meldunek[],2,FALSE),-1)</f>
        <v>68</v>
      </c>
      <c r="G295" s="6">
        <v>56</v>
      </c>
      <c r="H295" s="1">
        <v>1</v>
      </c>
      <c r="I295">
        <f t="shared" si="4"/>
        <v>0</v>
      </c>
    </row>
    <row r="296" spans="1:9" x14ac:dyDescent="0.3">
      <c r="A296">
        <v>295</v>
      </c>
      <c r="B296">
        <v>93122038392</v>
      </c>
      <c r="C296" s="1" t="s">
        <v>512</v>
      </c>
      <c r="D296">
        <f>IFERROR(VLOOKUP(wypozyczenia5[[#This Row],[pesel]],meldunek[],2,FALSE),-1)</f>
        <v>34</v>
      </c>
      <c r="G296" s="6">
        <v>62</v>
      </c>
      <c r="H296" s="1">
        <v>1</v>
      </c>
      <c r="I296">
        <f t="shared" si="4"/>
        <v>0</v>
      </c>
    </row>
    <row r="297" spans="1:9" x14ac:dyDescent="0.3">
      <c r="A297">
        <v>296</v>
      </c>
      <c r="B297">
        <v>93031853565</v>
      </c>
      <c r="C297" s="1" t="s">
        <v>491</v>
      </c>
      <c r="D297">
        <f>IFERROR(VLOOKUP(wypozyczenia5[[#This Row],[pesel]],meldunek[],2,FALSE),-1)</f>
        <v>40</v>
      </c>
      <c r="G297" s="3" t="s">
        <v>439</v>
      </c>
      <c r="H297" s="1"/>
      <c r="I297">
        <f t="shared" si="4"/>
        <v>0</v>
      </c>
    </row>
    <row r="298" spans="1:9" x14ac:dyDescent="0.3">
      <c r="A298">
        <v>297</v>
      </c>
      <c r="B298">
        <v>96090264886</v>
      </c>
      <c r="C298" s="1" t="s">
        <v>517</v>
      </c>
      <c r="D298">
        <f>IFERROR(VLOOKUP(wypozyczenia5[[#This Row],[pesel]],meldunek[],2,FALSE),-1)</f>
        <v>18</v>
      </c>
      <c r="G298" s="6">
        <v>26</v>
      </c>
      <c r="H298" s="1">
        <v>1</v>
      </c>
      <c r="I298">
        <f t="shared" si="4"/>
        <v>0</v>
      </c>
    </row>
    <row r="299" spans="1:9" x14ac:dyDescent="0.3">
      <c r="A299">
        <v>298</v>
      </c>
      <c r="B299">
        <v>94123156375</v>
      </c>
      <c r="C299" s="1" t="s">
        <v>440</v>
      </c>
      <c r="D299">
        <f>IFERROR(VLOOKUP(wypozyczenia5[[#This Row],[pesel]],meldunek[],2,FALSE),-1)</f>
        <v>62</v>
      </c>
      <c r="G299" s="6">
        <v>27</v>
      </c>
      <c r="H299" s="1">
        <v>1</v>
      </c>
      <c r="I299">
        <f t="shared" si="4"/>
        <v>0</v>
      </c>
    </row>
    <row r="300" spans="1:9" x14ac:dyDescent="0.3">
      <c r="A300">
        <v>299</v>
      </c>
      <c r="B300">
        <v>95123151452</v>
      </c>
      <c r="C300" s="1" t="s">
        <v>459</v>
      </c>
      <c r="D300">
        <f>IFERROR(VLOOKUP(wypozyczenia5[[#This Row],[pesel]],meldunek[],2,FALSE),-1)</f>
        <v>69</v>
      </c>
      <c r="G300" s="6">
        <v>35</v>
      </c>
      <c r="H300" s="1">
        <v>1</v>
      </c>
      <c r="I300">
        <f t="shared" si="4"/>
        <v>0</v>
      </c>
    </row>
    <row r="301" spans="1:9" x14ac:dyDescent="0.3">
      <c r="A301">
        <v>300</v>
      </c>
      <c r="B301">
        <v>93061243679</v>
      </c>
      <c r="C301" s="1" t="s">
        <v>442</v>
      </c>
      <c r="D301">
        <f>IFERROR(VLOOKUP(wypozyczenia5[[#This Row],[pesel]],meldunek[],2,FALSE),-1)</f>
        <v>32</v>
      </c>
      <c r="G301" s="3" t="s">
        <v>471</v>
      </c>
      <c r="H301" s="1"/>
      <c r="I301">
        <f t="shared" si="4"/>
        <v>0</v>
      </c>
    </row>
    <row r="302" spans="1:9" x14ac:dyDescent="0.3">
      <c r="A302">
        <v>301</v>
      </c>
      <c r="B302">
        <v>95050294464</v>
      </c>
      <c r="C302" s="1" t="s">
        <v>488</v>
      </c>
      <c r="D302">
        <f>IFERROR(VLOOKUP(wypozyczenia5[[#This Row],[pesel]],meldunek[],2,FALSE),-1)</f>
        <v>51</v>
      </c>
      <c r="G302" s="6">
        <v>21</v>
      </c>
      <c r="H302" s="1">
        <v>1</v>
      </c>
      <c r="I302">
        <f t="shared" si="4"/>
        <v>0</v>
      </c>
    </row>
    <row r="303" spans="1:9" x14ac:dyDescent="0.3">
      <c r="A303">
        <v>302</v>
      </c>
      <c r="B303">
        <v>94051886221</v>
      </c>
      <c r="C303" s="1" t="s">
        <v>452</v>
      </c>
      <c r="D303">
        <f>IFERROR(VLOOKUP(wypozyczenia5[[#This Row],[pesel]],meldunek[],2,FALSE),-1)</f>
        <v>8</v>
      </c>
      <c r="G303" s="6">
        <v>45</v>
      </c>
      <c r="H303" s="1">
        <v>1</v>
      </c>
      <c r="I303">
        <f t="shared" si="4"/>
        <v>0</v>
      </c>
    </row>
    <row r="304" spans="1:9" x14ac:dyDescent="0.3">
      <c r="A304">
        <v>303</v>
      </c>
      <c r="B304">
        <v>96090634229</v>
      </c>
      <c r="C304" s="1" t="s">
        <v>482</v>
      </c>
      <c r="D304">
        <f>IFERROR(VLOOKUP(wypozyczenia5[[#This Row],[pesel]],meldunek[],2,FALSE),-1)</f>
        <v>48</v>
      </c>
      <c r="G304" s="6">
        <v>48</v>
      </c>
      <c r="H304" s="1">
        <v>1</v>
      </c>
      <c r="I304">
        <f t="shared" si="4"/>
        <v>0</v>
      </c>
    </row>
    <row r="305" spans="1:9" x14ac:dyDescent="0.3">
      <c r="A305">
        <v>304</v>
      </c>
      <c r="B305">
        <v>94072628581</v>
      </c>
      <c r="C305" s="1" t="s">
        <v>498</v>
      </c>
      <c r="D305">
        <f>IFERROR(VLOOKUP(wypozyczenia5[[#This Row],[pesel]],meldunek[],2,FALSE),-1)</f>
        <v>36</v>
      </c>
      <c r="G305" s="3" t="s">
        <v>510</v>
      </c>
      <c r="H305" s="1"/>
      <c r="I305">
        <f t="shared" si="4"/>
        <v>0</v>
      </c>
    </row>
    <row r="306" spans="1:9" x14ac:dyDescent="0.3">
      <c r="A306">
        <v>305</v>
      </c>
      <c r="B306">
        <v>95053039198</v>
      </c>
      <c r="C306" s="1" t="s">
        <v>482</v>
      </c>
      <c r="D306">
        <f>IFERROR(VLOOKUP(wypozyczenia5[[#This Row],[pesel]],meldunek[],2,FALSE),-1)</f>
        <v>27</v>
      </c>
      <c r="G306" s="6">
        <v>4</v>
      </c>
      <c r="H306" s="1">
        <v>1</v>
      </c>
      <c r="I306">
        <f t="shared" si="4"/>
        <v>0</v>
      </c>
    </row>
    <row r="307" spans="1:9" x14ac:dyDescent="0.3">
      <c r="A307">
        <v>306</v>
      </c>
      <c r="B307">
        <v>94050415987</v>
      </c>
      <c r="C307" s="1" t="s">
        <v>452</v>
      </c>
      <c r="D307">
        <f>IFERROR(VLOOKUP(wypozyczenia5[[#This Row],[pesel]],meldunek[],2,FALSE),-1)</f>
        <v>3</v>
      </c>
      <c r="G307" s="6">
        <v>32</v>
      </c>
      <c r="H307" s="1">
        <v>1</v>
      </c>
      <c r="I307">
        <f t="shared" si="4"/>
        <v>0</v>
      </c>
    </row>
    <row r="308" spans="1:9" x14ac:dyDescent="0.3">
      <c r="A308">
        <v>307</v>
      </c>
      <c r="B308">
        <v>94062767281</v>
      </c>
      <c r="C308" s="1" t="s">
        <v>480</v>
      </c>
      <c r="D308">
        <f>IFERROR(VLOOKUP(wypozyczenia5[[#This Row],[pesel]],meldunek[],2,FALSE),-1)</f>
        <v>56</v>
      </c>
      <c r="G308" s="3" t="s">
        <v>508</v>
      </c>
      <c r="H308" s="1"/>
      <c r="I308">
        <f t="shared" si="4"/>
        <v>0</v>
      </c>
    </row>
    <row r="309" spans="1:9" x14ac:dyDescent="0.3">
      <c r="A309">
        <v>308</v>
      </c>
      <c r="B309">
        <v>92082477625</v>
      </c>
      <c r="C309" s="1" t="s">
        <v>472</v>
      </c>
      <c r="D309">
        <f>IFERROR(VLOOKUP(wypozyczenia5[[#This Row],[pesel]],meldunek[],2,FALSE),-1)</f>
        <v>-1</v>
      </c>
      <c r="G309" s="6">
        <v>44</v>
      </c>
      <c r="H309" s="1">
        <v>1</v>
      </c>
      <c r="I309">
        <f t="shared" si="4"/>
        <v>0</v>
      </c>
    </row>
    <row r="310" spans="1:9" x14ac:dyDescent="0.3">
      <c r="A310">
        <v>309</v>
      </c>
      <c r="B310">
        <v>94070532538</v>
      </c>
      <c r="C310" s="1" t="s">
        <v>477</v>
      </c>
      <c r="D310">
        <f>IFERROR(VLOOKUP(wypozyczenia5[[#This Row],[pesel]],meldunek[],2,FALSE),-1)</f>
        <v>-1</v>
      </c>
      <c r="G310" s="6">
        <v>55</v>
      </c>
      <c r="H310" s="1">
        <v>1</v>
      </c>
      <c r="I310">
        <f t="shared" si="4"/>
        <v>0</v>
      </c>
    </row>
    <row r="311" spans="1:9" x14ac:dyDescent="0.3">
      <c r="A311">
        <v>310</v>
      </c>
      <c r="B311">
        <v>93091812971</v>
      </c>
      <c r="C311" s="1" t="s">
        <v>474</v>
      </c>
      <c r="D311">
        <f>IFERROR(VLOOKUP(wypozyczenia5[[#This Row],[pesel]],meldunek[],2,FALSE),-1)</f>
        <v>51</v>
      </c>
      <c r="G311" s="3" t="s">
        <v>452</v>
      </c>
      <c r="H311" s="1"/>
      <c r="I311">
        <f t="shared" si="4"/>
        <v>0</v>
      </c>
    </row>
    <row r="312" spans="1:9" x14ac:dyDescent="0.3">
      <c r="A312">
        <v>311</v>
      </c>
      <c r="B312">
        <v>96011788721</v>
      </c>
      <c r="C312" s="1" t="s">
        <v>465</v>
      </c>
      <c r="D312">
        <f>IFERROR(VLOOKUP(wypozyczenia5[[#This Row],[pesel]],meldunek[],2,FALSE),-1)</f>
        <v>44</v>
      </c>
      <c r="G312" s="6">
        <v>3</v>
      </c>
      <c r="H312" s="1">
        <v>1</v>
      </c>
      <c r="I312">
        <f t="shared" si="4"/>
        <v>0</v>
      </c>
    </row>
    <row r="313" spans="1:9" x14ac:dyDescent="0.3">
      <c r="A313">
        <v>312</v>
      </c>
      <c r="B313">
        <v>95092124468</v>
      </c>
      <c r="C313" s="1" t="s">
        <v>475</v>
      </c>
      <c r="D313">
        <f>IFERROR(VLOOKUP(wypozyczenia5[[#This Row],[pesel]],meldunek[],2,FALSE),-1)</f>
        <v>10</v>
      </c>
      <c r="G313" s="6">
        <v>8</v>
      </c>
      <c r="H313" s="1">
        <v>1</v>
      </c>
      <c r="I313">
        <f t="shared" si="4"/>
        <v>0</v>
      </c>
    </row>
    <row r="314" spans="1:9" x14ac:dyDescent="0.3">
      <c r="A314">
        <v>313</v>
      </c>
      <c r="B314">
        <v>93042372947</v>
      </c>
      <c r="C314" s="1" t="s">
        <v>447</v>
      </c>
      <c r="D314">
        <f>IFERROR(VLOOKUP(wypozyczenia5[[#This Row],[pesel]],meldunek[],2,FALSE),-1)</f>
        <v>33</v>
      </c>
      <c r="G314" s="6">
        <v>23</v>
      </c>
      <c r="H314" s="1">
        <v>1</v>
      </c>
      <c r="I314">
        <f t="shared" si="4"/>
        <v>0</v>
      </c>
    </row>
    <row r="315" spans="1:9" x14ac:dyDescent="0.3">
      <c r="A315">
        <v>314</v>
      </c>
      <c r="B315">
        <v>96051078792</v>
      </c>
      <c r="C315" s="1" t="s">
        <v>486</v>
      </c>
      <c r="D315">
        <f>IFERROR(VLOOKUP(wypozyczenia5[[#This Row],[pesel]],meldunek[],2,FALSE),-1)</f>
        <v>50</v>
      </c>
      <c r="G315" s="6">
        <v>55</v>
      </c>
      <c r="H315" s="1">
        <v>1</v>
      </c>
      <c r="I315">
        <f t="shared" si="4"/>
        <v>0</v>
      </c>
    </row>
    <row r="316" spans="1:9" x14ac:dyDescent="0.3">
      <c r="A316">
        <v>315</v>
      </c>
      <c r="B316">
        <v>92062548936</v>
      </c>
      <c r="C316" s="1" t="s">
        <v>457</v>
      </c>
      <c r="D316">
        <f>IFERROR(VLOOKUP(wypozyczenia5[[#This Row],[pesel]],meldunek[],2,FALSE),-1)</f>
        <v>18</v>
      </c>
      <c r="G316" s="3" t="s">
        <v>474</v>
      </c>
      <c r="H316" s="1"/>
      <c r="I316">
        <f t="shared" si="4"/>
        <v>0</v>
      </c>
    </row>
    <row r="317" spans="1:9" x14ac:dyDescent="0.3">
      <c r="A317">
        <v>316</v>
      </c>
      <c r="B317">
        <v>92051861424</v>
      </c>
      <c r="C317" s="1" t="s">
        <v>507</v>
      </c>
      <c r="D317">
        <f>IFERROR(VLOOKUP(wypozyczenia5[[#This Row],[pesel]],meldunek[],2,FALSE),-1)</f>
        <v>32</v>
      </c>
      <c r="G317" s="6">
        <v>6</v>
      </c>
      <c r="H317" s="1">
        <v>1</v>
      </c>
      <c r="I317">
        <f t="shared" si="4"/>
        <v>0</v>
      </c>
    </row>
    <row r="318" spans="1:9" x14ac:dyDescent="0.3">
      <c r="A318">
        <v>317</v>
      </c>
      <c r="B318">
        <v>97022784472</v>
      </c>
      <c r="C318" s="1" t="s">
        <v>443</v>
      </c>
      <c r="D318">
        <f>IFERROR(VLOOKUP(wypozyczenia5[[#This Row],[pesel]],meldunek[],2,FALSE),-1)</f>
        <v>51</v>
      </c>
      <c r="G318" s="6">
        <v>30</v>
      </c>
      <c r="H318" s="1">
        <v>1</v>
      </c>
      <c r="I318">
        <f t="shared" si="4"/>
        <v>0</v>
      </c>
    </row>
    <row r="319" spans="1:9" x14ac:dyDescent="0.3">
      <c r="A319">
        <v>318</v>
      </c>
      <c r="B319">
        <v>93081892851</v>
      </c>
      <c r="C319" s="1" t="s">
        <v>439</v>
      </c>
      <c r="D319">
        <f>IFERROR(VLOOKUP(wypozyczenia5[[#This Row],[pesel]],meldunek[],2,FALSE),-1)</f>
        <v>26</v>
      </c>
      <c r="G319" s="6">
        <v>32</v>
      </c>
      <c r="H319" s="1">
        <v>2</v>
      </c>
      <c r="I319">
        <f t="shared" si="4"/>
        <v>1</v>
      </c>
    </row>
    <row r="320" spans="1:9" x14ac:dyDescent="0.3">
      <c r="A320">
        <v>319</v>
      </c>
      <c r="B320">
        <v>95021137376</v>
      </c>
      <c r="C320" s="1" t="s">
        <v>523</v>
      </c>
      <c r="D320">
        <f>IFERROR(VLOOKUP(wypozyczenia5[[#This Row],[pesel]],meldunek[],2,FALSE),-1)</f>
        <v>17</v>
      </c>
      <c r="G320" s="6">
        <v>51</v>
      </c>
      <c r="H320" s="1">
        <v>1</v>
      </c>
      <c r="I320">
        <f t="shared" si="4"/>
        <v>0</v>
      </c>
    </row>
    <row r="321" spans="1:9" x14ac:dyDescent="0.3">
      <c r="A321">
        <v>320</v>
      </c>
      <c r="B321">
        <v>95112894814</v>
      </c>
      <c r="C321" s="1" t="s">
        <v>453</v>
      </c>
      <c r="D321">
        <f>IFERROR(VLOOKUP(wypozyczenia5[[#This Row],[pesel]],meldunek[],2,FALSE),-1)</f>
        <v>48</v>
      </c>
      <c r="G321" s="3" t="s">
        <v>501</v>
      </c>
      <c r="H321" s="1"/>
      <c r="I321">
        <f t="shared" si="4"/>
        <v>0</v>
      </c>
    </row>
    <row r="322" spans="1:9" x14ac:dyDescent="0.3">
      <c r="A322">
        <v>321</v>
      </c>
      <c r="B322">
        <v>93020984197</v>
      </c>
      <c r="C322" s="1" t="s">
        <v>441</v>
      </c>
      <c r="D322">
        <f>IFERROR(VLOOKUP(wypozyczenia5[[#This Row],[pesel]],meldunek[],2,FALSE),-1)</f>
        <v>19</v>
      </c>
      <c r="G322" s="6">
        <v>43</v>
      </c>
      <c r="H322" s="1">
        <v>1</v>
      </c>
      <c r="I322">
        <f t="shared" si="4"/>
        <v>0</v>
      </c>
    </row>
    <row r="323" spans="1:9" x14ac:dyDescent="0.3">
      <c r="A323">
        <v>322</v>
      </c>
      <c r="B323">
        <v>96050419725</v>
      </c>
      <c r="C323" s="1" t="s">
        <v>464</v>
      </c>
      <c r="D323">
        <f>IFERROR(VLOOKUP(wypozyczenia5[[#This Row],[pesel]],meldunek[],2,FALSE),-1)</f>
        <v>43</v>
      </c>
      <c r="G323" s="6">
        <v>51</v>
      </c>
      <c r="H323" s="1">
        <v>1</v>
      </c>
      <c r="I323">
        <f t="shared" si="4"/>
        <v>0</v>
      </c>
    </row>
    <row r="324" spans="1:9" x14ac:dyDescent="0.3">
      <c r="A324">
        <v>323</v>
      </c>
      <c r="B324">
        <v>94050341862</v>
      </c>
      <c r="C324" s="1" t="s">
        <v>488</v>
      </c>
      <c r="D324">
        <f>IFERROR(VLOOKUP(wypozyczenia5[[#This Row],[pesel]],meldunek[],2,FALSE),-1)</f>
        <v>34</v>
      </c>
      <c r="G324" s="3" t="s">
        <v>503</v>
      </c>
      <c r="H324" s="1"/>
      <c r="I324">
        <f t="shared" si="4"/>
        <v>0</v>
      </c>
    </row>
    <row r="325" spans="1:9" x14ac:dyDescent="0.3">
      <c r="A325">
        <v>324</v>
      </c>
      <c r="B325">
        <v>96080514843</v>
      </c>
      <c r="C325" s="1" t="s">
        <v>461</v>
      </c>
      <c r="D325">
        <f>IFERROR(VLOOKUP(wypozyczenia5[[#This Row],[pesel]],meldunek[],2,FALSE),-1)</f>
        <v>45</v>
      </c>
      <c r="G325" s="6">
        <v>17</v>
      </c>
      <c r="H325" s="1">
        <v>1</v>
      </c>
      <c r="I325">
        <f t="shared" si="4"/>
        <v>0</v>
      </c>
    </row>
    <row r="326" spans="1:9" x14ac:dyDescent="0.3">
      <c r="A326">
        <v>325</v>
      </c>
      <c r="B326">
        <v>96011223945</v>
      </c>
      <c r="C326" s="1" t="s">
        <v>522</v>
      </c>
      <c r="D326">
        <f>IFERROR(VLOOKUP(wypozyczenia5[[#This Row],[pesel]],meldunek[],2,FALSE),-1)</f>
        <v>68</v>
      </c>
      <c r="G326" s="6">
        <v>29</v>
      </c>
      <c r="H326" s="1">
        <v>1</v>
      </c>
      <c r="I326">
        <f t="shared" ref="I326:I389" si="5">IF(H326&gt;1,H326-1,0)</f>
        <v>0</v>
      </c>
    </row>
    <row r="327" spans="1:9" x14ac:dyDescent="0.3">
      <c r="A327">
        <v>326</v>
      </c>
      <c r="B327">
        <v>93062061135</v>
      </c>
      <c r="C327" s="1" t="s">
        <v>513</v>
      </c>
      <c r="D327">
        <f>IFERROR(VLOOKUP(wypozyczenia5[[#This Row],[pesel]],meldunek[],2,FALSE),-1)</f>
        <v>62</v>
      </c>
      <c r="G327" s="3" t="s">
        <v>496</v>
      </c>
      <c r="H327" s="1"/>
      <c r="I327">
        <f t="shared" si="5"/>
        <v>0</v>
      </c>
    </row>
    <row r="328" spans="1:9" x14ac:dyDescent="0.3">
      <c r="A328">
        <v>327</v>
      </c>
      <c r="B328">
        <v>94070444888</v>
      </c>
      <c r="C328" s="1" t="s">
        <v>502</v>
      </c>
      <c r="D328">
        <f>IFERROR(VLOOKUP(wypozyczenia5[[#This Row],[pesel]],meldunek[],2,FALSE),-1)</f>
        <v>43</v>
      </c>
      <c r="G328" s="6">
        <v>19</v>
      </c>
      <c r="H328" s="1">
        <v>1</v>
      </c>
      <c r="I328">
        <f t="shared" si="5"/>
        <v>0</v>
      </c>
    </row>
    <row r="329" spans="1:9" x14ac:dyDescent="0.3">
      <c r="A329">
        <v>328</v>
      </c>
      <c r="B329">
        <v>93041329773</v>
      </c>
      <c r="C329" s="1" t="s">
        <v>492</v>
      </c>
      <c r="D329">
        <f>IFERROR(VLOOKUP(wypozyczenia5[[#This Row],[pesel]],meldunek[],2,FALSE),-1)</f>
        <v>55</v>
      </c>
      <c r="G329" s="6">
        <v>34</v>
      </c>
      <c r="H329" s="1">
        <v>1</v>
      </c>
      <c r="I329">
        <f t="shared" si="5"/>
        <v>0</v>
      </c>
    </row>
    <row r="330" spans="1:9" x14ac:dyDescent="0.3">
      <c r="A330">
        <v>329</v>
      </c>
      <c r="B330">
        <v>92052033215</v>
      </c>
      <c r="C330" s="1" t="s">
        <v>520</v>
      </c>
      <c r="D330">
        <f>IFERROR(VLOOKUP(wypozyczenia5[[#This Row],[pesel]],meldunek[],2,FALSE),-1)</f>
        <v>66</v>
      </c>
      <c r="G330" s="6">
        <v>46</v>
      </c>
      <c r="H330" s="1">
        <v>1</v>
      </c>
      <c r="I330">
        <f t="shared" si="5"/>
        <v>0</v>
      </c>
    </row>
    <row r="331" spans="1:9" x14ac:dyDescent="0.3">
      <c r="A331">
        <v>330</v>
      </c>
      <c r="B331">
        <v>94052327952</v>
      </c>
      <c r="C331" s="1" t="s">
        <v>512</v>
      </c>
      <c r="D331">
        <f>IFERROR(VLOOKUP(wypozyczenia5[[#This Row],[pesel]],meldunek[],2,FALSE),-1)</f>
        <v>3</v>
      </c>
      <c r="G331" s="3" t="s">
        <v>490</v>
      </c>
      <c r="H331" s="1"/>
      <c r="I331">
        <f t="shared" si="5"/>
        <v>0</v>
      </c>
    </row>
    <row r="332" spans="1:9" x14ac:dyDescent="0.3">
      <c r="G332" s="6">
        <v>9</v>
      </c>
      <c r="H332" s="1">
        <v>1</v>
      </c>
      <c r="I332">
        <f t="shared" si="5"/>
        <v>0</v>
      </c>
    </row>
    <row r="333" spans="1:9" x14ac:dyDescent="0.3">
      <c r="G333" s="6">
        <v>17</v>
      </c>
      <c r="H333" s="1">
        <v>1</v>
      </c>
      <c r="I333">
        <f t="shared" si="5"/>
        <v>0</v>
      </c>
    </row>
    <row r="334" spans="1:9" x14ac:dyDescent="0.3">
      <c r="G334" s="6">
        <v>27</v>
      </c>
      <c r="H334" s="1">
        <v>1</v>
      </c>
      <c r="I334">
        <f t="shared" si="5"/>
        <v>0</v>
      </c>
    </row>
    <row r="335" spans="1:9" x14ac:dyDescent="0.3">
      <c r="G335" s="6">
        <v>42</v>
      </c>
      <c r="H335" s="1">
        <v>1</v>
      </c>
      <c r="I335">
        <f t="shared" si="5"/>
        <v>0</v>
      </c>
    </row>
    <row r="336" spans="1:9" x14ac:dyDescent="0.3">
      <c r="G336" s="6">
        <v>55</v>
      </c>
      <c r="H336" s="1">
        <v>1</v>
      </c>
      <c r="I336">
        <f t="shared" si="5"/>
        <v>0</v>
      </c>
    </row>
    <row r="337" spans="7:9" x14ac:dyDescent="0.3">
      <c r="G337" s="6">
        <v>56</v>
      </c>
      <c r="H337" s="1">
        <v>1</v>
      </c>
      <c r="I337">
        <f t="shared" si="5"/>
        <v>0</v>
      </c>
    </row>
    <row r="338" spans="7:9" x14ac:dyDescent="0.3">
      <c r="G338" s="6">
        <v>68</v>
      </c>
      <c r="H338" s="1">
        <v>1</v>
      </c>
      <c r="I338">
        <f t="shared" si="5"/>
        <v>0</v>
      </c>
    </row>
    <row r="339" spans="7:9" x14ac:dyDescent="0.3">
      <c r="G339" s="3" t="s">
        <v>479</v>
      </c>
      <c r="H339" s="1"/>
      <c r="I339">
        <f t="shared" si="5"/>
        <v>0</v>
      </c>
    </row>
    <row r="340" spans="7:9" x14ac:dyDescent="0.3">
      <c r="G340" s="6">
        <v>62</v>
      </c>
      <c r="H340" s="1">
        <v>1</v>
      </c>
      <c r="I340">
        <f t="shared" si="5"/>
        <v>0</v>
      </c>
    </row>
    <row r="341" spans="7:9" x14ac:dyDescent="0.3">
      <c r="G341" s="6">
        <v>63</v>
      </c>
      <c r="H341" s="1">
        <v>1</v>
      </c>
      <c r="I341">
        <f t="shared" si="5"/>
        <v>0</v>
      </c>
    </row>
    <row r="342" spans="7:9" x14ac:dyDescent="0.3">
      <c r="G342" s="3" t="s">
        <v>462</v>
      </c>
      <c r="H342" s="1"/>
      <c r="I342">
        <f t="shared" si="5"/>
        <v>0</v>
      </c>
    </row>
    <row r="343" spans="7:9" x14ac:dyDescent="0.3">
      <c r="G343" s="6">
        <v>17</v>
      </c>
      <c r="H343" s="1">
        <v>1</v>
      </c>
      <c r="I343">
        <f t="shared" si="5"/>
        <v>0</v>
      </c>
    </row>
    <row r="344" spans="7:9" x14ac:dyDescent="0.3">
      <c r="G344" s="6">
        <v>47</v>
      </c>
      <c r="H344" s="1">
        <v>1</v>
      </c>
      <c r="I344">
        <f t="shared" si="5"/>
        <v>0</v>
      </c>
    </row>
    <row r="345" spans="7:9" x14ac:dyDescent="0.3">
      <c r="G345" s="6">
        <v>69</v>
      </c>
      <c r="H345" s="1">
        <v>1</v>
      </c>
      <c r="I345">
        <f t="shared" si="5"/>
        <v>0</v>
      </c>
    </row>
    <row r="346" spans="7:9" x14ac:dyDescent="0.3">
      <c r="G346" s="3" t="s">
        <v>489</v>
      </c>
      <c r="H346" s="1"/>
      <c r="I346">
        <f t="shared" si="5"/>
        <v>0</v>
      </c>
    </row>
    <row r="347" spans="7:9" x14ac:dyDescent="0.3">
      <c r="G347" s="6">
        <v>21</v>
      </c>
      <c r="H347" s="1">
        <v>1</v>
      </c>
      <c r="I347">
        <f t="shared" si="5"/>
        <v>0</v>
      </c>
    </row>
    <row r="348" spans="7:9" x14ac:dyDescent="0.3">
      <c r="G348" s="6">
        <v>56</v>
      </c>
      <c r="H348" s="1">
        <v>1</v>
      </c>
      <c r="I348">
        <f t="shared" si="5"/>
        <v>0</v>
      </c>
    </row>
    <row r="349" spans="7:9" x14ac:dyDescent="0.3">
      <c r="G349" s="3" t="s">
        <v>448</v>
      </c>
      <c r="H349" s="1"/>
      <c r="I349">
        <f t="shared" si="5"/>
        <v>0</v>
      </c>
    </row>
    <row r="350" spans="7:9" x14ac:dyDescent="0.3">
      <c r="G350" s="6">
        <v>4</v>
      </c>
      <c r="H350" s="1">
        <v>1</v>
      </c>
      <c r="I350">
        <f t="shared" si="5"/>
        <v>0</v>
      </c>
    </row>
    <row r="351" spans="7:9" x14ac:dyDescent="0.3">
      <c r="G351" s="6">
        <v>8</v>
      </c>
      <c r="H351" s="1">
        <v>1</v>
      </c>
      <c r="I351">
        <f t="shared" si="5"/>
        <v>0</v>
      </c>
    </row>
    <row r="352" spans="7:9" x14ac:dyDescent="0.3">
      <c r="G352" s="6">
        <v>28</v>
      </c>
      <c r="H352" s="1">
        <v>1</v>
      </c>
      <c r="I352">
        <f t="shared" si="5"/>
        <v>0</v>
      </c>
    </row>
    <row r="353" spans="7:9" x14ac:dyDescent="0.3">
      <c r="G353" s="6">
        <v>68</v>
      </c>
      <c r="H353" s="1">
        <v>1</v>
      </c>
      <c r="I353">
        <f t="shared" si="5"/>
        <v>0</v>
      </c>
    </row>
    <row r="354" spans="7:9" x14ac:dyDescent="0.3">
      <c r="G354" s="3" t="s">
        <v>487</v>
      </c>
      <c r="H354" s="1"/>
      <c r="I354">
        <f t="shared" si="5"/>
        <v>0</v>
      </c>
    </row>
    <row r="355" spans="7:9" x14ac:dyDescent="0.3">
      <c r="G355" s="6">
        <v>-1</v>
      </c>
      <c r="H355" s="1">
        <v>1</v>
      </c>
      <c r="I355">
        <f t="shared" si="5"/>
        <v>0</v>
      </c>
    </row>
    <row r="356" spans="7:9" x14ac:dyDescent="0.3">
      <c r="G356" s="6">
        <v>14</v>
      </c>
      <c r="H356" s="1">
        <v>1</v>
      </c>
      <c r="I356">
        <f t="shared" si="5"/>
        <v>0</v>
      </c>
    </row>
    <row r="357" spans="7:9" x14ac:dyDescent="0.3">
      <c r="G357" s="6">
        <v>31</v>
      </c>
      <c r="H357" s="1">
        <v>1</v>
      </c>
      <c r="I357">
        <f t="shared" si="5"/>
        <v>0</v>
      </c>
    </row>
    <row r="358" spans="7:9" x14ac:dyDescent="0.3">
      <c r="G358" s="6">
        <v>32</v>
      </c>
      <c r="H358" s="1">
        <v>1</v>
      </c>
      <c r="I358">
        <f t="shared" si="5"/>
        <v>0</v>
      </c>
    </row>
    <row r="359" spans="7:9" x14ac:dyDescent="0.3">
      <c r="G359" s="6">
        <v>52</v>
      </c>
      <c r="H359" s="1">
        <v>1</v>
      </c>
      <c r="I359">
        <f t="shared" si="5"/>
        <v>0</v>
      </c>
    </row>
    <row r="360" spans="7:9" x14ac:dyDescent="0.3">
      <c r="G360" s="3" t="s">
        <v>461</v>
      </c>
      <c r="H360" s="1"/>
      <c r="I360">
        <f t="shared" si="5"/>
        <v>0</v>
      </c>
    </row>
    <row r="361" spans="7:9" x14ac:dyDescent="0.3">
      <c r="G361" s="6">
        <v>3</v>
      </c>
      <c r="H361" s="1">
        <v>1</v>
      </c>
      <c r="I361">
        <f t="shared" si="5"/>
        <v>0</v>
      </c>
    </row>
    <row r="362" spans="7:9" x14ac:dyDescent="0.3">
      <c r="G362" s="6">
        <v>5</v>
      </c>
      <c r="H362" s="1">
        <v>1</v>
      </c>
      <c r="I362">
        <f t="shared" si="5"/>
        <v>0</v>
      </c>
    </row>
    <row r="363" spans="7:9" x14ac:dyDescent="0.3">
      <c r="G363" s="6">
        <v>13</v>
      </c>
      <c r="H363" s="1">
        <v>1</v>
      </c>
      <c r="I363">
        <f t="shared" si="5"/>
        <v>0</v>
      </c>
    </row>
    <row r="364" spans="7:9" x14ac:dyDescent="0.3">
      <c r="G364" s="6">
        <v>36</v>
      </c>
      <c r="H364" s="1">
        <v>1</v>
      </c>
      <c r="I364">
        <f t="shared" si="5"/>
        <v>0</v>
      </c>
    </row>
    <row r="365" spans="7:9" x14ac:dyDescent="0.3">
      <c r="G365" s="6">
        <v>45</v>
      </c>
      <c r="H365" s="1">
        <v>1</v>
      </c>
      <c r="I365">
        <f t="shared" si="5"/>
        <v>0</v>
      </c>
    </row>
    <row r="366" spans="7:9" x14ac:dyDescent="0.3">
      <c r="G366" s="6">
        <v>47</v>
      </c>
      <c r="H366" s="1">
        <v>1</v>
      </c>
      <c r="I366">
        <f t="shared" si="5"/>
        <v>0</v>
      </c>
    </row>
    <row r="367" spans="7:9" x14ac:dyDescent="0.3">
      <c r="G367" s="6">
        <v>51</v>
      </c>
      <c r="H367" s="1">
        <v>1</v>
      </c>
      <c r="I367">
        <f t="shared" si="5"/>
        <v>0</v>
      </c>
    </row>
    <row r="368" spans="7:9" x14ac:dyDescent="0.3">
      <c r="G368" s="6">
        <v>62</v>
      </c>
      <c r="H368" s="1">
        <v>1</v>
      </c>
      <c r="I368">
        <f t="shared" si="5"/>
        <v>0</v>
      </c>
    </row>
    <row r="369" spans="7:9" x14ac:dyDescent="0.3">
      <c r="G369" s="3" t="s">
        <v>478</v>
      </c>
      <c r="H369" s="1"/>
      <c r="I369">
        <f t="shared" si="5"/>
        <v>0</v>
      </c>
    </row>
    <row r="370" spans="7:9" x14ac:dyDescent="0.3">
      <c r="G370" s="6">
        <v>5</v>
      </c>
      <c r="H370" s="1">
        <v>1</v>
      </c>
      <c r="I370">
        <f t="shared" si="5"/>
        <v>0</v>
      </c>
    </row>
    <row r="371" spans="7:9" x14ac:dyDescent="0.3">
      <c r="G371" s="6">
        <v>6</v>
      </c>
      <c r="H371" s="1">
        <v>1</v>
      </c>
      <c r="I371">
        <f t="shared" si="5"/>
        <v>0</v>
      </c>
    </row>
    <row r="372" spans="7:9" x14ac:dyDescent="0.3">
      <c r="G372" s="6">
        <v>19</v>
      </c>
      <c r="H372" s="1">
        <v>1</v>
      </c>
      <c r="I372">
        <f t="shared" si="5"/>
        <v>0</v>
      </c>
    </row>
    <row r="373" spans="7:9" x14ac:dyDescent="0.3">
      <c r="G373" s="6">
        <v>22</v>
      </c>
      <c r="H373" s="1">
        <v>1</v>
      </c>
      <c r="I373">
        <f t="shared" si="5"/>
        <v>0</v>
      </c>
    </row>
    <row r="374" spans="7:9" x14ac:dyDescent="0.3">
      <c r="G374" s="6">
        <v>50</v>
      </c>
      <c r="H374" s="1">
        <v>2</v>
      </c>
      <c r="I374">
        <f t="shared" si="5"/>
        <v>1</v>
      </c>
    </row>
    <row r="375" spans="7:9" x14ac:dyDescent="0.3">
      <c r="G375" s="3" t="s">
        <v>442</v>
      </c>
      <c r="H375" s="1"/>
      <c r="I375">
        <f t="shared" si="5"/>
        <v>0</v>
      </c>
    </row>
    <row r="376" spans="7:9" x14ac:dyDescent="0.3">
      <c r="G376" s="6">
        <v>6</v>
      </c>
      <c r="H376" s="1">
        <v>1</v>
      </c>
      <c r="I376">
        <f t="shared" si="5"/>
        <v>0</v>
      </c>
    </row>
    <row r="377" spans="7:9" x14ac:dyDescent="0.3">
      <c r="G377" s="6">
        <v>22</v>
      </c>
      <c r="H377" s="1">
        <v>1</v>
      </c>
      <c r="I377">
        <f t="shared" si="5"/>
        <v>0</v>
      </c>
    </row>
    <row r="378" spans="7:9" x14ac:dyDescent="0.3">
      <c r="G378" s="6">
        <v>25</v>
      </c>
      <c r="H378" s="1">
        <v>1</v>
      </c>
      <c r="I378">
        <f t="shared" si="5"/>
        <v>0</v>
      </c>
    </row>
    <row r="379" spans="7:9" x14ac:dyDescent="0.3">
      <c r="G379" s="6">
        <v>32</v>
      </c>
      <c r="H379" s="1">
        <v>5</v>
      </c>
      <c r="I379">
        <f t="shared" si="5"/>
        <v>4</v>
      </c>
    </row>
    <row r="380" spans="7:9" x14ac:dyDescent="0.3">
      <c r="G380" s="6">
        <v>45</v>
      </c>
      <c r="H380" s="1">
        <v>1</v>
      </c>
      <c r="I380">
        <f t="shared" si="5"/>
        <v>0</v>
      </c>
    </row>
    <row r="381" spans="7:9" x14ac:dyDescent="0.3">
      <c r="G381" s="6">
        <v>50</v>
      </c>
      <c r="H381" s="1">
        <v>1</v>
      </c>
      <c r="I381">
        <f t="shared" si="5"/>
        <v>0</v>
      </c>
    </row>
    <row r="382" spans="7:9" x14ac:dyDescent="0.3">
      <c r="G382" s="6">
        <v>54</v>
      </c>
      <c r="H382" s="1">
        <v>1</v>
      </c>
      <c r="I382">
        <f t="shared" si="5"/>
        <v>0</v>
      </c>
    </row>
    <row r="383" spans="7:9" x14ac:dyDescent="0.3">
      <c r="G383" s="6">
        <v>59</v>
      </c>
      <c r="H383" s="1">
        <v>1</v>
      </c>
      <c r="I383">
        <f t="shared" si="5"/>
        <v>0</v>
      </c>
    </row>
    <row r="384" spans="7:9" x14ac:dyDescent="0.3">
      <c r="G384" s="3" t="s">
        <v>466</v>
      </c>
      <c r="H384" s="1"/>
      <c r="I384">
        <f t="shared" si="5"/>
        <v>0</v>
      </c>
    </row>
    <row r="385" spans="7:9" x14ac:dyDescent="0.3">
      <c r="G385" s="6">
        <v>53</v>
      </c>
      <c r="H385" s="1">
        <v>1</v>
      </c>
      <c r="I385">
        <f t="shared" si="5"/>
        <v>0</v>
      </c>
    </row>
    <row r="386" spans="7:9" x14ac:dyDescent="0.3">
      <c r="G386" s="6">
        <v>54</v>
      </c>
      <c r="H386" s="1">
        <v>1</v>
      </c>
      <c r="I386">
        <f t="shared" si="5"/>
        <v>0</v>
      </c>
    </row>
    <row r="387" spans="7:9" x14ac:dyDescent="0.3">
      <c r="G387" s="3" t="s">
        <v>523</v>
      </c>
      <c r="H387" s="1"/>
      <c r="I387">
        <f t="shared" si="5"/>
        <v>0</v>
      </c>
    </row>
    <row r="388" spans="7:9" x14ac:dyDescent="0.3">
      <c r="G388" s="6">
        <v>17</v>
      </c>
      <c r="H388" s="1">
        <v>1</v>
      </c>
      <c r="I388">
        <f t="shared" si="5"/>
        <v>0</v>
      </c>
    </row>
    <row r="389" spans="7:9" x14ac:dyDescent="0.3">
      <c r="G389" s="3" t="s">
        <v>443</v>
      </c>
      <c r="H389" s="1"/>
      <c r="I389">
        <f t="shared" si="5"/>
        <v>0</v>
      </c>
    </row>
    <row r="390" spans="7:9" x14ac:dyDescent="0.3">
      <c r="G390" s="6">
        <v>44</v>
      </c>
      <c r="H390" s="1">
        <v>1</v>
      </c>
      <c r="I390">
        <f t="shared" ref="I390:I406" si="6">IF(H390&gt;1,H390-1,0)</f>
        <v>0</v>
      </c>
    </row>
    <row r="391" spans="7:9" x14ac:dyDescent="0.3">
      <c r="G391" s="6">
        <v>51</v>
      </c>
      <c r="H391" s="1">
        <v>1</v>
      </c>
      <c r="I391">
        <f t="shared" si="6"/>
        <v>0</v>
      </c>
    </row>
    <row r="392" spans="7:9" x14ac:dyDescent="0.3">
      <c r="G392" s="6">
        <v>53</v>
      </c>
      <c r="H392" s="1">
        <v>1</v>
      </c>
      <c r="I392">
        <f t="shared" si="6"/>
        <v>0</v>
      </c>
    </row>
    <row r="393" spans="7:9" x14ac:dyDescent="0.3">
      <c r="G393" s="6">
        <v>64</v>
      </c>
      <c r="H393" s="1">
        <v>1</v>
      </c>
      <c r="I393">
        <f t="shared" si="6"/>
        <v>0</v>
      </c>
    </row>
    <row r="394" spans="7:9" x14ac:dyDescent="0.3">
      <c r="G394" s="3" t="s">
        <v>515</v>
      </c>
      <c r="H394" s="1"/>
      <c r="I394">
        <f t="shared" si="6"/>
        <v>0</v>
      </c>
    </row>
    <row r="395" spans="7:9" x14ac:dyDescent="0.3">
      <c r="G395" s="6">
        <v>1</v>
      </c>
      <c r="H395" s="1">
        <v>1</v>
      </c>
      <c r="I395">
        <f t="shared" si="6"/>
        <v>0</v>
      </c>
    </row>
    <row r="396" spans="7:9" x14ac:dyDescent="0.3">
      <c r="G396" s="6">
        <v>6</v>
      </c>
      <c r="H396" s="1">
        <v>1</v>
      </c>
      <c r="I396">
        <f t="shared" si="6"/>
        <v>0</v>
      </c>
    </row>
    <row r="397" spans="7:9" x14ac:dyDescent="0.3">
      <c r="G397" s="6">
        <v>22</v>
      </c>
      <c r="H397" s="1">
        <v>1</v>
      </c>
      <c r="I397">
        <f t="shared" si="6"/>
        <v>0</v>
      </c>
    </row>
    <row r="398" spans="7:9" x14ac:dyDescent="0.3">
      <c r="G398" s="6">
        <v>47</v>
      </c>
      <c r="H398" s="1">
        <v>1</v>
      </c>
      <c r="I398">
        <f t="shared" si="6"/>
        <v>0</v>
      </c>
    </row>
    <row r="399" spans="7:9" x14ac:dyDescent="0.3">
      <c r="G399" s="3" t="s">
        <v>460</v>
      </c>
      <c r="H399" s="1"/>
      <c r="I399">
        <f t="shared" si="6"/>
        <v>0</v>
      </c>
    </row>
    <row r="400" spans="7:9" x14ac:dyDescent="0.3">
      <c r="G400" s="6">
        <v>51</v>
      </c>
      <c r="H400" s="1">
        <v>1</v>
      </c>
      <c r="I400">
        <f t="shared" si="6"/>
        <v>0</v>
      </c>
    </row>
    <row r="401" spans="7:11" x14ac:dyDescent="0.3">
      <c r="G401" s="6">
        <v>62</v>
      </c>
      <c r="H401" s="1">
        <v>1</v>
      </c>
      <c r="I401">
        <f t="shared" si="6"/>
        <v>0</v>
      </c>
    </row>
    <row r="402" spans="7:11" x14ac:dyDescent="0.3">
      <c r="G402" s="6">
        <v>69</v>
      </c>
      <c r="H402" s="1">
        <v>1</v>
      </c>
      <c r="I402">
        <f t="shared" si="6"/>
        <v>0</v>
      </c>
    </row>
    <row r="403" spans="7:11" x14ac:dyDescent="0.3">
      <c r="G403" s="3" t="s">
        <v>485</v>
      </c>
      <c r="H403" s="1"/>
      <c r="I403">
        <f t="shared" si="6"/>
        <v>0</v>
      </c>
    </row>
    <row r="404" spans="7:11" x14ac:dyDescent="0.3">
      <c r="G404" s="6">
        <v>32</v>
      </c>
      <c r="H404" s="1">
        <v>1</v>
      </c>
      <c r="I404">
        <f t="shared" si="6"/>
        <v>0</v>
      </c>
    </row>
    <row r="405" spans="7:11" x14ac:dyDescent="0.3">
      <c r="G405" s="6">
        <v>47</v>
      </c>
      <c r="H405" s="1">
        <v>1</v>
      </c>
      <c r="I405">
        <f t="shared" si="6"/>
        <v>0</v>
      </c>
    </row>
    <row r="406" spans="7:11" x14ac:dyDescent="0.3">
      <c r="G406" s="3" t="s">
        <v>526</v>
      </c>
      <c r="H406" s="1">
        <v>330</v>
      </c>
      <c r="I406">
        <f>SUM(I5:I405)</f>
        <v>14</v>
      </c>
      <c r="K406">
        <f>H406-I406</f>
        <v>316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917C-45D8-481B-96D9-C7998E45B85F}">
  <dimension ref="A1:G326"/>
  <sheetViews>
    <sheetView workbookViewId="0">
      <selection activeCell="R10" sqref="R10"/>
    </sheetView>
  </sheetViews>
  <sheetFormatPr defaultRowHeight="14.4" x14ac:dyDescent="0.3"/>
  <cols>
    <col min="1" max="1" width="12" bestFit="1" customWidth="1"/>
    <col min="2" max="2" width="9" bestFit="1" customWidth="1"/>
    <col min="4" max="4" width="16.6640625" bestFit="1" customWidth="1"/>
    <col min="5" max="5" width="12.109375" bestFit="1" customWidth="1"/>
    <col min="6" max="329" width="12" bestFit="1" customWidth="1"/>
    <col min="330" max="330" width="14" bestFit="1" customWidth="1"/>
  </cols>
  <sheetData>
    <row r="1" spans="1:7" x14ac:dyDescent="0.3">
      <c r="A1" t="s">
        <v>0</v>
      </c>
      <c r="B1" t="s">
        <v>524</v>
      </c>
      <c r="D1" s="2" t="s">
        <v>525</v>
      </c>
      <c r="E1" t="s">
        <v>530</v>
      </c>
      <c r="G1" t="s">
        <v>531</v>
      </c>
    </row>
    <row r="2" spans="1:7" x14ac:dyDescent="0.3">
      <c r="A2">
        <v>92051048757</v>
      </c>
      <c r="B2">
        <v>8</v>
      </c>
      <c r="D2" s="3">
        <v>1</v>
      </c>
      <c r="E2" s="1">
        <v>6</v>
      </c>
      <c r="G2">
        <f>ROUND(AVERAGE(E2:E70),4)</f>
        <v>4.7100999999999997</v>
      </c>
    </row>
    <row r="3" spans="1:7" x14ac:dyDescent="0.3">
      <c r="A3">
        <v>92051861424</v>
      </c>
      <c r="B3">
        <v>32</v>
      </c>
      <c r="D3" s="3">
        <v>2</v>
      </c>
      <c r="E3" s="1">
        <v>2</v>
      </c>
    </row>
    <row r="4" spans="1:7" x14ac:dyDescent="0.3">
      <c r="A4">
        <v>92052033215</v>
      </c>
      <c r="B4">
        <v>66</v>
      </c>
      <c r="D4" s="3">
        <v>3</v>
      </c>
      <c r="E4" s="1">
        <v>4</v>
      </c>
    </row>
    <row r="5" spans="1:7" x14ac:dyDescent="0.3">
      <c r="A5">
        <v>92052877491</v>
      </c>
      <c r="B5">
        <v>47</v>
      </c>
      <c r="D5" s="3">
        <v>4</v>
      </c>
      <c r="E5" s="1">
        <v>7</v>
      </c>
    </row>
    <row r="6" spans="1:7" x14ac:dyDescent="0.3">
      <c r="A6">
        <v>92052999663</v>
      </c>
      <c r="B6">
        <v>3</v>
      </c>
      <c r="D6" s="3">
        <v>5</v>
      </c>
      <c r="E6" s="1">
        <v>4</v>
      </c>
    </row>
    <row r="7" spans="1:7" x14ac:dyDescent="0.3">
      <c r="A7">
        <v>92060349478</v>
      </c>
      <c r="B7">
        <v>9</v>
      </c>
      <c r="D7" s="3">
        <v>6</v>
      </c>
      <c r="E7" s="1">
        <v>6</v>
      </c>
    </row>
    <row r="8" spans="1:7" x14ac:dyDescent="0.3">
      <c r="A8">
        <v>92060618813</v>
      </c>
      <c r="B8">
        <v>65</v>
      </c>
      <c r="D8" s="3">
        <v>7</v>
      </c>
      <c r="E8" s="1">
        <v>4</v>
      </c>
    </row>
    <row r="9" spans="1:7" x14ac:dyDescent="0.3">
      <c r="A9">
        <v>92060816563</v>
      </c>
      <c r="B9">
        <v>22</v>
      </c>
      <c r="D9" s="3">
        <v>8</v>
      </c>
      <c r="E9" s="1">
        <v>5</v>
      </c>
    </row>
    <row r="10" spans="1:7" x14ac:dyDescent="0.3">
      <c r="A10">
        <v>92060863855</v>
      </c>
      <c r="B10">
        <v>1</v>
      </c>
      <c r="D10" s="3">
        <v>9</v>
      </c>
      <c r="E10" s="1">
        <v>4</v>
      </c>
    </row>
    <row r="11" spans="1:7" x14ac:dyDescent="0.3">
      <c r="A11">
        <v>92061083359</v>
      </c>
      <c r="B11">
        <v>21</v>
      </c>
      <c r="D11" s="3">
        <v>10</v>
      </c>
      <c r="E11" s="1">
        <v>3</v>
      </c>
    </row>
    <row r="12" spans="1:7" x14ac:dyDescent="0.3">
      <c r="A12">
        <v>92061754985</v>
      </c>
      <c r="B12">
        <v>62</v>
      </c>
      <c r="D12" s="3">
        <v>11</v>
      </c>
      <c r="E12" s="1">
        <v>1</v>
      </c>
    </row>
    <row r="13" spans="1:7" x14ac:dyDescent="0.3">
      <c r="A13">
        <v>92061937214</v>
      </c>
      <c r="B13">
        <v>55</v>
      </c>
      <c r="D13" s="3">
        <v>12</v>
      </c>
      <c r="E13" s="1">
        <v>1</v>
      </c>
    </row>
    <row r="14" spans="1:7" x14ac:dyDescent="0.3">
      <c r="A14">
        <v>92062548936</v>
      </c>
      <c r="B14">
        <v>18</v>
      </c>
      <c r="D14" s="3">
        <v>13</v>
      </c>
      <c r="E14" s="1">
        <v>7</v>
      </c>
    </row>
    <row r="15" spans="1:7" x14ac:dyDescent="0.3">
      <c r="A15">
        <v>92062762152</v>
      </c>
      <c r="B15">
        <v>60</v>
      </c>
      <c r="D15" s="3">
        <v>14</v>
      </c>
      <c r="E15" s="1">
        <v>5</v>
      </c>
    </row>
    <row r="16" spans="1:7" x14ac:dyDescent="0.3">
      <c r="A16">
        <v>92062962545</v>
      </c>
      <c r="B16">
        <v>6</v>
      </c>
      <c r="D16" s="3">
        <v>15</v>
      </c>
      <c r="E16" s="1">
        <v>4</v>
      </c>
    </row>
    <row r="17" spans="1:5" x14ac:dyDescent="0.3">
      <c r="A17">
        <v>92070111188</v>
      </c>
      <c r="B17">
        <v>32</v>
      </c>
      <c r="D17" s="3">
        <v>16</v>
      </c>
      <c r="E17" s="1">
        <v>3</v>
      </c>
    </row>
    <row r="18" spans="1:5" x14ac:dyDescent="0.3">
      <c r="A18">
        <v>92070336152</v>
      </c>
      <c r="B18">
        <v>64</v>
      </c>
      <c r="D18" s="3">
        <v>17</v>
      </c>
      <c r="E18" s="1">
        <v>7</v>
      </c>
    </row>
    <row r="19" spans="1:5" x14ac:dyDescent="0.3">
      <c r="A19">
        <v>92070952712</v>
      </c>
      <c r="B19">
        <v>62</v>
      </c>
      <c r="D19" s="3">
        <v>18</v>
      </c>
      <c r="E19" s="1">
        <v>6</v>
      </c>
    </row>
    <row r="20" spans="1:5" x14ac:dyDescent="0.3">
      <c r="A20">
        <v>92071176944</v>
      </c>
      <c r="B20">
        <v>21</v>
      </c>
      <c r="D20" s="3">
        <v>19</v>
      </c>
      <c r="E20" s="1">
        <v>4</v>
      </c>
    </row>
    <row r="21" spans="1:5" x14ac:dyDescent="0.3">
      <c r="A21">
        <v>92072355391</v>
      </c>
      <c r="B21">
        <v>42</v>
      </c>
      <c r="D21" s="3">
        <v>20</v>
      </c>
      <c r="E21" s="1">
        <v>2</v>
      </c>
    </row>
    <row r="22" spans="1:5" x14ac:dyDescent="0.3">
      <c r="A22">
        <v>92072589329</v>
      </c>
      <c r="B22">
        <v>16</v>
      </c>
      <c r="D22" s="3">
        <v>21</v>
      </c>
      <c r="E22" s="1">
        <v>7</v>
      </c>
    </row>
    <row r="23" spans="1:5" x14ac:dyDescent="0.3">
      <c r="A23">
        <v>92080361249</v>
      </c>
      <c r="B23">
        <v>48</v>
      </c>
      <c r="D23" s="3">
        <v>22</v>
      </c>
      <c r="E23" s="1">
        <v>6</v>
      </c>
    </row>
    <row r="24" spans="1:5" x14ac:dyDescent="0.3">
      <c r="A24">
        <v>92080864292</v>
      </c>
      <c r="B24">
        <v>67</v>
      </c>
      <c r="D24" s="3">
        <v>23</v>
      </c>
      <c r="E24" s="1">
        <v>3</v>
      </c>
    </row>
    <row r="25" spans="1:5" x14ac:dyDescent="0.3">
      <c r="A25">
        <v>92081076313</v>
      </c>
      <c r="B25">
        <v>44</v>
      </c>
      <c r="D25" s="3">
        <v>24</v>
      </c>
      <c r="E25" s="1">
        <v>3</v>
      </c>
    </row>
    <row r="26" spans="1:5" x14ac:dyDescent="0.3">
      <c r="A26">
        <v>92081119933</v>
      </c>
      <c r="B26">
        <v>41</v>
      </c>
      <c r="D26" s="3">
        <v>25</v>
      </c>
      <c r="E26" s="1">
        <v>5</v>
      </c>
    </row>
    <row r="27" spans="1:5" x14ac:dyDescent="0.3">
      <c r="A27">
        <v>92081817558</v>
      </c>
      <c r="B27">
        <v>44</v>
      </c>
      <c r="D27" s="3">
        <v>26</v>
      </c>
      <c r="E27" s="1">
        <v>4</v>
      </c>
    </row>
    <row r="28" spans="1:5" x14ac:dyDescent="0.3">
      <c r="A28">
        <v>92081982469</v>
      </c>
      <c r="B28">
        <v>68</v>
      </c>
      <c r="D28" s="3">
        <v>27</v>
      </c>
      <c r="E28" s="1">
        <v>8</v>
      </c>
    </row>
    <row r="29" spans="1:5" x14ac:dyDescent="0.3">
      <c r="A29">
        <v>92090349976</v>
      </c>
      <c r="B29">
        <v>34</v>
      </c>
      <c r="D29" s="3">
        <v>28</v>
      </c>
      <c r="E29" s="1">
        <v>4</v>
      </c>
    </row>
    <row r="30" spans="1:5" x14ac:dyDescent="0.3">
      <c r="A30">
        <v>92100661849</v>
      </c>
      <c r="B30">
        <v>2</v>
      </c>
      <c r="D30" s="3">
        <v>29</v>
      </c>
      <c r="E30" s="1">
        <v>2</v>
      </c>
    </row>
    <row r="31" spans="1:5" x14ac:dyDescent="0.3">
      <c r="A31">
        <v>92101543816</v>
      </c>
      <c r="B31">
        <v>22</v>
      </c>
      <c r="D31" s="3">
        <v>30</v>
      </c>
      <c r="E31" s="1">
        <v>2</v>
      </c>
    </row>
    <row r="32" spans="1:5" x14ac:dyDescent="0.3">
      <c r="A32">
        <v>92103163461</v>
      </c>
      <c r="B32">
        <v>10</v>
      </c>
      <c r="D32" s="3">
        <v>31</v>
      </c>
      <c r="E32" s="1">
        <v>3</v>
      </c>
    </row>
    <row r="33" spans="1:5" x14ac:dyDescent="0.3">
      <c r="A33">
        <v>92111027117</v>
      </c>
      <c r="B33">
        <v>53</v>
      </c>
      <c r="D33" s="3">
        <v>32</v>
      </c>
      <c r="E33" s="1">
        <v>14</v>
      </c>
    </row>
    <row r="34" spans="1:5" x14ac:dyDescent="0.3">
      <c r="A34">
        <v>92111479877</v>
      </c>
      <c r="B34">
        <v>32</v>
      </c>
      <c r="D34" s="3">
        <v>33</v>
      </c>
      <c r="E34" s="1">
        <v>6</v>
      </c>
    </row>
    <row r="35" spans="1:5" x14ac:dyDescent="0.3">
      <c r="A35">
        <v>92112571134</v>
      </c>
      <c r="B35">
        <v>62</v>
      </c>
      <c r="D35" s="3">
        <v>34</v>
      </c>
      <c r="E35" s="1">
        <v>8</v>
      </c>
    </row>
    <row r="36" spans="1:5" x14ac:dyDescent="0.3">
      <c r="A36">
        <v>92112635683</v>
      </c>
      <c r="B36">
        <v>56</v>
      </c>
      <c r="D36" s="3">
        <v>35</v>
      </c>
      <c r="E36" s="1">
        <v>3</v>
      </c>
    </row>
    <row r="37" spans="1:5" x14ac:dyDescent="0.3">
      <c r="A37">
        <v>92121027392</v>
      </c>
      <c r="B37">
        <v>50</v>
      </c>
      <c r="D37" s="3">
        <v>36</v>
      </c>
      <c r="E37" s="1">
        <v>4</v>
      </c>
    </row>
    <row r="38" spans="1:5" x14ac:dyDescent="0.3">
      <c r="A38">
        <v>92121586455</v>
      </c>
      <c r="B38">
        <v>33</v>
      </c>
      <c r="D38" s="3">
        <v>37</v>
      </c>
      <c r="E38" s="1">
        <v>3</v>
      </c>
    </row>
    <row r="39" spans="1:5" x14ac:dyDescent="0.3">
      <c r="A39">
        <v>92122718336</v>
      </c>
      <c r="B39">
        <v>53</v>
      </c>
      <c r="D39" s="3">
        <v>39</v>
      </c>
      <c r="E39" s="1">
        <v>4</v>
      </c>
    </row>
    <row r="40" spans="1:5" x14ac:dyDescent="0.3">
      <c r="A40">
        <v>92122755816</v>
      </c>
      <c r="B40">
        <v>55</v>
      </c>
      <c r="D40" s="3">
        <v>40</v>
      </c>
      <c r="E40" s="1">
        <v>2</v>
      </c>
    </row>
    <row r="41" spans="1:5" x14ac:dyDescent="0.3">
      <c r="A41">
        <v>92122899246</v>
      </c>
      <c r="B41">
        <v>44</v>
      </c>
      <c r="D41" s="3">
        <v>41</v>
      </c>
      <c r="E41" s="1">
        <v>3</v>
      </c>
    </row>
    <row r="42" spans="1:5" x14ac:dyDescent="0.3">
      <c r="A42">
        <v>93010287374</v>
      </c>
      <c r="B42">
        <v>9</v>
      </c>
      <c r="D42" s="3">
        <v>42</v>
      </c>
      <c r="E42" s="1">
        <v>4</v>
      </c>
    </row>
    <row r="43" spans="1:5" x14ac:dyDescent="0.3">
      <c r="A43">
        <v>93011731988</v>
      </c>
      <c r="B43">
        <v>63</v>
      </c>
      <c r="D43" s="3">
        <v>43</v>
      </c>
      <c r="E43" s="1">
        <v>7</v>
      </c>
    </row>
    <row r="44" spans="1:5" x14ac:dyDescent="0.3">
      <c r="A44">
        <v>93012248937</v>
      </c>
      <c r="B44">
        <v>51</v>
      </c>
      <c r="D44" s="3">
        <v>44</v>
      </c>
      <c r="E44" s="1">
        <v>6</v>
      </c>
    </row>
    <row r="45" spans="1:5" x14ac:dyDescent="0.3">
      <c r="A45">
        <v>93012423916</v>
      </c>
      <c r="B45">
        <v>47</v>
      </c>
      <c r="D45" s="3">
        <v>45</v>
      </c>
      <c r="E45" s="1">
        <v>6</v>
      </c>
    </row>
    <row r="46" spans="1:5" x14ac:dyDescent="0.3">
      <c r="A46">
        <v>93013078979</v>
      </c>
      <c r="B46">
        <v>1</v>
      </c>
      <c r="D46" s="3">
        <v>46</v>
      </c>
      <c r="E46" s="1">
        <v>4</v>
      </c>
    </row>
    <row r="47" spans="1:5" x14ac:dyDescent="0.3">
      <c r="A47">
        <v>93020294887</v>
      </c>
      <c r="B47">
        <v>43</v>
      </c>
      <c r="D47" s="3">
        <v>47</v>
      </c>
      <c r="E47" s="1">
        <v>5</v>
      </c>
    </row>
    <row r="48" spans="1:5" x14ac:dyDescent="0.3">
      <c r="A48">
        <v>93020344452</v>
      </c>
      <c r="B48">
        <v>21</v>
      </c>
      <c r="D48" s="3">
        <v>48</v>
      </c>
      <c r="E48" s="1">
        <v>5</v>
      </c>
    </row>
    <row r="49" spans="1:5" x14ac:dyDescent="0.3">
      <c r="A49">
        <v>93020492353</v>
      </c>
      <c r="B49">
        <v>67</v>
      </c>
      <c r="D49" s="3">
        <v>49</v>
      </c>
      <c r="E49" s="1">
        <v>2</v>
      </c>
    </row>
    <row r="50" spans="1:5" x14ac:dyDescent="0.3">
      <c r="A50">
        <v>93020984197</v>
      </c>
      <c r="B50">
        <v>19</v>
      </c>
      <c r="D50" s="3">
        <v>50</v>
      </c>
      <c r="E50" s="1">
        <v>6</v>
      </c>
    </row>
    <row r="51" spans="1:5" x14ac:dyDescent="0.3">
      <c r="A51">
        <v>93021324462</v>
      </c>
      <c r="B51">
        <v>51</v>
      </c>
      <c r="D51" s="3">
        <v>51</v>
      </c>
      <c r="E51" s="1">
        <v>11</v>
      </c>
    </row>
    <row r="52" spans="1:5" x14ac:dyDescent="0.3">
      <c r="A52">
        <v>93021966581</v>
      </c>
      <c r="B52">
        <v>13</v>
      </c>
      <c r="D52" s="3">
        <v>52</v>
      </c>
      <c r="E52" s="1">
        <v>4</v>
      </c>
    </row>
    <row r="53" spans="1:5" x14ac:dyDescent="0.3">
      <c r="A53">
        <v>93022138167</v>
      </c>
      <c r="B53">
        <v>33</v>
      </c>
      <c r="D53" s="3">
        <v>53</v>
      </c>
      <c r="E53" s="1">
        <v>9</v>
      </c>
    </row>
    <row r="54" spans="1:5" x14ac:dyDescent="0.3">
      <c r="A54">
        <v>93031176282</v>
      </c>
      <c r="B54">
        <v>37</v>
      </c>
      <c r="D54" s="3">
        <v>54</v>
      </c>
      <c r="E54" s="1">
        <v>4</v>
      </c>
    </row>
    <row r="55" spans="1:5" x14ac:dyDescent="0.3">
      <c r="A55">
        <v>93031426752</v>
      </c>
      <c r="B55">
        <v>59</v>
      </c>
      <c r="D55" s="3">
        <v>55</v>
      </c>
      <c r="E55" s="1">
        <v>7</v>
      </c>
    </row>
    <row r="56" spans="1:5" x14ac:dyDescent="0.3">
      <c r="A56">
        <v>93031439697</v>
      </c>
      <c r="B56">
        <v>22</v>
      </c>
      <c r="D56" s="3">
        <v>56</v>
      </c>
      <c r="E56" s="1">
        <v>7</v>
      </c>
    </row>
    <row r="57" spans="1:5" x14ac:dyDescent="0.3">
      <c r="A57">
        <v>93031562344</v>
      </c>
      <c r="B57">
        <v>61</v>
      </c>
      <c r="D57" s="3">
        <v>57</v>
      </c>
      <c r="E57" s="1">
        <v>2</v>
      </c>
    </row>
    <row r="58" spans="1:5" x14ac:dyDescent="0.3">
      <c r="A58">
        <v>93031853565</v>
      </c>
      <c r="B58">
        <v>40</v>
      </c>
      <c r="D58" s="3">
        <v>58</v>
      </c>
      <c r="E58" s="1">
        <v>2</v>
      </c>
    </row>
    <row r="59" spans="1:5" x14ac:dyDescent="0.3">
      <c r="A59">
        <v>93031922166</v>
      </c>
      <c r="B59">
        <v>18</v>
      </c>
      <c r="D59" s="3">
        <v>59</v>
      </c>
      <c r="E59" s="1">
        <v>3</v>
      </c>
    </row>
    <row r="60" spans="1:5" x14ac:dyDescent="0.3">
      <c r="A60">
        <v>93032549924</v>
      </c>
      <c r="B60">
        <v>25</v>
      </c>
      <c r="D60" s="3">
        <v>60</v>
      </c>
      <c r="E60" s="1">
        <v>2</v>
      </c>
    </row>
    <row r="61" spans="1:5" x14ac:dyDescent="0.3">
      <c r="A61">
        <v>93041061585</v>
      </c>
      <c r="B61">
        <v>51</v>
      </c>
      <c r="D61" s="3">
        <v>61</v>
      </c>
      <c r="E61" s="1">
        <v>2</v>
      </c>
    </row>
    <row r="62" spans="1:5" x14ac:dyDescent="0.3">
      <c r="A62">
        <v>93041252815</v>
      </c>
      <c r="B62">
        <v>13</v>
      </c>
      <c r="D62" s="3">
        <v>62</v>
      </c>
      <c r="E62" s="1">
        <v>10</v>
      </c>
    </row>
    <row r="63" spans="1:5" x14ac:dyDescent="0.3">
      <c r="A63">
        <v>93041271841</v>
      </c>
      <c r="B63">
        <v>46</v>
      </c>
      <c r="D63" s="3">
        <v>63</v>
      </c>
      <c r="E63" s="1">
        <v>5</v>
      </c>
    </row>
    <row r="64" spans="1:5" x14ac:dyDescent="0.3">
      <c r="A64">
        <v>93041329773</v>
      </c>
      <c r="B64">
        <v>55</v>
      </c>
      <c r="D64" s="3">
        <v>64</v>
      </c>
      <c r="E64" s="1">
        <v>3</v>
      </c>
    </row>
    <row r="65" spans="1:5" x14ac:dyDescent="0.3">
      <c r="A65">
        <v>93041967867</v>
      </c>
      <c r="B65">
        <v>5</v>
      </c>
      <c r="D65" s="3">
        <v>65</v>
      </c>
      <c r="E65" s="1">
        <v>4</v>
      </c>
    </row>
    <row r="66" spans="1:5" x14ac:dyDescent="0.3">
      <c r="A66">
        <v>93042094111</v>
      </c>
      <c r="B66">
        <v>46</v>
      </c>
      <c r="D66" s="3">
        <v>66</v>
      </c>
      <c r="E66" s="1">
        <v>3</v>
      </c>
    </row>
    <row r="67" spans="1:5" x14ac:dyDescent="0.3">
      <c r="A67">
        <v>93042372947</v>
      </c>
      <c r="B67">
        <v>33</v>
      </c>
      <c r="D67" s="3">
        <v>67</v>
      </c>
      <c r="E67" s="1">
        <v>6</v>
      </c>
    </row>
    <row r="68" spans="1:5" x14ac:dyDescent="0.3">
      <c r="A68">
        <v>93042594253</v>
      </c>
      <c r="B68">
        <v>17</v>
      </c>
      <c r="D68" s="3">
        <v>68</v>
      </c>
      <c r="E68" s="1">
        <v>7</v>
      </c>
    </row>
    <row r="69" spans="1:5" x14ac:dyDescent="0.3">
      <c r="A69">
        <v>93051494722</v>
      </c>
      <c r="B69">
        <v>59</v>
      </c>
      <c r="D69" s="3">
        <v>69</v>
      </c>
      <c r="E69" s="1">
        <v>7</v>
      </c>
    </row>
    <row r="70" spans="1:5" x14ac:dyDescent="0.3">
      <c r="A70">
        <v>93052164592</v>
      </c>
      <c r="B70">
        <v>33</v>
      </c>
      <c r="D70" s="3">
        <v>70</v>
      </c>
      <c r="E70" s="1">
        <v>3</v>
      </c>
    </row>
    <row r="71" spans="1:5" x14ac:dyDescent="0.3">
      <c r="A71">
        <v>93052321317</v>
      </c>
      <c r="B71">
        <v>33</v>
      </c>
      <c r="D71" s="3" t="s">
        <v>526</v>
      </c>
      <c r="E71" s="1">
        <v>325</v>
      </c>
    </row>
    <row r="72" spans="1:5" x14ac:dyDescent="0.3">
      <c r="A72">
        <v>93052712924</v>
      </c>
      <c r="B72">
        <v>12</v>
      </c>
    </row>
    <row r="73" spans="1:5" x14ac:dyDescent="0.3">
      <c r="A73">
        <v>93052759398</v>
      </c>
      <c r="B73">
        <v>7</v>
      </c>
    </row>
    <row r="74" spans="1:5" x14ac:dyDescent="0.3">
      <c r="A74">
        <v>93060314174</v>
      </c>
      <c r="B74">
        <v>60</v>
      </c>
    </row>
    <row r="75" spans="1:5" x14ac:dyDescent="0.3">
      <c r="A75">
        <v>93060626866</v>
      </c>
      <c r="B75">
        <v>52</v>
      </c>
    </row>
    <row r="76" spans="1:5" x14ac:dyDescent="0.3">
      <c r="A76">
        <v>93060757559</v>
      </c>
      <c r="B76">
        <v>46</v>
      </c>
    </row>
    <row r="77" spans="1:5" x14ac:dyDescent="0.3">
      <c r="A77">
        <v>93061087466</v>
      </c>
      <c r="B77">
        <v>68</v>
      </c>
    </row>
    <row r="78" spans="1:5" x14ac:dyDescent="0.3">
      <c r="A78">
        <v>93061243679</v>
      </c>
      <c r="B78">
        <v>32</v>
      </c>
    </row>
    <row r="79" spans="1:5" x14ac:dyDescent="0.3">
      <c r="A79">
        <v>93061564929</v>
      </c>
      <c r="B79">
        <v>24</v>
      </c>
    </row>
    <row r="80" spans="1:5" x14ac:dyDescent="0.3">
      <c r="A80">
        <v>93062061135</v>
      </c>
      <c r="B80">
        <v>62</v>
      </c>
    </row>
    <row r="81" spans="1:2" x14ac:dyDescent="0.3">
      <c r="A81">
        <v>93070995479</v>
      </c>
      <c r="B81">
        <v>5</v>
      </c>
    </row>
    <row r="82" spans="1:2" x14ac:dyDescent="0.3">
      <c r="A82">
        <v>93071912839</v>
      </c>
      <c r="B82">
        <v>11</v>
      </c>
    </row>
    <row r="83" spans="1:2" x14ac:dyDescent="0.3">
      <c r="A83">
        <v>93072382295</v>
      </c>
      <c r="B83">
        <v>57</v>
      </c>
    </row>
    <row r="84" spans="1:2" x14ac:dyDescent="0.3">
      <c r="A84">
        <v>93080133818</v>
      </c>
      <c r="B84">
        <v>67</v>
      </c>
    </row>
    <row r="85" spans="1:2" x14ac:dyDescent="0.3">
      <c r="A85">
        <v>93080136224</v>
      </c>
      <c r="B85">
        <v>25</v>
      </c>
    </row>
    <row r="86" spans="1:2" x14ac:dyDescent="0.3">
      <c r="A86">
        <v>93080261416</v>
      </c>
      <c r="B86">
        <v>26</v>
      </c>
    </row>
    <row r="87" spans="1:2" x14ac:dyDescent="0.3">
      <c r="A87">
        <v>93080464147</v>
      </c>
      <c r="B87">
        <v>26</v>
      </c>
    </row>
    <row r="88" spans="1:2" x14ac:dyDescent="0.3">
      <c r="A88">
        <v>93081269666</v>
      </c>
      <c r="B88">
        <v>62</v>
      </c>
    </row>
    <row r="89" spans="1:2" x14ac:dyDescent="0.3">
      <c r="A89">
        <v>93081336463</v>
      </c>
      <c r="B89">
        <v>8</v>
      </c>
    </row>
    <row r="90" spans="1:2" x14ac:dyDescent="0.3">
      <c r="A90">
        <v>93081892851</v>
      </c>
      <c r="B90">
        <v>26</v>
      </c>
    </row>
    <row r="91" spans="1:2" x14ac:dyDescent="0.3">
      <c r="A91">
        <v>93082456168</v>
      </c>
      <c r="B91">
        <v>32</v>
      </c>
    </row>
    <row r="92" spans="1:2" x14ac:dyDescent="0.3">
      <c r="A92">
        <v>93090575941</v>
      </c>
      <c r="B92">
        <v>21</v>
      </c>
    </row>
    <row r="93" spans="1:2" x14ac:dyDescent="0.3">
      <c r="A93">
        <v>93090925753</v>
      </c>
      <c r="B93">
        <v>9</v>
      </c>
    </row>
    <row r="94" spans="1:2" x14ac:dyDescent="0.3">
      <c r="A94">
        <v>93091115319</v>
      </c>
      <c r="B94">
        <v>1</v>
      </c>
    </row>
    <row r="95" spans="1:2" x14ac:dyDescent="0.3">
      <c r="A95">
        <v>93091278935</v>
      </c>
      <c r="B95">
        <v>50</v>
      </c>
    </row>
    <row r="96" spans="1:2" x14ac:dyDescent="0.3">
      <c r="A96">
        <v>93091575513</v>
      </c>
      <c r="B96">
        <v>4</v>
      </c>
    </row>
    <row r="97" spans="1:2" x14ac:dyDescent="0.3">
      <c r="A97">
        <v>93091812971</v>
      </c>
      <c r="B97">
        <v>51</v>
      </c>
    </row>
    <row r="98" spans="1:2" x14ac:dyDescent="0.3">
      <c r="A98">
        <v>93092337785</v>
      </c>
      <c r="B98">
        <v>24</v>
      </c>
    </row>
    <row r="99" spans="1:2" x14ac:dyDescent="0.3">
      <c r="A99">
        <v>93092435575</v>
      </c>
      <c r="B99">
        <v>51</v>
      </c>
    </row>
    <row r="100" spans="1:2" x14ac:dyDescent="0.3">
      <c r="A100">
        <v>93092663774</v>
      </c>
      <c r="B100">
        <v>65</v>
      </c>
    </row>
    <row r="101" spans="1:2" x14ac:dyDescent="0.3">
      <c r="A101">
        <v>93101369477</v>
      </c>
      <c r="B101">
        <v>46</v>
      </c>
    </row>
    <row r="102" spans="1:2" x14ac:dyDescent="0.3">
      <c r="A102">
        <v>93101749226</v>
      </c>
      <c r="B102">
        <v>65</v>
      </c>
    </row>
    <row r="103" spans="1:2" x14ac:dyDescent="0.3">
      <c r="A103">
        <v>93102056134</v>
      </c>
      <c r="B103">
        <v>10</v>
      </c>
    </row>
    <row r="104" spans="1:2" x14ac:dyDescent="0.3">
      <c r="A104">
        <v>93102651636</v>
      </c>
      <c r="B104">
        <v>43</v>
      </c>
    </row>
    <row r="105" spans="1:2" x14ac:dyDescent="0.3">
      <c r="A105">
        <v>93110169918</v>
      </c>
      <c r="B105">
        <v>17</v>
      </c>
    </row>
    <row r="106" spans="1:2" x14ac:dyDescent="0.3">
      <c r="A106">
        <v>93110195784</v>
      </c>
      <c r="B106">
        <v>28</v>
      </c>
    </row>
    <row r="107" spans="1:2" x14ac:dyDescent="0.3">
      <c r="A107">
        <v>93110591337</v>
      </c>
      <c r="B107">
        <v>54</v>
      </c>
    </row>
    <row r="108" spans="1:2" x14ac:dyDescent="0.3">
      <c r="A108">
        <v>93111079234</v>
      </c>
      <c r="B108">
        <v>32</v>
      </c>
    </row>
    <row r="109" spans="1:2" x14ac:dyDescent="0.3">
      <c r="A109">
        <v>93111422865</v>
      </c>
      <c r="B109">
        <v>4</v>
      </c>
    </row>
    <row r="110" spans="1:2" x14ac:dyDescent="0.3">
      <c r="A110">
        <v>93112296421</v>
      </c>
      <c r="B110">
        <v>42</v>
      </c>
    </row>
    <row r="111" spans="1:2" x14ac:dyDescent="0.3">
      <c r="A111">
        <v>93112747286</v>
      </c>
      <c r="B111">
        <v>1</v>
      </c>
    </row>
    <row r="112" spans="1:2" x14ac:dyDescent="0.3">
      <c r="A112">
        <v>93120854668</v>
      </c>
      <c r="B112">
        <v>53</v>
      </c>
    </row>
    <row r="113" spans="1:2" x14ac:dyDescent="0.3">
      <c r="A113">
        <v>93120948925</v>
      </c>
      <c r="B113">
        <v>48</v>
      </c>
    </row>
    <row r="114" spans="1:2" x14ac:dyDescent="0.3">
      <c r="A114">
        <v>93122038392</v>
      </c>
      <c r="B114">
        <v>34</v>
      </c>
    </row>
    <row r="115" spans="1:2" x14ac:dyDescent="0.3">
      <c r="A115">
        <v>93122174335</v>
      </c>
      <c r="B115">
        <v>14</v>
      </c>
    </row>
    <row r="116" spans="1:2" x14ac:dyDescent="0.3">
      <c r="A116">
        <v>93123086325</v>
      </c>
      <c r="B116">
        <v>50</v>
      </c>
    </row>
    <row r="117" spans="1:2" x14ac:dyDescent="0.3">
      <c r="A117">
        <v>94010593869</v>
      </c>
      <c r="B117">
        <v>36</v>
      </c>
    </row>
    <row r="118" spans="1:2" x14ac:dyDescent="0.3">
      <c r="A118">
        <v>94011095964</v>
      </c>
      <c r="B118">
        <v>36</v>
      </c>
    </row>
    <row r="119" spans="1:2" x14ac:dyDescent="0.3">
      <c r="A119">
        <v>94012177294</v>
      </c>
      <c r="B119">
        <v>53</v>
      </c>
    </row>
    <row r="120" spans="1:2" x14ac:dyDescent="0.3">
      <c r="A120">
        <v>94012331191</v>
      </c>
      <c r="B120">
        <v>56</v>
      </c>
    </row>
    <row r="121" spans="1:2" x14ac:dyDescent="0.3">
      <c r="A121">
        <v>94012833877</v>
      </c>
      <c r="B121">
        <v>42</v>
      </c>
    </row>
    <row r="122" spans="1:2" x14ac:dyDescent="0.3">
      <c r="A122">
        <v>94020179251</v>
      </c>
      <c r="B122">
        <v>25</v>
      </c>
    </row>
    <row r="123" spans="1:2" x14ac:dyDescent="0.3">
      <c r="A123">
        <v>94020355996</v>
      </c>
      <c r="B123">
        <v>55</v>
      </c>
    </row>
    <row r="124" spans="1:2" x14ac:dyDescent="0.3">
      <c r="A124">
        <v>94020368381</v>
      </c>
      <c r="B124">
        <v>55</v>
      </c>
    </row>
    <row r="125" spans="1:2" x14ac:dyDescent="0.3">
      <c r="A125">
        <v>94020462177</v>
      </c>
      <c r="B125">
        <v>4</v>
      </c>
    </row>
    <row r="126" spans="1:2" x14ac:dyDescent="0.3">
      <c r="A126">
        <v>94020859896</v>
      </c>
      <c r="B126">
        <v>69</v>
      </c>
    </row>
    <row r="127" spans="1:2" x14ac:dyDescent="0.3">
      <c r="A127">
        <v>94021031192</v>
      </c>
      <c r="B127">
        <v>47</v>
      </c>
    </row>
    <row r="128" spans="1:2" x14ac:dyDescent="0.3">
      <c r="A128">
        <v>94022461945</v>
      </c>
      <c r="B128">
        <v>68</v>
      </c>
    </row>
    <row r="129" spans="1:2" x14ac:dyDescent="0.3">
      <c r="A129">
        <v>94030283737</v>
      </c>
      <c r="B129">
        <v>1</v>
      </c>
    </row>
    <row r="130" spans="1:2" x14ac:dyDescent="0.3">
      <c r="A130">
        <v>94030588351</v>
      </c>
      <c r="B130">
        <v>34</v>
      </c>
    </row>
    <row r="131" spans="1:2" x14ac:dyDescent="0.3">
      <c r="A131">
        <v>94031061512</v>
      </c>
      <c r="B131">
        <v>68</v>
      </c>
    </row>
    <row r="132" spans="1:2" x14ac:dyDescent="0.3">
      <c r="A132">
        <v>94031766363</v>
      </c>
      <c r="B132">
        <v>17</v>
      </c>
    </row>
    <row r="133" spans="1:2" x14ac:dyDescent="0.3">
      <c r="A133">
        <v>94031972793</v>
      </c>
      <c r="B133">
        <v>4</v>
      </c>
    </row>
    <row r="134" spans="1:2" x14ac:dyDescent="0.3">
      <c r="A134">
        <v>94032585554</v>
      </c>
      <c r="B134">
        <v>37</v>
      </c>
    </row>
    <row r="135" spans="1:2" x14ac:dyDescent="0.3">
      <c r="A135">
        <v>94032747169</v>
      </c>
      <c r="B135">
        <v>30</v>
      </c>
    </row>
    <row r="136" spans="1:2" x14ac:dyDescent="0.3">
      <c r="A136">
        <v>94040669736</v>
      </c>
      <c r="B136">
        <v>25</v>
      </c>
    </row>
    <row r="137" spans="1:2" x14ac:dyDescent="0.3">
      <c r="A137">
        <v>94041273536</v>
      </c>
      <c r="B137">
        <v>63</v>
      </c>
    </row>
    <row r="138" spans="1:2" x14ac:dyDescent="0.3">
      <c r="A138">
        <v>94041715238</v>
      </c>
      <c r="B138">
        <v>56</v>
      </c>
    </row>
    <row r="139" spans="1:2" x14ac:dyDescent="0.3">
      <c r="A139">
        <v>94042061826</v>
      </c>
      <c r="B139">
        <v>6</v>
      </c>
    </row>
    <row r="140" spans="1:2" x14ac:dyDescent="0.3">
      <c r="A140">
        <v>94042538867</v>
      </c>
      <c r="B140">
        <v>67</v>
      </c>
    </row>
    <row r="141" spans="1:2" x14ac:dyDescent="0.3">
      <c r="A141">
        <v>94050341862</v>
      </c>
      <c r="B141">
        <v>34</v>
      </c>
    </row>
    <row r="142" spans="1:2" x14ac:dyDescent="0.3">
      <c r="A142">
        <v>94050415987</v>
      </c>
      <c r="B142">
        <v>3</v>
      </c>
    </row>
    <row r="143" spans="1:2" x14ac:dyDescent="0.3">
      <c r="A143">
        <v>94050582715</v>
      </c>
      <c r="B143">
        <v>45</v>
      </c>
    </row>
    <row r="144" spans="1:2" x14ac:dyDescent="0.3">
      <c r="A144">
        <v>94051599561</v>
      </c>
      <c r="B144">
        <v>39</v>
      </c>
    </row>
    <row r="145" spans="1:2" x14ac:dyDescent="0.3">
      <c r="A145">
        <v>94051786439</v>
      </c>
      <c r="B145">
        <v>18</v>
      </c>
    </row>
    <row r="146" spans="1:2" x14ac:dyDescent="0.3">
      <c r="A146">
        <v>94051886221</v>
      </c>
      <c r="B146">
        <v>8</v>
      </c>
    </row>
    <row r="147" spans="1:2" x14ac:dyDescent="0.3">
      <c r="A147">
        <v>94051893894</v>
      </c>
      <c r="B147">
        <v>29</v>
      </c>
    </row>
    <row r="148" spans="1:2" x14ac:dyDescent="0.3">
      <c r="A148">
        <v>94052013633</v>
      </c>
      <c r="B148">
        <v>17</v>
      </c>
    </row>
    <row r="149" spans="1:2" x14ac:dyDescent="0.3">
      <c r="A149">
        <v>94052063812</v>
      </c>
      <c r="B149">
        <v>34</v>
      </c>
    </row>
    <row r="150" spans="1:2" x14ac:dyDescent="0.3">
      <c r="A150">
        <v>94052327952</v>
      </c>
      <c r="B150">
        <v>3</v>
      </c>
    </row>
    <row r="151" spans="1:2" x14ac:dyDescent="0.3">
      <c r="A151">
        <v>94052812232</v>
      </c>
      <c r="B151">
        <v>20</v>
      </c>
    </row>
    <row r="152" spans="1:2" x14ac:dyDescent="0.3">
      <c r="A152">
        <v>94060394564</v>
      </c>
      <c r="B152">
        <v>18</v>
      </c>
    </row>
    <row r="153" spans="1:2" x14ac:dyDescent="0.3">
      <c r="A153">
        <v>94062364747</v>
      </c>
      <c r="B153">
        <v>14</v>
      </c>
    </row>
    <row r="154" spans="1:2" x14ac:dyDescent="0.3">
      <c r="A154">
        <v>94062767281</v>
      </c>
      <c r="B154">
        <v>56</v>
      </c>
    </row>
    <row r="155" spans="1:2" x14ac:dyDescent="0.3">
      <c r="A155">
        <v>94062811591</v>
      </c>
      <c r="B155">
        <v>49</v>
      </c>
    </row>
    <row r="156" spans="1:2" x14ac:dyDescent="0.3">
      <c r="A156">
        <v>94070167664</v>
      </c>
      <c r="B156">
        <v>53</v>
      </c>
    </row>
    <row r="157" spans="1:2" x14ac:dyDescent="0.3">
      <c r="A157">
        <v>94070444888</v>
      </c>
      <c r="B157">
        <v>43</v>
      </c>
    </row>
    <row r="158" spans="1:2" x14ac:dyDescent="0.3">
      <c r="A158">
        <v>94072349563</v>
      </c>
      <c r="B158">
        <v>55</v>
      </c>
    </row>
    <row r="159" spans="1:2" x14ac:dyDescent="0.3">
      <c r="A159">
        <v>94072628581</v>
      </c>
      <c r="B159">
        <v>36</v>
      </c>
    </row>
    <row r="160" spans="1:2" x14ac:dyDescent="0.3">
      <c r="A160">
        <v>94080228692</v>
      </c>
      <c r="B160">
        <v>70</v>
      </c>
    </row>
    <row r="161" spans="1:2" x14ac:dyDescent="0.3">
      <c r="A161">
        <v>94080448661</v>
      </c>
      <c r="B161">
        <v>45</v>
      </c>
    </row>
    <row r="162" spans="1:2" x14ac:dyDescent="0.3">
      <c r="A162">
        <v>94080681844</v>
      </c>
      <c r="B162">
        <v>27</v>
      </c>
    </row>
    <row r="163" spans="1:2" x14ac:dyDescent="0.3">
      <c r="A163">
        <v>94080977152</v>
      </c>
      <c r="B163">
        <v>29</v>
      </c>
    </row>
    <row r="164" spans="1:2" x14ac:dyDescent="0.3">
      <c r="A164">
        <v>94081134358</v>
      </c>
      <c r="B164">
        <v>16</v>
      </c>
    </row>
    <row r="165" spans="1:2" x14ac:dyDescent="0.3">
      <c r="A165">
        <v>94081268846</v>
      </c>
      <c r="B165">
        <v>26</v>
      </c>
    </row>
    <row r="166" spans="1:2" x14ac:dyDescent="0.3">
      <c r="A166">
        <v>94082215991</v>
      </c>
      <c r="B166">
        <v>27</v>
      </c>
    </row>
    <row r="167" spans="1:2" x14ac:dyDescent="0.3">
      <c r="A167">
        <v>94082711312</v>
      </c>
      <c r="B167">
        <v>62</v>
      </c>
    </row>
    <row r="168" spans="1:2" x14ac:dyDescent="0.3">
      <c r="A168">
        <v>94083048134</v>
      </c>
      <c r="B168">
        <v>21</v>
      </c>
    </row>
    <row r="169" spans="1:2" x14ac:dyDescent="0.3">
      <c r="A169">
        <v>94091089918</v>
      </c>
      <c r="B169">
        <v>32</v>
      </c>
    </row>
    <row r="170" spans="1:2" x14ac:dyDescent="0.3">
      <c r="A170">
        <v>94091411788</v>
      </c>
      <c r="B170">
        <v>33</v>
      </c>
    </row>
    <row r="171" spans="1:2" x14ac:dyDescent="0.3">
      <c r="A171">
        <v>94091495359</v>
      </c>
      <c r="B171">
        <v>20</v>
      </c>
    </row>
    <row r="172" spans="1:2" x14ac:dyDescent="0.3">
      <c r="A172">
        <v>94091517385</v>
      </c>
      <c r="B172">
        <v>59</v>
      </c>
    </row>
    <row r="173" spans="1:2" x14ac:dyDescent="0.3">
      <c r="A173">
        <v>94091751347</v>
      </c>
      <c r="B173">
        <v>34</v>
      </c>
    </row>
    <row r="174" spans="1:2" x14ac:dyDescent="0.3">
      <c r="A174">
        <v>94092286956</v>
      </c>
      <c r="B174">
        <v>44</v>
      </c>
    </row>
    <row r="175" spans="1:2" x14ac:dyDescent="0.3">
      <c r="A175">
        <v>94093037193</v>
      </c>
      <c r="B175">
        <v>51</v>
      </c>
    </row>
    <row r="176" spans="1:2" x14ac:dyDescent="0.3">
      <c r="A176">
        <v>94100357838</v>
      </c>
      <c r="B176">
        <v>7</v>
      </c>
    </row>
    <row r="177" spans="1:2" x14ac:dyDescent="0.3">
      <c r="A177">
        <v>94100835552</v>
      </c>
      <c r="B177">
        <v>27</v>
      </c>
    </row>
    <row r="178" spans="1:2" x14ac:dyDescent="0.3">
      <c r="A178">
        <v>94102052458</v>
      </c>
      <c r="B178">
        <v>69</v>
      </c>
    </row>
    <row r="179" spans="1:2" x14ac:dyDescent="0.3">
      <c r="A179">
        <v>94103033254</v>
      </c>
      <c r="B179">
        <v>27</v>
      </c>
    </row>
    <row r="180" spans="1:2" x14ac:dyDescent="0.3">
      <c r="A180">
        <v>94111993425</v>
      </c>
      <c r="B180">
        <v>45</v>
      </c>
    </row>
    <row r="181" spans="1:2" x14ac:dyDescent="0.3">
      <c r="A181">
        <v>94112234831</v>
      </c>
      <c r="B181">
        <v>54</v>
      </c>
    </row>
    <row r="182" spans="1:2" x14ac:dyDescent="0.3">
      <c r="A182">
        <v>94112973718</v>
      </c>
      <c r="B182">
        <v>66</v>
      </c>
    </row>
    <row r="183" spans="1:2" x14ac:dyDescent="0.3">
      <c r="A183">
        <v>94121421336</v>
      </c>
      <c r="B183">
        <v>25</v>
      </c>
    </row>
    <row r="184" spans="1:2" x14ac:dyDescent="0.3">
      <c r="A184">
        <v>94121925755</v>
      </c>
      <c r="B184">
        <v>4</v>
      </c>
    </row>
    <row r="185" spans="1:2" x14ac:dyDescent="0.3">
      <c r="A185">
        <v>94122135195</v>
      </c>
      <c r="B185">
        <v>8</v>
      </c>
    </row>
    <row r="186" spans="1:2" x14ac:dyDescent="0.3">
      <c r="A186">
        <v>94123156375</v>
      </c>
      <c r="B186">
        <v>62</v>
      </c>
    </row>
    <row r="187" spans="1:2" x14ac:dyDescent="0.3">
      <c r="A187">
        <v>95010144314</v>
      </c>
      <c r="B187">
        <v>45</v>
      </c>
    </row>
    <row r="188" spans="1:2" x14ac:dyDescent="0.3">
      <c r="A188">
        <v>95010286766</v>
      </c>
      <c r="B188">
        <v>47</v>
      </c>
    </row>
    <row r="189" spans="1:2" x14ac:dyDescent="0.3">
      <c r="A189">
        <v>95010919439</v>
      </c>
      <c r="B189">
        <v>7</v>
      </c>
    </row>
    <row r="190" spans="1:2" x14ac:dyDescent="0.3">
      <c r="A190">
        <v>95010931895</v>
      </c>
      <c r="B190">
        <v>63</v>
      </c>
    </row>
    <row r="191" spans="1:2" x14ac:dyDescent="0.3">
      <c r="A191">
        <v>95011221717</v>
      </c>
      <c r="B191">
        <v>37</v>
      </c>
    </row>
    <row r="192" spans="1:2" x14ac:dyDescent="0.3">
      <c r="A192">
        <v>95011368836</v>
      </c>
      <c r="B192">
        <v>69</v>
      </c>
    </row>
    <row r="193" spans="1:2" x14ac:dyDescent="0.3">
      <c r="A193">
        <v>95012344439</v>
      </c>
      <c r="B193">
        <v>65</v>
      </c>
    </row>
    <row r="194" spans="1:2" x14ac:dyDescent="0.3">
      <c r="A194">
        <v>95012636248</v>
      </c>
      <c r="B194">
        <v>69</v>
      </c>
    </row>
    <row r="195" spans="1:2" x14ac:dyDescent="0.3">
      <c r="A195">
        <v>95020584568</v>
      </c>
      <c r="B195">
        <v>52</v>
      </c>
    </row>
    <row r="196" spans="1:2" x14ac:dyDescent="0.3">
      <c r="A196">
        <v>95021137376</v>
      </c>
      <c r="B196">
        <v>17</v>
      </c>
    </row>
    <row r="197" spans="1:2" x14ac:dyDescent="0.3">
      <c r="A197">
        <v>95022151559</v>
      </c>
      <c r="B197">
        <v>39</v>
      </c>
    </row>
    <row r="198" spans="1:2" x14ac:dyDescent="0.3">
      <c r="A198">
        <v>95022812243</v>
      </c>
      <c r="B198">
        <v>23</v>
      </c>
    </row>
    <row r="199" spans="1:2" x14ac:dyDescent="0.3">
      <c r="A199">
        <v>95030373332</v>
      </c>
      <c r="B199">
        <v>43</v>
      </c>
    </row>
    <row r="200" spans="1:2" x14ac:dyDescent="0.3">
      <c r="A200">
        <v>95030438448</v>
      </c>
      <c r="B200">
        <v>51</v>
      </c>
    </row>
    <row r="201" spans="1:2" x14ac:dyDescent="0.3">
      <c r="A201">
        <v>95031582894</v>
      </c>
      <c r="B201">
        <v>49</v>
      </c>
    </row>
    <row r="202" spans="1:2" x14ac:dyDescent="0.3">
      <c r="A202">
        <v>95040576286</v>
      </c>
      <c r="B202">
        <v>35</v>
      </c>
    </row>
    <row r="203" spans="1:2" x14ac:dyDescent="0.3">
      <c r="A203">
        <v>95041132892</v>
      </c>
      <c r="B203">
        <v>21</v>
      </c>
    </row>
    <row r="204" spans="1:2" x14ac:dyDescent="0.3">
      <c r="A204">
        <v>95041645299</v>
      </c>
      <c r="B204">
        <v>27</v>
      </c>
    </row>
    <row r="205" spans="1:2" x14ac:dyDescent="0.3">
      <c r="A205">
        <v>95042088338</v>
      </c>
      <c r="B205">
        <v>15</v>
      </c>
    </row>
    <row r="206" spans="1:2" x14ac:dyDescent="0.3">
      <c r="A206">
        <v>95042249539</v>
      </c>
      <c r="B206">
        <v>41</v>
      </c>
    </row>
    <row r="207" spans="1:2" x14ac:dyDescent="0.3">
      <c r="A207">
        <v>95042653121</v>
      </c>
      <c r="B207">
        <v>6</v>
      </c>
    </row>
    <row r="208" spans="1:2" x14ac:dyDescent="0.3">
      <c r="A208">
        <v>95050162572</v>
      </c>
      <c r="B208">
        <v>48</v>
      </c>
    </row>
    <row r="209" spans="1:2" x14ac:dyDescent="0.3">
      <c r="A209">
        <v>95050294464</v>
      </c>
      <c r="B209">
        <v>51</v>
      </c>
    </row>
    <row r="210" spans="1:2" x14ac:dyDescent="0.3">
      <c r="A210">
        <v>95051277866</v>
      </c>
      <c r="B210">
        <v>6</v>
      </c>
    </row>
    <row r="211" spans="1:2" x14ac:dyDescent="0.3">
      <c r="A211">
        <v>95051878845</v>
      </c>
      <c r="B211">
        <v>32</v>
      </c>
    </row>
    <row r="212" spans="1:2" x14ac:dyDescent="0.3">
      <c r="A212">
        <v>95052836383</v>
      </c>
      <c r="B212">
        <v>62</v>
      </c>
    </row>
    <row r="213" spans="1:2" x14ac:dyDescent="0.3">
      <c r="A213">
        <v>95052939154</v>
      </c>
      <c r="B213">
        <v>15</v>
      </c>
    </row>
    <row r="214" spans="1:2" x14ac:dyDescent="0.3">
      <c r="A214">
        <v>95053039198</v>
      </c>
      <c r="B214">
        <v>27</v>
      </c>
    </row>
    <row r="215" spans="1:2" x14ac:dyDescent="0.3">
      <c r="A215">
        <v>95060298582</v>
      </c>
      <c r="B215">
        <v>14</v>
      </c>
    </row>
    <row r="216" spans="1:2" x14ac:dyDescent="0.3">
      <c r="A216">
        <v>95061884197</v>
      </c>
      <c r="B216">
        <v>54</v>
      </c>
    </row>
    <row r="217" spans="1:2" x14ac:dyDescent="0.3">
      <c r="A217">
        <v>95062252193</v>
      </c>
      <c r="B217">
        <v>27</v>
      </c>
    </row>
    <row r="218" spans="1:2" x14ac:dyDescent="0.3">
      <c r="A218">
        <v>95062355629</v>
      </c>
      <c r="B218">
        <v>69</v>
      </c>
    </row>
    <row r="219" spans="1:2" x14ac:dyDescent="0.3">
      <c r="A219">
        <v>95071044176</v>
      </c>
      <c r="B219">
        <v>22</v>
      </c>
    </row>
    <row r="220" spans="1:2" x14ac:dyDescent="0.3">
      <c r="A220">
        <v>95071489133</v>
      </c>
      <c r="B220">
        <v>15</v>
      </c>
    </row>
    <row r="221" spans="1:2" x14ac:dyDescent="0.3">
      <c r="A221">
        <v>95071627434</v>
      </c>
      <c r="B221">
        <v>13</v>
      </c>
    </row>
    <row r="222" spans="1:2" x14ac:dyDescent="0.3">
      <c r="A222">
        <v>95071674573</v>
      </c>
      <c r="B222">
        <v>56</v>
      </c>
    </row>
    <row r="223" spans="1:2" x14ac:dyDescent="0.3">
      <c r="A223">
        <v>95080577175</v>
      </c>
      <c r="B223">
        <v>28</v>
      </c>
    </row>
    <row r="224" spans="1:2" x14ac:dyDescent="0.3">
      <c r="A224">
        <v>95081712847</v>
      </c>
      <c r="B224">
        <v>64</v>
      </c>
    </row>
    <row r="225" spans="1:2" x14ac:dyDescent="0.3">
      <c r="A225">
        <v>95082916158</v>
      </c>
      <c r="B225">
        <v>50</v>
      </c>
    </row>
    <row r="226" spans="1:2" x14ac:dyDescent="0.3">
      <c r="A226">
        <v>95090322493</v>
      </c>
      <c r="B226">
        <v>63</v>
      </c>
    </row>
    <row r="227" spans="1:2" x14ac:dyDescent="0.3">
      <c r="A227">
        <v>95091292595</v>
      </c>
      <c r="B227">
        <v>53</v>
      </c>
    </row>
    <row r="228" spans="1:2" x14ac:dyDescent="0.3">
      <c r="A228">
        <v>95091617358</v>
      </c>
      <c r="B228">
        <v>32</v>
      </c>
    </row>
    <row r="229" spans="1:2" x14ac:dyDescent="0.3">
      <c r="A229">
        <v>95092124468</v>
      </c>
      <c r="B229">
        <v>10</v>
      </c>
    </row>
    <row r="230" spans="1:2" x14ac:dyDescent="0.3">
      <c r="A230">
        <v>95092172959</v>
      </c>
      <c r="B230">
        <v>62</v>
      </c>
    </row>
    <row r="231" spans="1:2" x14ac:dyDescent="0.3">
      <c r="A231">
        <v>95092264276</v>
      </c>
      <c r="B231">
        <v>50</v>
      </c>
    </row>
    <row r="232" spans="1:2" x14ac:dyDescent="0.3">
      <c r="A232">
        <v>95092628511</v>
      </c>
      <c r="B232">
        <v>31</v>
      </c>
    </row>
    <row r="233" spans="1:2" x14ac:dyDescent="0.3">
      <c r="A233">
        <v>95101084297</v>
      </c>
      <c r="B233">
        <v>64</v>
      </c>
    </row>
    <row r="234" spans="1:2" x14ac:dyDescent="0.3">
      <c r="A234">
        <v>95101667241</v>
      </c>
      <c r="B234">
        <v>14</v>
      </c>
    </row>
    <row r="235" spans="1:2" x14ac:dyDescent="0.3">
      <c r="A235">
        <v>95103086594</v>
      </c>
      <c r="B235">
        <v>51</v>
      </c>
    </row>
    <row r="236" spans="1:2" x14ac:dyDescent="0.3">
      <c r="A236">
        <v>95111035621</v>
      </c>
      <c r="B236">
        <v>58</v>
      </c>
    </row>
    <row r="237" spans="1:2" x14ac:dyDescent="0.3">
      <c r="A237">
        <v>95111457382</v>
      </c>
      <c r="B237">
        <v>22</v>
      </c>
    </row>
    <row r="238" spans="1:2" x14ac:dyDescent="0.3">
      <c r="A238">
        <v>95111492877</v>
      </c>
      <c r="B238">
        <v>13</v>
      </c>
    </row>
    <row r="239" spans="1:2" x14ac:dyDescent="0.3">
      <c r="A239">
        <v>95111824241</v>
      </c>
      <c r="B239">
        <v>58</v>
      </c>
    </row>
    <row r="240" spans="1:2" x14ac:dyDescent="0.3">
      <c r="A240">
        <v>95112489689</v>
      </c>
      <c r="B240">
        <v>19</v>
      </c>
    </row>
    <row r="241" spans="1:2" x14ac:dyDescent="0.3">
      <c r="A241">
        <v>95112894814</v>
      </c>
      <c r="B241">
        <v>48</v>
      </c>
    </row>
    <row r="242" spans="1:2" x14ac:dyDescent="0.3">
      <c r="A242">
        <v>95120191648</v>
      </c>
      <c r="B242">
        <v>2</v>
      </c>
    </row>
    <row r="243" spans="1:2" x14ac:dyDescent="0.3">
      <c r="A243">
        <v>95120487536</v>
      </c>
      <c r="B243">
        <v>28</v>
      </c>
    </row>
    <row r="244" spans="1:2" x14ac:dyDescent="0.3">
      <c r="A244">
        <v>95120591417</v>
      </c>
      <c r="B244">
        <v>27</v>
      </c>
    </row>
    <row r="245" spans="1:2" x14ac:dyDescent="0.3">
      <c r="A245">
        <v>95120745656</v>
      </c>
      <c r="B245">
        <v>53</v>
      </c>
    </row>
    <row r="246" spans="1:2" x14ac:dyDescent="0.3">
      <c r="A246">
        <v>95122261156</v>
      </c>
      <c r="B246">
        <v>6</v>
      </c>
    </row>
    <row r="247" spans="1:2" x14ac:dyDescent="0.3">
      <c r="A247">
        <v>95122344488</v>
      </c>
      <c r="B247">
        <v>52</v>
      </c>
    </row>
    <row r="248" spans="1:2" x14ac:dyDescent="0.3">
      <c r="A248">
        <v>95122598863</v>
      </c>
      <c r="B248">
        <v>35</v>
      </c>
    </row>
    <row r="249" spans="1:2" x14ac:dyDescent="0.3">
      <c r="A249">
        <v>95123151452</v>
      </c>
      <c r="B249">
        <v>69</v>
      </c>
    </row>
    <row r="250" spans="1:2" x14ac:dyDescent="0.3">
      <c r="A250">
        <v>96011223945</v>
      </c>
      <c r="B250">
        <v>68</v>
      </c>
    </row>
    <row r="251" spans="1:2" x14ac:dyDescent="0.3">
      <c r="A251">
        <v>96011338285</v>
      </c>
      <c r="B251">
        <v>13</v>
      </c>
    </row>
    <row r="252" spans="1:2" x14ac:dyDescent="0.3">
      <c r="A252">
        <v>96011788721</v>
      </c>
      <c r="B252">
        <v>44</v>
      </c>
    </row>
    <row r="253" spans="1:2" x14ac:dyDescent="0.3">
      <c r="A253">
        <v>96012247623</v>
      </c>
      <c r="B253">
        <v>68</v>
      </c>
    </row>
    <row r="254" spans="1:2" x14ac:dyDescent="0.3">
      <c r="A254">
        <v>96021765853</v>
      </c>
      <c r="B254">
        <v>14</v>
      </c>
    </row>
    <row r="255" spans="1:2" x14ac:dyDescent="0.3">
      <c r="A255">
        <v>96022049899</v>
      </c>
      <c r="B255">
        <v>24</v>
      </c>
    </row>
    <row r="256" spans="1:2" x14ac:dyDescent="0.3">
      <c r="A256">
        <v>96022327144</v>
      </c>
      <c r="B256">
        <v>44</v>
      </c>
    </row>
    <row r="257" spans="1:2" x14ac:dyDescent="0.3">
      <c r="A257">
        <v>96030997362</v>
      </c>
      <c r="B257">
        <v>30</v>
      </c>
    </row>
    <row r="258" spans="1:2" x14ac:dyDescent="0.3">
      <c r="A258">
        <v>96031551327</v>
      </c>
      <c r="B258">
        <v>19</v>
      </c>
    </row>
    <row r="259" spans="1:2" x14ac:dyDescent="0.3">
      <c r="A259">
        <v>96032965482</v>
      </c>
      <c r="B259">
        <v>17</v>
      </c>
    </row>
    <row r="260" spans="1:2" x14ac:dyDescent="0.3">
      <c r="A260">
        <v>96040333314</v>
      </c>
      <c r="B260">
        <v>4</v>
      </c>
    </row>
    <row r="261" spans="1:2" x14ac:dyDescent="0.3">
      <c r="A261">
        <v>96041586933</v>
      </c>
      <c r="B261">
        <v>47</v>
      </c>
    </row>
    <row r="262" spans="1:2" x14ac:dyDescent="0.3">
      <c r="A262">
        <v>96041717944</v>
      </c>
      <c r="B262">
        <v>39</v>
      </c>
    </row>
    <row r="263" spans="1:2" x14ac:dyDescent="0.3">
      <c r="A263">
        <v>96042084485</v>
      </c>
      <c r="B263">
        <v>16</v>
      </c>
    </row>
    <row r="264" spans="1:2" x14ac:dyDescent="0.3">
      <c r="A264">
        <v>96042123681</v>
      </c>
      <c r="B264">
        <v>41</v>
      </c>
    </row>
    <row r="265" spans="1:2" x14ac:dyDescent="0.3">
      <c r="A265">
        <v>96043095419</v>
      </c>
      <c r="B265">
        <v>32</v>
      </c>
    </row>
    <row r="266" spans="1:2" x14ac:dyDescent="0.3">
      <c r="A266">
        <v>96050286545</v>
      </c>
      <c r="B266">
        <v>63</v>
      </c>
    </row>
    <row r="267" spans="1:2" x14ac:dyDescent="0.3">
      <c r="A267">
        <v>96050379498</v>
      </c>
      <c r="B267">
        <v>34</v>
      </c>
    </row>
    <row r="268" spans="1:2" x14ac:dyDescent="0.3">
      <c r="A268">
        <v>96050419725</v>
      </c>
      <c r="B268">
        <v>43</v>
      </c>
    </row>
    <row r="269" spans="1:2" x14ac:dyDescent="0.3">
      <c r="A269">
        <v>96050641553</v>
      </c>
      <c r="B269">
        <v>56</v>
      </c>
    </row>
    <row r="270" spans="1:2" x14ac:dyDescent="0.3">
      <c r="A270">
        <v>96051078792</v>
      </c>
      <c r="B270">
        <v>50</v>
      </c>
    </row>
    <row r="271" spans="1:2" x14ac:dyDescent="0.3">
      <c r="A271">
        <v>96051111367</v>
      </c>
      <c r="B271">
        <v>15</v>
      </c>
    </row>
    <row r="272" spans="1:2" x14ac:dyDescent="0.3">
      <c r="A272">
        <v>96051135916</v>
      </c>
      <c r="B272">
        <v>19</v>
      </c>
    </row>
    <row r="273" spans="1:2" x14ac:dyDescent="0.3">
      <c r="A273">
        <v>96051572319</v>
      </c>
      <c r="B273">
        <v>39</v>
      </c>
    </row>
    <row r="274" spans="1:2" x14ac:dyDescent="0.3">
      <c r="A274">
        <v>96051865921</v>
      </c>
      <c r="B274">
        <v>53</v>
      </c>
    </row>
    <row r="275" spans="1:2" x14ac:dyDescent="0.3">
      <c r="A275">
        <v>96052561949</v>
      </c>
      <c r="B275">
        <v>54</v>
      </c>
    </row>
    <row r="276" spans="1:2" x14ac:dyDescent="0.3">
      <c r="A276">
        <v>96052982418</v>
      </c>
      <c r="B276">
        <v>68</v>
      </c>
    </row>
    <row r="277" spans="1:2" x14ac:dyDescent="0.3">
      <c r="A277">
        <v>96060783968</v>
      </c>
      <c r="B277">
        <v>43</v>
      </c>
    </row>
    <row r="278" spans="1:2" x14ac:dyDescent="0.3">
      <c r="A278">
        <v>96061044486</v>
      </c>
      <c r="B278">
        <v>34</v>
      </c>
    </row>
    <row r="279" spans="1:2" x14ac:dyDescent="0.3">
      <c r="A279">
        <v>96061094795</v>
      </c>
      <c r="B279">
        <v>55</v>
      </c>
    </row>
    <row r="280" spans="1:2" x14ac:dyDescent="0.3">
      <c r="A280">
        <v>96061777722</v>
      </c>
      <c r="B280">
        <v>18</v>
      </c>
    </row>
    <row r="281" spans="1:2" x14ac:dyDescent="0.3">
      <c r="A281">
        <v>96062773598</v>
      </c>
      <c r="B281">
        <v>57</v>
      </c>
    </row>
    <row r="282" spans="1:2" x14ac:dyDescent="0.3">
      <c r="A282">
        <v>96070166834</v>
      </c>
      <c r="B282">
        <v>61</v>
      </c>
    </row>
    <row r="283" spans="1:2" x14ac:dyDescent="0.3">
      <c r="A283">
        <v>96070825977</v>
      </c>
      <c r="B283">
        <v>17</v>
      </c>
    </row>
    <row r="284" spans="1:2" x14ac:dyDescent="0.3">
      <c r="A284">
        <v>96072293545</v>
      </c>
      <c r="B284">
        <v>67</v>
      </c>
    </row>
    <row r="285" spans="1:2" x14ac:dyDescent="0.3">
      <c r="A285">
        <v>96080514843</v>
      </c>
      <c r="B285">
        <v>45</v>
      </c>
    </row>
    <row r="286" spans="1:2" x14ac:dyDescent="0.3">
      <c r="A286">
        <v>96081092979</v>
      </c>
      <c r="B286">
        <v>9</v>
      </c>
    </row>
    <row r="287" spans="1:2" x14ac:dyDescent="0.3">
      <c r="A287">
        <v>96081684932</v>
      </c>
      <c r="B287">
        <v>53</v>
      </c>
    </row>
    <row r="288" spans="1:2" x14ac:dyDescent="0.3">
      <c r="A288">
        <v>96081771827</v>
      </c>
      <c r="B288">
        <v>1</v>
      </c>
    </row>
    <row r="289" spans="1:2" x14ac:dyDescent="0.3">
      <c r="A289">
        <v>96081928342</v>
      </c>
      <c r="B289">
        <v>23</v>
      </c>
    </row>
    <row r="290" spans="1:2" x14ac:dyDescent="0.3">
      <c r="A290">
        <v>96082398784</v>
      </c>
      <c r="B290">
        <v>40</v>
      </c>
    </row>
    <row r="291" spans="1:2" x14ac:dyDescent="0.3">
      <c r="A291">
        <v>96082593622</v>
      </c>
      <c r="B291">
        <v>32</v>
      </c>
    </row>
    <row r="292" spans="1:2" x14ac:dyDescent="0.3">
      <c r="A292">
        <v>96090264886</v>
      </c>
      <c r="B292">
        <v>18</v>
      </c>
    </row>
    <row r="293" spans="1:2" x14ac:dyDescent="0.3">
      <c r="A293">
        <v>96090634229</v>
      </c>
      <c r="B293">
        <v>48</v>
      </c>
    </row>
    <row r="294" spans="1:2" x14ac:dyDescent="0.3">
      <c r="A294">
        <v>96090866484</v>
      </c>
      <c r="B294">
        <v>4</v>
      </c>
    </row>
    <row r="295" spans="1:2" x14ac:dyDescent="0.3">
      <c r="A295">
        <v>96090923899</v>
      </c>
      <c r="B295">
        <v>69</v>
      </c>
    </row>
    <row r="296" spans="1:2" x14ac:dyDescent="0.3">
      <c r="A296">
        <v>96091269286</v>
      </c>
      <c r="B296">
        <v>35</v>
      </c>
    </row>
    <row r="297" spans="1:2" x14ac:dyDescent="0.3">
      <c r="A297">
        <v>96092746489</v>
      </c>
      <c r="B297">
        <v>52</v>
      </c>
    </row>
    <row r="298" spans="1:2" x14ac:dyDescent="0.3">
      <c r="A298">
        <v>96092784458</v>
      </c>
      <c r="B298">
        <v>45</v>
      </c>
    </row>
    <row r="299" spans="1:2" x14ac:dyDescent="0.3">
      <c r="A299">
        <v>96102819712</v>
      </c>
      <c r="B299">
        <v>56</v>
      </c>
    </row>
    <row r="300" spans="1:2" x14ac:dyDescent="0.3">
      <c r="A300">
        <v>96110243976</v>
      </c>
      <c r="B300">
        <v>8</v>
      </c>
    </row>
    <row r="301" spans="1:2" x14ac:dyDescent="0.3">
      <c r="A301">
        <v>96110878613</v>
      </c>
      <c r="B301">
        <v>42</v>
      </c>
    </row>
    <row r="302" spans="1:2" x14ac:dyDescent="0.3">
      <c r="A302">
        <v>96111514855</v>
      </c>
      <c r="B302">
        <v>5</v>
      </c>
    </row>
    <row r="303" spans="1:2" x14ac:dyDescent="0.3">
      <c r="A303">
        <v>96111524476</v>
      </c>
      <c r="B303">
        <v>23</v>
      </c>
    </row>
    <row r="304" spans="1:2" x14ac:dyDescent="0.3">
      <c r="A304">
        <v>96111917733</v>
      </c>
      <c r="B304">
        <v>31</v>
      </c>
    </row>
    <row r="305" spans="1:2" x14ac:dyDescent="0.3">
      <c r="A305">
        <v>96112171271</v>
      </c>
      <c r="B305">
        <v>51</v>
      </c>
    </row>
    <row r="306" spans="1:2" x14ac:dyDescent="0.3">
      <c r="A306">
        <v>96112275739</v>
      </c>
      <c r="B306">
        <v>22</v>
      </c>
    </row>
    <row r="307" spans="1:2" x14ac:dyDescent="0.3">
      <c r="A307">
        <v>96112845442</v>
      </c>
      <c r="B307">
        <v>31</v>
      </c>
    </row>
    <row r="308" spans="1:2" x14ac:dyDescent="0.3">
      <c r="A308">
        <v>96120158756</v>
      </c>
      <c r="B308">
        <v>21</v>
      </c>
    </row>
    <row r="309" spans="1:2" x14ac:dyDescent="0.3">
      <c r="A309">
        <v>96120239628</v>
      </c>
      <c r="B309">
        <v>3</v>
      </c>
    </row>
    <row r="310" spans="1:2" x14ac:dyDescent="0.3">
      <c r="A310">
        <v>96121964255</v>
      </c>
      <c r="B310">
        <v>6</v>
      </c>
    </row>
    <row r="311" spans="1:2" x14ac:dyDescent="0.3">
      <c r="A311">
        <v>96122014799</v>
      </c>
      <c r="B311">
        <v>67</v>
      </c>
    </row>
    <row r="312" spans="1:2" x14ac:dyDescent="0.3">
      <c r="A312">
        <v>96122095251</v>
      </c>
      <c r="B312">
        <v>32</v>
      </c>
    </row>
    <row r="313" spans="1:2" x14ac:dyDescent="0.3">
      <c r="A313">
        <v>96122279451</v>
      </c>
      <c r="B313">
        <v>62</v>
      </c>
    </row>
    <row r="314" spans="1:2" x14ac:dyDescent="0.3">
      <c r="A314">
        <v>97010159347</v>
      </c>
      <c r="B314">
        <v>32</v>
      </c>
    </row>
    <row r="315" spans="1:2" x14ac:dyDescent="0.3">
      <c r="A315">
        <v>97010621727</v>
      </c>
      <c r="B315">
        <v>28</v>
      </c>
    </row>
    <row r="316" spans="1:2" x14ac:dyDescent="0.3">
      <c r="A316">
        <v>97010812385</v>
      </c>
      <c r="B316">
        <v>7</v>
      </c>
    </row>
    <row r="317" spans="1:2" x14ac:dyDescent="0.3">
      <c r="A317">
        <v>97010983179</v>
      </c>
      <c r="B317">
        <v>13</v>
      </c>
    </row>
    <row r="318" spans="1:2" x14ac:dyDescent="0.3">
      <c r="A318">
        <v>97011693781</v>
      </c>
      <c r="B318">
        <v>70</v>
      </c>
    </row>
    <row r="319" spans="1:2" x14ac:dyDescent="0.3">
      <c r="A319">
        <v>97012853362</v>
      </c>
      <c r="B319">
        <v>36</v>
      </c>
    </row>
    <row r="320" spans="1:2" x14ac:dyDescent="0.3">
      <c r="A320">
        <v>97012894365</v>
      </c>
      <c r="B320">
        <v>43</v>
      </c>
    </row>
    <row r="321" spans="1:2" x14ac:dyDescent="0.3">
      <c r="A321">
        <v>97020245331</v>
      </c>
      <c r="B321">
        <v>66</v>
      </c>
    </row>
    <row r="322" spans="1:2" x14ac:dyDescent="0.3">
      <c r="A322">
        <v>97020963358</v>
      </c>
      <c r="B322">
        <v>70</v>
      </c>
    </row>
    <row r="323" spans="1:2" x14ac:dyDescent="0.3">
      <c r="A323">
        <v>97021392858</v>
      </c>
      <c r="B323">
        <v>13</v>
      </c>
    </row>
    <row r="324" spans="1:2" x14ac:dyDescent="0.3">
      <c r="A324">
        <v>97021486467</v>
      </c>
      <c r="B324">
        <v>5</v>
      </c>
    </row>
    <row r="325" spans="1:2" x14ac:dyDescent="0.3">
      <c r="A325">
        <v>97022426727</v>
      </c>
      <c r="B325">
        <v>32</v>
      </c>
    </row>
    <row r="326" spans="1:2" x14ac:dyDescent="0.3">
      <c r="A326">
        <v>97022784472</v>
      </c>
      <c r="B326">
        <v>51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u Z 5 w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5 n n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5 w U q 7 q l Y j X A Q A A i g g A A B M A H A B G b 3 J t d W x h c y 9 T Z W N 0 a W 9 u M S 5 t I K I Y A C i g F A A A A A A A A A A A A A A A A A A A A A A A A A A A A O 2 U z 2 7 T Q B D G z 0 T K O 0 z t i y M Z q w m 0 B 5 A P y A l / V L W A E i 7 E F d r Y g 1 m y 3 r F 2 1 3 X s q J e + U k 5 I 3 K K 8 F 0 t C a C q 1 o u J C J O q L v T O e 2 e 8 b / T Q a E 8 N J w n D z 7 j 5 v t 9 o t / Y U p T E G b M k W Z c A h B o G m 3 w D 6 r b 2 q 5 S F d X Z I O R v g j 6 l J Q 5 S u O 9 5 A K D i K S x B + 0 5 0 b P 4 g 0 a l Y 5 6 R + h q / I s o E Q l / x C 4 w P 4 J 2 i T L G c K i Y 5 x q 7 r w i k z p a p 9 a C Z 8 u V A Q n Q z A h u P e Y f c Y x g f 9 t y f n 8 R E 8 h s E s Q R F v h Q V m Z p y O P + 6 j 4 D k 3 q E L n k e N D R K L M p Q 6 f + D C Q C a V c Z m G 3 d 3 T o w / u S D A 5 N L T C 8 / g z O S O J 5 x 9 8 Y d J 0 z l q 2 u l o t q y o G g o L S q V 9 9 1 Q 7 L O 7 a n h l H N 0 r P s R m 9 h a 6 y S 3 j V 4 j S 6 1 b 7 / d 4 f B j / S r 0 Q Y p g w w Z Q O j S p 3 L / p o O 0 k 7 d A J T F 9 c t R 4 p J / Z l U v v E x q g v U 3 v 1 k + f O 5 Y / 9 G Y a d g e y L I M p + g u v R h 7 k j W V F x P a Z s y O D P r B F 9 X 7 g Q v O + 0 W l 7 e r 3 O W j q u 3 F d d L Y N N s 7 R n b F P X B y C y e i s C N 4 I 8 3 x 0 + B n 6 R q F u 9 g x t S n F X z G S o 0 h L i d O 9 4 2 M r 7 A 9 s 9 P 5 L N u 7 i g K e f C p r e 5 O a + J L j O j X 3 h 9 T r O 3 k H x s D T + 3 d L 4 A V B L A Q I t A B Q A A g A I A L m e c F I 8 E B U i p g A A A P k A A A A S A A A A A A A A A A A A A A A A A A A A A A B D b 2 5 m a W c v U G F j a 2 F n Z S 5 4 b W x Q S w E C L Q A U A A I A C A C 5 n n B S D 8 r p q 6 Q A A A D p A A A A E w A A A A A A A A A A A A A A A A D y A A A A W 0 N v b n R l b n R f V H l w Z X N d L n h t b F B L A Q I t A B Q A A g A I A L m e c F K u 6 p W I 1 w E A A I o I A A A T A A A A A A A A A A A A A A A A A O M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h A A A A A A A A Z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d W R l b m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l Q x O D o z M z o 1 M S 4 3 N T Y w N T Q 5 W i I g L z 4 8 R W 5 0 c n k g V H l w Z T 0 i R m l s b E N v b H V t b l R 5 c G V z I i B W Y W x 1 Z T 0 i c 0 J R W U c i I C 8 + P E V u d H J 5 I F R 5 c G U 9 I k Z p b G x D b 2 x 1 b W 5 O Y W 1 l c y I g V m F s d W U 9 I n N b J n F 1 b 3 Q 7 c G V z Z W w m c X V v d D s s J n F 1 b 3 Q 7 b m F 6 d 2 l z a 2 8 m c X V v d D s s J n F 1 b 3 Q 7 a W 1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L 1 p t a W V u a W 9 u b y B 0 e X A u e 3 B l c 2 V s L D B 9 J n F 1 b 3 Q 7 L C Z x d W 9 0 O 1 N l Y 3 R p b 2 4 x L 3 N 0 d W R l b m N p L 1 p t a W V u a W 9 u b y B 0 e X A u e 2 5 h e n d p c 2 t v L D F 9 J n F 1 b 3 Q 7 L C Z x d W 9 0 O 1 N l Y 3 R p b 2 4 x L 3 N 0 d W R l b m N p L 1 p t a W V u a W 9 u b y B 0 e X A u e 2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G V u Y 2 k v W m 1 p Z W 5 p b 2 5 v I H R 5 c C 5 7 c G V z Z W w s M H 0 m c X V v d D s s J n F 1 b 3 Q 7 U 2 V j d G l v b j E v c 3 R 1 Z G V u Y 2 k v W m 1 p Z W 5 p b 2 5 v I H R 5 c C 5 7 b m F 6 d 2 l z a 2 8 s M X 0 m c X V v d D s s J n F 1 b 3 Q 7 U 2 V j d G l v b j E v c 3 R 1 Z G V u Y 2 k v W m 1 p Z W 5 p b 2 5 v I H R 5 c C 5 7 a W 1 p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V u Y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v e n l j e m V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X B v e n l j e m V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4 O j M 0 O j E 5 L j g 0 M D I 2 N j F a I i A v P j x F b n R y e S B U e X B l P S J G a W x s Q 2 9 s d W 1 u V H l w Z X M i I F Z h b H V l P S J z Q X d V R y I g L z 4 8 R W 5 0 c n k g V H l w Z T 0 i R m l s b E N v b H V t b k 5 h b W V z I i B W Y W x 1 Z T 0 i c 1 s m c X V v d D t s c C Z x d W 9 0 O y w m c X V v d D t w Z X N l b C Z x d W 9 0 O y w m c X V v d D t 0 e X R 1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9 6 e W N 6 Z W 5 p Y S 9 a b W l l b m l v b m 8 g d H l w L n t s c C w w f S Z x d W 9 0 O y w m c X V v d D t T Z W N 0 a W 9 u M S 9 3 e X B v e n l j e m V u a W E v W m 1 p Z W 5 p b 2 5 v I H R 5 c C 5 7 c G V z Z W w s M X 0 m c X V v d D s s J n F 1 b 3 Q 7 U 2 V j d G l v b j E v d 3 l w b 3 p 5 Y 3 p l b m l h L 1 p t a W V u a W 9 u b y B 0 e X A u e 3 R 5 d H V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5 c G 9 6 e W N 6 Z W 5 p Y S 9 a b W l l b m l v b m 8 g d H l w L n t s c C w w f S Z x d W 9 0 O y w m c X V v d D t T Z W N 0 a W 9 u M S 9 3 e X B v e n l j e m V u a W E v W m 1 p Z W 5 p b 2 5 v I H R 5 c C 5 7 c G V z Z W w s M X 0 m c X V v d D s s J n F 1 b 3 Q 7 U 2 V j d G l v b j E v d 3 l w b 3 p 5 Y 3 p l b m l h L 1 p t a W V u a W 9 u b y B 0 e X A u e 3 R 5 d H V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X B v e n l j e m V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b 3 p 5 Y 3 p l b m l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b 3 p 5 Y 3 p l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G R 1 b m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s Z H V u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4 O j M 0 O j Q y L j A 1 O D Y 5 M T h a I i A v P j x F b n R y e S B U e X B l P S J G a W x s Q 2 9 s d W 1 u V H l w Z X M i I F Z h b H V l P S J z Q l F N P S I g L z 4 8 R W 5 0 c n k g V H l w Z T 0 i R m l s b E N v b H V t b k 5 h b W V z I i B W Y W x 1 Z T 0 i c 1 s m c X V v d D t w Z X N l b C Z x d W 9 0 O y w m c X V v d D t p Z F 9 w b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k d W 5 l a y 9 a b W l l b m l v b m 8 g d H l w L n t w Z X N l b C w w f S Z x d W 9 0 O y w m c X V v d D t T Z W N 0 a W 9 u M S 9 t Z W x k d W 5 l a y 9 a b W l l b m l v b m 8 g d H l w L n t p Z F 9 w b 2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s Z H V u Z W s v W m 1 p Z W 5 p b 2 5 v I H R 5 c C 5 7 c G V z Z W w s M H 0 m c X V v d D s s J n F 1 b 3 Q 7 U 2 V j d G l v b j E v b W V s Z H V u Z W s v W m 1 p Z W 5 p b 2 5 v I H R 5 c C 5 7 a W R f c G 9 r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k d W 5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k d W 5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G R 1 b m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9 6 e W N 6 Z W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c G 9 6 e W N 6 Z W 5 p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4 O j M 0 O j E 5 L j g 0 M D I 2 N j F a I i A v P j x F b n R y e S B U e X B l P S J G a W x s Q 2 9 s d W 1 u V H l w Z X M i I F Z h b H V l P S J z Q X d V R y I g L z 4 8 R W 5 0 c n k g V H l w Z T 0 i R m l s b E N v b H V t b k 5 h b W V z I i B W Y W x 1 Z T 0 i c 1 s m c X V v d D t s c C Z x d W 9 0 O y w m c X V v d D t w Z X N l b C Z x d W 9 0 O y w m c X V v d D t 0 e X R 1 b C Z x d W 9 0 O 1 0 i I C 8 + P E V u d H J 5 I F R 5 c G U 9 I k Z p b G x T d G F 0 d X M i I F Z h b H V l P S J z Q 2 9 t c G x l d G U i I C 8 + P E V u d H J 5 I F R 5 c G U 9 I k Z p b G x D b 3 V u d C I g V m F s d W U 9 I m w z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9 6 e W N 6 Z W 5 p Y S 9 a b W l l b m l v b m 8 g d H l w L n t s c C w w f S Z x d W 9 0 O y w m c X V v d D t T Z W N 0 a W 9 u M S 9 3 e X B v e n l j e m V u a W E v W m 1 p Z W 5 p b 2 5 v I H R 5 c C 5 7 c G V z Z W w s M X 0 m c X V v d D s s J n F 1 b 3 Q 7 U 2 V j d G l v b j E v d 3 l w b 3 p 5 Y 3 p l b m l h L 1 p t a W V u a W 9 u b y B 0 e X A u e 3 R 5 d H V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5 c G 9 6 e W N 6 Z W 5 p Y S 9 a b W l l b m l v b m 8 g d H l w L n t s c C w w f S Z x d W 9 0 O y w m c X V v d D t T Z W N 0 a W 9 u M S 9 3 e X B v e n l j e m V u a W E v W m 1 p Z W 5 p b 2 5 v I H R 5 c C 5 7 c G V z Z W w s M X 0 m c X V v d D s s J n F 1 b 3 Q 7 U 2 V j d G l v b j E v d 3 l w b 3 p 5 Y 3 p l b m l h L 1 p t a W V u a W 9 u b y B 0 e X A u e 3 R 5 d H V s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b 3 p 5 Y 3 p l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9 6 e W N 6 Z W 5 p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9 6 e W N 6 Z W 5 p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N 4 t Q d d C z k O r Q V v u l D + 1 W A A A A A A C A A A A A A A Q Z g A A A A E A A C A A A A B F T s 4 i m v 3 q q J n k C b Y B H Q m c 3 F S n P Z n 4 l R y F F D M m n P 6 Y t A A A A A A O g A A A A A I A A C A A A A B r I L l y 1 1 P K B C z r 8 z 5 u Y c n X O z U K q + L r f n p K Y / 7 o 7 B K M b F A A A A A 2 4 Q 4 P x U g 0 S U 8 x + V c v C x 6 I C p 4 u E q K G z x y e b l g g + 5 X 4 Z h f t t W 1 0 G H V C Q 4 D 8 p S I 5 a S l Z L 0 6 w D r K Y l M M M B C I B z C A 9 6 8 v X w t p i 7 k j l d 2 o D Y d g V S k A A A A A H u r H p D V H E I U L 1 K V h q X m p v I H e P V R l l v 3 b O P w 2 / 2 w b S B 0 b l d X 4 8 U Y K K z q M F p h J 3 + v v 4 5 Z 5 M 5 / L f l p v 3 9 r h N P e 3 a < / D a t a M a s h u p > 
</file>

<file path=customXml/itemProps1.xml><?xml version="1.0" encoding="utf-8"?>
<ds:datastoreItem xmlns:ds="http://schemas.openxmlformats.org/officeDocument/2006/customXml" ds:itemID="{BDBD5A17-918B-4055-A60F-4990F9DCAB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stu</vt:lpstr>
      <vt:lpstr>wyp</vt:lpstr>
      <vt:lpstr>wyp 2</vt:lpstr>
      <vt:lpstr>mel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2021-03-16T19:11:51Z</dcterms:modified>
</cp:coreProperties>
</file>