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2d49e524563e047/Desktop/Downloads/"/>
    </mc:Choice>
  </mc:AlternateContent>
  <xr:revisionPtr revIDLastSave="3" documentId="8_{0A8682CE-98DC-41E2-8B83-F276787FDAAC}" xr6:coauthVersionLast="47" xr6:coauthVersionMax="47" xr10:uidLastSave="{3651A7C4-D27B-43C8-B11F-91591EDC2AE9}"/>
  <bookViews>
    <workbookView xWindow="-120" yWindow="-120" windowWidth="29040" windowHeight="15840" tabRatio="27" xr2:uid="{EEE64C6D-1B77-47CD-BA2A-CE95D904609E}"/>
  </bookViews>
  <sheets>
    <sheet name="Planilha1" sheetId="1" r:id="rId1"/>
    <sheet name="Planilha2" sheetId="2" r:id="rId2"/>
  </sheets>
  <definedNames>
    <definedName name="APORTE">Planilha1!$D$12</definedName>
    <definedName name="PATRIMONIO">Planilha1!$D$15</definedName>
    <definedName name="QTD_ANO">Planilha1!$D$13</definedName>
    <definedName name="qtd_anos">Planilha1!$D$13</definedName>
    <definedName name="RENDIMENTO">Planilha1!$D$8</definedName>
    <definedName name="SALARIO">Planilha1!$D$7</definedName>
    <definedName name="SUGESTAO">Planilha1!$D$9</definedName>
    <definedName name="TAXA_MENSAL">Planilha1!$D$14</definedName>
    <definedName name="VALOR_INVESTIDO">Planilha1!$C$27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C32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" i="2"/>
  <c r="C33" i="1" s="1"/>
  <c r="D14" i="1"/>
  <c r="C19" i="1" s="1"/>
  <c r="D19" i="1" s="1"/>
  <c r="C27" i="1"/>
  <c r="C29" i="1" l="1"/>
  <c r="C31" i="1"/>
  <c r="D31" i="1" s="1"/>
  <c r="C34" i="1"/>
  <c r="D34" i="1" s="1"/>
  <c r="C30" i="1"/>
  <c r="D30" i="1" s="1"/>
  <c r="D33" i="1"/>
  <c r="D32" i="1"/>
  <c r="D29" i="1"/>
  <c r="D15" i="1"/>
  <c r="D16" i="1" s="1"/>
  <c r="C23" i="1"/>
  <c r="D23" i="1" s="1"/>
  <c r="C21" i="1"/>
  <c r="D21" i="1" s="1"/>
  <c r="C22" i="1"/>
  <c r="D22" i="1" s="1"/>
  <c r="C20" i="1"/>
  <c r="D20" i="1" s="1"/>
  <c r="C24" i="1"/>
  <c r="D24" i="1" s="1"/>
  <c r="D35" i="1" l="1"/>
</calcChain>
</file>

<file path=xl/sharedStrings.xml><?xml version="1.0" encoding="utf-8"?>
<sst xmlns="http://schemas.openxmlformats.org/spreadsheetml/2006/main" count="71" uniqueCount="36">
  <si>
    <t>Quanto investir por mês?</t>
  </si>
  <si>
    <t>Por quantos anos?</t>
  </si>
  <si>
    <t>Taxa de rendimento mensal?</t>
  </si>
  <si>
    <t>Patrimonio Acumulado?</t>
  </si>
  <si>
    <t>Dividendo mensais?</t>
  </si>
  <si>
    <t>Quanto em 1 ano?</t>
  </si>
  <si>
    <t>Quanto em 2 ano?</t>
  </si>
  <si>
    <t>Quanto em 5 ano?</t>
  </si>
  <si>
    <t>Quanto em 10 ano?</t>
  </si>
  <si>
    <t>Quanto em 20 ano?</t>
  </si>
  <si>
    <t>Quanto em 30 ano?</t>
  </si>
  <si>
    <t>TIPO DE INVESTIMENTO</t>
  </si>
  <si>
    <t xml:space="preserve">TIJOLO </t>
  </si>
  <si>
    <t>PAPEL</t>
  </si>
  <si>
    <t>HIBRIDO</t>
  </si>
  <si>
    <t>FOFs</t>
  </si>
  <si>
    <t>DESENVOLVIMENTO</t>
  </si>
  <si>
    <t>HOTELARIA</t>
  </si>
  <si>
    <t>AGRESSIVO</t>
  </si>
  <si>
    <t>PERFIL</t>
  </si>
  <si>
    <t>TIPO DE FII</t>
  </si>
  <si>
    <t>%</t>
  </si>
  <si>
    <t>MODERADO</t>
  </si>
  <si>
    <t>CONSERVADOR</t>
  </si>
  <si>
    <t xml:space="preserve">Valor investido por mês </t>
  </si>
  <si>
    <t>PERCENTUAL SUGERIDO</t>
  </si>
  <si>
    <t>VALORES</t>
  </si>
  <si>
    <t>TOTAL</t>
  </si>
  <si>
    <t>CONFIGURAÇÕES</t>
  </si>
  <si>
    <t>INVESTIMENTO MENSAL</t>
  </si>
  <si>
    <t>CENÁRIOS</t>
  </si>
  <si>
    <t>DIVIDENDOS MENSAIS</t>
  </si>
  <si>
    <t>SALÁRIO</t>
  </si>
  <si>
    <t>RENDIMENTO CARTEIRA</t>
  </si>
  <si>
    <t>SUSGESTÃO INVESTIMENTO (30%)</t>
  </si>
  <si>
    <t>COHEL INVEST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</si>
</sst>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.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48"/>
      <color theme="0"/>
      <name val="Arial Black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5">
    <xf numFmtId="0" fontId="0" fillId="0" borderId="0" xfId="0"/>
    <xf numFmtId="44" fontId="2" fillId="0" borderId="4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9" fontId="0" fillId="0" borderId="0" xfId="2" applyFont="1" applyAlignment="1">
      <alignment horizontal="center"/>
    </xf>
    <xf numFmtId="9" fontId="0" fillId="0" borderId="11" xfId="2" applyFont="1" applyBorder="1" applyAlignment="1">
      <alignment horizontal="center"/>
    </xf>
    <xf numFmtId="0" fontId="4" fillId="2" borderId="1" xfId="0" applyFont="1" applyFill="1" applyBorder="1"/>
    <xf numFmtId="0" fontId="4" fillId="2" borderId="7" xfId="0" applyFont="1" applyFill="1" applyBorder="1"/>
    <xf numFmtId="9" fontId="4" fillId="2" borderId="2" xfId="2" applyFont="1" applyFill="1" applyBorder="1" applyAlignment="1">
      <alignment horizontal="center"/>
    </xf>
    <xf numFmtId="0" fontId="4" fillId="2" borderId="3" xfId="0" applyFont="1" applyFill="1" applyBorder="1"/>
    <xf numFmtId="0" fontId="4" fillId="2" borderId="0" xfId="0" applyFont="1" applyFill="1" applyBorder="1"/>
    <xf numFmtId="9" fontId="4" fillId="2" borderId="4" xfId="2" applyFont="1" applyFill="1" applyBorder="1" applyAlignment="1">
      <alignment horizontal="center"/>
    </xf>
    <xf numFmtId="0" fontId="4" fillId="2" borderId="5" xfId="0" applyFont="1" applyFill="1" applyBorder="1"/>
    <xf numFmtId="0" fontId="4" fillId="2" borderId="8" xfId="0" applyFont="1" applyFill="1" applyBorder="1"/>
    <xf numFmtId="9" fontId="4" fillId="2" borderId="6" xfId="2" applyFont="1" applyFill="1" applyBorder="1" applyAlignment="1">
      <alignment horizontal="center"/>
    </xf>
    <xf numFmtId="0" fontId="4" fillId="3" borderId="1" xfId="0" applyFont="1" applyFill="1" applyBorder="1"/>
    <xf numFmtId="0" fontId="4" fillId="3" borderId="7" xfId="0" applyFont="1" applyFill="1" applyBorder="1"/>
    <xf numFmtId="9" fontId="4" fillId="3" borderId="2" xfId="2" applyFont="1" applyFill="1" applyBorder="1" applyAlignment="1">
      <alignment horizontal="center"/>
    </xf>
    <xf numFmtId="0" fontId="4" fillId="3" borderId="3" xfId="0" applyFont="1" applyFill="1" applyBorder="1"/>
    <xf numFmtId="0" fontId="4" fillId="3" borderId="0" xfId="0" applyFont="1" applyFill="1" applyBorder="1"/>
    <xf numFmtId="9" fontId="4" fillId="3" borderId="4" xfId="2" applyFont="1" applyFill="1" applyBorder="1" applyAlignment="1">
      <alignment horizontal="center"/>
    </xf>
    <xf numFmtId="0" fontId="4" fillId="3" borderId="5" xfId="0" applyFont="1" applyFill="1" applyBorder="1"/>
    <xf numFmtId="0" fontId="4" fillId="3" borderId="8" xfId="0" applyFont="1" applyFill="1" applyBorder="1"/>
    <xf numFmtId="9" fontId="4" fillId="3" borderId="6" xfId="2" applyFont="1" applyFill="1" applyBorder="1" applyAlignment="1">
      <alignment horizontal="center"/>
    </xf>
    <xf numFmtId="0" fontId="4" fillId="4" borderId="1" xfId="0" applyFont="1" applyFill="1" applyBorder="1"/>
    <xf numFmtId="0" fontId="4" fillId="4" borderId="7" xfId="0" applyFont="1" applyFill="1" applyBorder="1"/>
    <xf numFmtId="9" fontId="4" fillId="4" borderId="2" xfId="2" applyFont="1" applyFill="1" applyBorder="1" applyAlignment="1">
      <alignment horizontal="center"/>
    </xf>
    <xf numFmtId="0" fontId="4" fillId="4" borderId="3" xfId="0" applyFont="1" applyFill="1" applyBorder="1"/>
    <xf numFmtId="0" fontId="4" fillId="4" borderId="0" xfId="0" applyFont="1" applyFill="1" applyBorder="1"/>
    <xf numFmtId="9" fontId="4" fillId="4" borderId="4" xfId="2" applyFont="1" applyFill="1" applyBorder="1" applyAlignment="1">
      <alignment horizontal="center"/>
    </xf>
    <xf numFmtId="0" fontId="4" fillId="4" borderId="5" xfId="0" applyFont="1" applyFill="1" applyBorder="1"/>
    <xf numFmtId="0" fontId="4" fillId="4" borderId="8" xfId="0" applyFont="1" applyFill="1" applyBorder="1"/>
    <xf numFmtId="9" fontId="4" fillId="4" borderId="6" xfId="2" applyFont="1" applyFill="1" applyBorder="1" applyAlignment="1">
      <alignment horizontal="center"/>
    </xf>
    <xf numFmtId="44" fontId="0" fillId="0" borderId="4" xfId="1" applyFont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44" fontId="0" fillId="0" borderId="0" xfId="1" applyFont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44" fontId="3" fillId="5" borderId="0" xfId="1" applyFont="1" applyFill="1" applyBorder="1" applyAlignment="1"/>
    <xf numFmtId="44" fontId="3" fillId="5" borderId="4" xfId="1" applyFont="1" applyFill="1" applyBorder="1" applyAlignment="1"/>
    <xf numFmtId="0" fontId="3" fillId="6" borderId="3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44" fontId="2" fillId="7" borderId="4" xfId="1" applyFont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44" fontId="2" fillId="7" borderId="6" xfId="1" applyFont="1" applyFill="1" applyBorder="1" applyAlignment="1">
      <alignment horizontal="center"/>
    </xf>
    <xf numFmtId="44" fontId="0" fillId="7" borderId="6" xfId="1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44" fontId="2" fillId="7" borderId="0" xfId="1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44" fontId="2" fillId="7" borderId="8" xfId="1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9" fontId="2" fillId="7" borderId="0" xfId="2" applyFont="1" applyFill="1" applyBorder="1" applyAlignment="1">
      <alignment horizontal="center"/>
    </xf>
    <xf numFmtId="0" fontId="2" fillId="9" borderId="5" xfId="0" applyFont="1" applyFill="1" applyBorder="1" applyAlignment="1">
      <alignment horizontal="center"/>
    </xf>
    <xf numFmtId="0" fontId="2" fillId="9" borderId="8" xfId="0" applyFont="1" applyFill="1" applyBorder="1" applyAlignment="1">
      <alignment horizontal="center"/>
    </xf>
    <xf numFmtId="44" fontId="2" fillId="9" borderId="6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5" fillId="8" borderId="0" xfId="0" applyFont="1" applyFill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2B041-21F8-4074-9175-C401F1EA2838}">
  <dimension ref="A1:G36"/>
  <sheetViews>
    <sheetView showGridLines="0" tabSelected="1" workbookViewId="0">
      <selection activeCell="C26" sqref="C26:D26"/>
    </sheetView>
  </sheetViews>
  <sheetFormatPr defaultColWidth="0" defaultRowHeight="15" zeroHeight="1" x14ac:dyDescent="0.25"/>
  <cols>
    <col min="1" max="1" width="9.7109375" customWidth="1"/>
    <col min="2" max="2" width="27.140625" style="5" bestFit="1" customWidth="1"/>
    <col min="3" max="3" width="39.140625" style="5" bestFit="1" customWidth="1"/>
    <col min="4" max="4" width="20.85546875" style="5" bestFit="1" customWidth="1"/>
    <col min="5" max="5" width="9.7109375" customWidth="1"/>
    <col min="6" max="6" width="15.85546875" hidden="1"/>
    <col min="7" max="7" width="18.140625" hidden="1"/>
    <col min="8" max="16384" width="9.140625" hidden="1"/>
  </cols>
  <sheetData>
    <row r="1" spans="2:4" x14ac:dyDescent="0.25">
      <c r="B1" s="74" t="s">
        <v>35</v>
      </c>
      <c r="C1" s="74"/>
      <c r="D1" s="74"/>
    </row>
    <row r="2" spans="2:4" x14ac:dyDescent="0.25">
      <c r="B2" s="74"/>
      <c r="C2" s="74"/>
      <c r="D2" s="74"/>
    </row>
    <row r="3" spans="2:4" x14ac:dyDescent="0.25">
      <c r="B3" s="74"/>
      <c r="C3" s="74"/>
      <c r="D3" s="74"/>
    </row>
    <row r="4" spans="2:4" x14ac:dyDescent="0.25">
      <c r="B4" s="74"/>
      <c r="C4" s="74"/>
      <c r="D4" s="74"/>
    </row>
    <row r="5" spans="2:4" ht="15.75" thickBot="1" x14ac:dyDescent="0.3"/>
    <row r="6" spans="2:4" x14ac:dyDescent="0.25">
      <c r="B6" s="66" t="s">
        <v>28</v>
      </c>
      <c r="C6" s="67"/>
      <c r="D6" s="68"/>
    </row>
    <row r="7" spans="2:4" x14ac:dyDescent="0.25">
      <c r="B7" s="6" t="s">
        <v>32</v>
      </c>
      <c r="C7" s="7"/>
      <c r="D7" s="40">
        <v>3000</v>
      </c>
    </row>
    <row r="8" spans="2:4" x14ac:dyDescent="0.25">
      <c r="B8" s="6" t="s">
        <v>33</v>
      </c>
      <c r="C8" s="7"/>
      <c r="D8" s="41">
        <v>0.01</v>
      </c>
    </row>
    <row r="9" spans="2:4" ht="15.75" thickBot="1" x14ac:dyDescent="0.3">
      <c r="B9" s="54" t="s">
        <v>34</v>
      </c>
      <c r="C9" s="55"/>
      <c r="D9" s="57">
        <f>D7*30%</f>
        <v>900</v>
      </c>
    </row>
    <row r="10" spans="2:4" ht="15.75" thickBot="1" x14ac:dyDescent="0.3">
      <c r="B10" s="8"/>
      <c r="C10" s="42"/>
    </row>
    <row r="11" spans="2:4" x14ac:dyDescent="0.25">
      <c r="B11" s="43" t="s">
        <v>29</v>
      </c>
      <c r="C11" s="44"/>
      <c r="D11" s="45"/>
    </row>
    <row r="12" spans="2:4" x14ac:dyDescent="0.25">
      <c r="B12" s="6" t="s">
        <v>0</v>
      </c>
      <c r="C12" s="7"/>
      <c r="D12" s="1">
        <v>750</v>
      </c>
    </row>
    <row r="13" spans="2:4" x14ac:dyDescent="0.25">
      <c r="B13" s="6" t="s">
        <v>1</v>
      </c>
      <c r="C13" s="7"/>
      <c r="D13" s="2">
        <v>5</v>
      </c>
    </row>
    <row r="14" spans="2:4" x14ac:dyDescent="0.25">
      <c r="B14" s="6" t="s">
        <v>2</v>
      </c>
      <c r="C14" s="7"/>
      <c r="D14" s="3">
        <f>RENDIMENTO</f>
        <v>0.01</v>
      </c>
    </row>
    <row r="15" spans="2:4" x14ac:dyDescent="0.25">
      <c r="B15" s="62" t="s">
        <v>3</v>
      </c>
      <c r="C15" s="63"/>
      <c r="D15" s="53">
        <f>FV(TAXA_MENSAL,QTD_ANO*12,APORTE*-1)</f>
        <v>61252.252392306844</v>
      </c>
    </row>
    <row r="16" spans="2:4" ht="15.75" thickBot="1" x14ac:dyDescent="0.3">
      <c r="B16" s="64" t="s">
        <v>4</v>
      </c>
      <c r="C16" s="65"/>
      <c r="D16" s="56">
        <f>PATRIMONIO*$D$8</f>
        <v>612.52252392306843</v>
      </c>
    </row>
    <row r="17" spans="1:4" ht="15.75" thickBot="1" x14ac:dyDescent="0.3"/>
    <row r="18" spans="1:4" x14ac:dyDescent="0.25">
      <c r="B18" s="43" t="s">
        <v>30</v>
      </c>
      <c r="C18" s="44"/>
      <c r="D18" s="46" t="s">
        <v>31</v>
      </c>
    </row>
    <row r="19" spans="1:4" x14ac:dyDescent="0.25">
      <c r="B19" s="58" t="s">
        <v>5</v>
      </c>
      <c r="C19" s="59">
        <f>FV($D$14,$A23*12,APORTE*-1)</f>
        <v>9511.8772598977321</v>
      </c>
      <c r="D19" s="53">
        <f>C19*RENDIMENTO</f>
        <v>95.118772598977316</v>
      </c>
    </row>
    <row r="20" spans="1:4" x14ac:dyDescent="0.25">
      <c r="B20" s="58" t="s">
        <v>6</v>
      </c>
      <c r="C20" s="59">
        <f>FV($D$14,$A24*12,APORTE*-1)</f>
        <v>20230.098639893622</v>
      </c>
      <c r="D20" s="53">
        <f>C20*RENDIMENTO</f>
        <v>202.30098639893623</v>
      </c>
    </row>
    <row r="21" spans="1:4" x14ac:dyDescent="0.25">
      <c r="B21" s="58" t="s">
        <v>7</v>
      </c>
      <c r="C21" s="59">
        <f>FV($D$14,$A25*12,APORTE*-1)</f>
        <v>61252.252392306844</v>
      </c>
      <c r="D21" s="53">
        <f>C21*RENDIMENTO</f>
        <v>612.52252392306843</v>
      </c>
    </row>
    <row r="22" spans="1:4" x14ac:dyDescent="0.25">
      <c r="B22" s="58" t="s">
        <v>8</v>
      </c>
      <c r="C22" s="59">
        <f>FV($D$14,$A26*12,APORTE*-1)</f>
        <v>172529.01709302524</v>
      </c>
      <c r="D22" s="53">
        <f>C22*RENDIMENTO</f>
        <v>1725.2901709302523</v>
      </c>
    </row>
    <row r="23" spans="1:4" x14ac:dyDescent="0.25">
      <c r="A23" s="4">
        <v>1</v>
      </c>
      <c r="B23" s="58" t="s">
        <v>9</v>
      </c>
      <c r="C23" s="59">
        <f>FV($D$14,$A27*12,APORTE*-1)</f>
        <v>741941.52404052229</v>
      </c>
      <c r="D23" s="53">
        <f>C23*RENDIMENTO</f>
        <v>7419.4152404052229</v>
      </c>
    </row>
    <row r="24" spans="1:4" ht="15.75" thickBot="1" x14ac:dyDescent="0.3">
      <c r="A24" s="4">
        <v>2</v>
      </c>
      <c r="B24" s="60" t="s">
        <v>10</v>
      </c>
      <c r="C24" s="61">
        <f>FV($D$14,$A28*12,APORTE*-1)</f>
        <v>2621223.0995763796</v>
      </c>
      <c r="D24" s="56">
        <f>C24*RENDIMENTO</f>
        <v>26212.230995763795</v>
      </c>
    </row>
    <row r="25" spans="1:4" ht="15.75" thickBot="1" x14ac:dyDescent="0.3">
      <c r="A25" s="4">
        <v>5</v>
      </c>
    </row>
    <row r="26" spans="1:4" x14ac:dyDescent="0.25">
      <c r="A26" s="4">
        <v>10</v>
      </c>
      <c r="B26" s="73" t="s">
        <v>11</v>
      </c>
      <c r="C26" s="67" t="s">
        <v>18</v>
      </c>
      <c r="D26" s="68"/>
    </row>
    <row r="27" spans="1:4" x14ac:dyDescent="0.25">
      <c r="A27" s="4">
        <v>20</v>
      </c>
      <c r="B27" s="47" t="s">
        <v>24</v>
      </c>
      <c r="C27" s="48">
        <f>SUGESTAO</f>
        <v>900</v>
      </c>
      <c r="D27" s="49"/>
    </row>
    <row r="28" spans="1:4" x14ac:dyDescent="0.25">
      <c r="A28" s="4">
        <v>30</v>
      </c>
      <c r="B28" s="50" t="s">
        <v>20</v>
      </c>
      <c r="C28" s="51" t="s">
        <v>25</v>
      </c>
      <c r="D28" s="52" t="s">
        <v>26</v>
      </c>
    </row>
    <row r="29" spans="1:4" x14ac:dyDescent="0.25">
      <c r="B29" s="58" t="s">
        <v>12</v>
      </c>
      <c r="C29" s="69">
        <f>VLOOKUP(($C$26&amp;"-"&amp;B29),Planilha2!A:D,4,0)</f>
        <v>0.2</v>
      </c>
      <c r="D29" s="53">
        <f>VALOR_INVESTIDO*C29</f>
        <v>180</v>
      </c>
    </row>
    <row r="30" spans="1:4" x14ac:dyDescent="0.25">
      <c r="B30" s="58" t="s">
        <v>13</v>
      </c>
      <c r="C30" s="69">
        <f>VLOOKUP(($C$26&amp;"-"&amp;B30),Planilha2!A:D,4,0)</f>
        <v>0.2</v>
      </c>
      <c r="D30" s="53">
        <f>VALOR_INVESTIDO*C30</f>
        <v>180</v>
      </c>
    </row>
    <row r="31" spans="1:4" x14ac:dyDescent="0.25">
      <c r="B31" s="58" t="s">
        <v>14</v>
      </c>
      <c r="C31" s="69">
        <f>VLOOKUP(($C$26&amp;"-"&amp;B31),Planilha2!A:D,4,0)</f>
        <v>0.25</v>
      </c>
      <c r="D31" s="53">
        <f>VALOR_INVESTIDO*C31</f>
        <v>225</v>
      </c>
    </row>
    <row r="32" spans="1:4" x14ac:dyDescent="0.25">
      <c r="B32" s="58" t="s">
        <v>15</v>
      </c>
      <c r="C32" s="69">
        <f>VLOOKUP(($C$26&amp;"-"&amp;B32),Planilha2!A:D,4,0)</f>
        <v>0.05</v>
      </c>
      <c r="D32" s="53">
        <f>VALOR_INVESTIDO*C32</f>
        <v>45</v>
      </c>
    </row>
    <row r="33" spans="2:4" x14ac:dyDescent="0.25">
      <c r="B33" s="58" t="s">
        <v>16</v>
      </c>
      <c r="C33" s="69">
        <f>VLOOKUP(($C$26&amp;"-"&amp;B33),Planilha2!A:D,4,0)</f>
        <v>0.25</v>
      </c>
      <c r="D33" s="53">
        <f>VALOR_INVESTIDO*C33</f>
        <v>225</v>
      </c>
    </row>
    <row r="34" spans="2:4" x14ac:dyDescent="0.25">
      <c r="B34" s="58" t="s">
        <v>17</v>
      </c>
      <c r="C34" s="69">
        <f>VLOOKUP(($C$26&amp;"-"&amp;B34),Planilha2!A:D,4,0)</f>
        <v>0.05</v>
      </c>
      <c r="D34" s="53">
        <f>VALOR_INVESTIDO*C34</f>
        <v>45</v>
      </c>
    </row>
    <row r="35" spans="2:4" ht="15.75" thickBot="1" x14ac:dyDescent="0.3">
      <c r="B35" s="70" t="s">
        <v>27</v>
      </c>
      <c r="C35" s="71"/>
      <c r="D35" s="72">
        <f>SUM(D29:D34)</f>
        <v>900</v>
      </c>
    </row>
    <row r="36" spans="2:4" x14ac:dyDescent="0.25"/>
  </sheetData>
  <mergeCells count="14">
    <mergeCell ref="B1:D4"/>
    <mergeCell ref="B35:C35"/>
    <mergeCell ref="B11:D11"/>
    <mergeCell ref="B6:D6"/>
    <mergeCell ref="B12:C12"/>
    <mergeCell ref="B13:C13"/>
    <mergeCell ref="B14:C14"/>
    <mergeCell ref="B15:C15"/>
    <mergeCell ref="B16:C16"/>
    <mergeCell ref="B9:C9"/>
    <mergeCell ref="B8:C8"/>
    <mergeCell ref="B7:C7"/>
    <mergeCell ref="C26:D26"/>
    <mergeCell ref="B18:C18"/>
  </mergeCells>
  <dataValidations count="1">
    <dataValidation type="list" allowBlank="1" showInputMessage="1" showErrorMessage="1" sqref="C26" xr:uid="{97708B65-6026-47BC-8FC5-D54BED151AB9}">
      <formula1>"AGRESSIVO,CONSERVADOR,MODERADO"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E2FDB-5896-437B-A74E-95BDE3295A0C}">
  <dimension ref="A1:D19"/>
  <sheetViews>
    <sheetView workbookViewId="0">
      <selection activeCell="A20" sqref="A20:XFD1048576"/>
    </sheetView>
  </sheetViews>
  <sheetFormatPr defaultColWidth="0" defaultRowHeight="15" zeroHeight="1" x14ac:dyDescent="0.25"/>
  <cols>
    <col min="1" max="1" width="33.85546875" bestFit="1" customWidth="1"/>
    <col min="2" max="2" width="14.7109375" bestFit="1" customWidth="1"/>
    <col min="3" max="3" width="19" bestFit="1" customWidth="1"/>
    <col min="4" max="4" width="8.85546875" style="11" customWidth="1"/>
    <col min="5" max="16384" width="9.140625" hidden="1"/>
  </cols>
  <sheetData>
    <row r="1" spans="1:4" ht="15.75" thickBot="1" x14ac:dyDescent="0.3">
      <c r="A1" s="9"/>
      <c r="B1" s="10" t="s">
        <v>19</v>
      </c>
      <c r="C1" s="10" t="s">
        <v>20</v>
      </c>
      <c r="D1" s="12" t="s">
        <v>21</v>
      </c>
    </row>
    <row r="2" spans="1:4" x14ac:dyDescent="0.25">
      <c r="A2" s="13" t="str">
        <f>B2&amp;"-"&amp;C2</f>
        <v xml:space="preserve">AGRESSIVO-TIJOLO </v>
      </c>
      <c r="B2" s="14" t="s">
        <v>18</v>
      </c>
      <c r="C2" s="14" t="s">
        <v>12</v>
      </c>
      <c r="D2" s="15">
        <v>0.2</v>
      </c>
    </row>
    <row r="3" spans="1:4" x14ac:dyDescent="0.25">
      <c r="A3" s="16" t="str">
        <f t="shared" ref="A3:A19" si="0">B3&amp;"-"&amp;C3</f>
        <v>AGRESSIVO-PAPEL</v>
      </c>
      <c r="B3" s="17" t="s">
        <v>18</v>
      </c>
      <c r="C3" s="17" t="s">
        <v>13</v>
      </c>
      <c r="D3" s="18">
        <v>0.2</v>
      </c>
    </row>
    <row r="4" spans="1:4" x14ac:dyDescent="0.25">
      <c r="A4" s="16" t="str">
        <f t="shared" si="0"/>
        <v>AGRESSIVO-HIBRIDO</v>
      </c>
      <c r="B4" s="17" t="s">
        <v>18</v>
      </c>
      <c r="C4" s="17" t="s">
        <v>14</v>
      </c>
      <c r="D4" s="18">
        <v>0.25</v>
      </c>
    </row>
    <row r="5" spans="1:4" x14ac:dyDescent="0.25">
      <c r="A5" s="16" t="str">
        <f t="shared" si="0"/>
        <v>AGRESSIVO-FOFs</v>
      </c>
      <c r="B5" s="17" t="s">
        <v>18</v>
      </c>
      <c r="C5" s="17" t="s">
        <v>15</v>
      </c>
      <c r="D5" s="18">
        <v>0.05</v>
      </c>
    </row>
    <row r="6" spans="1:4" x14ac:dyDescent="0.25">
      <c r="A6" s="16" t="str">
        <f t="shared" si="0"/>
        <v>AGRESSIVO-DESENVOLVIMENTO</v>
      </c>
      <c r="B6" s="17" t="s">
        <v>18</v>
      </c>
      <c r="C6" s="17" t="s">
        <v>16</v>
      </c>
      <c r="D6" s="18">
        <v>0.25</v>
      </c>
    </row>
    <row r="7" spans="1:4" ht="15.75" thickBot="1" x14ac:dyDescent="0.3">
      <c r="A7" s="19" t="str">
        <f t="shared" si="0"/>
        <v>AGRESSIVO-HOTELARIA</v>
      </c>
      <c r="B7" s="20" t="s">
        <v>18</v>
      </c>
      <c r="C7" s="20" t="s">
        <v>17</v>
      </c>
      <c r="D7" s="21">
        <v>0.05</v>
      </c>
    </row>
    <row r="8" spans="1:4" x14ac:dyDescent="0.25">
      <c r="A8" s="22" t="str">
        <f t="shared" si="0"/>
        <v xml:space="preserve">MODERADO-TIJOLO </v>
      </c>
      <c r="B8" s="23" t="s">
        <v>22</v>
      </c>
      <c r="C8" s="23" t="s">
        <v>12</v>
      </c>
      <c r="D8" s="24">
        <v>0.25</v>
      </c>
    </row>
    <row r="9" spans="1:4" x14ac:dyDescent="0.25">
      <c r="A9" s="25" t="str">
        <f t="shared" si="0"/>
        <v>MODERADO-PAPEL</v>
      </c>
      <c r="B9" s="26" t="s">
        <v>22</v>
      </c>
      <c r="C9" s="26" t="s">
        <v>13</v>
      </c>
      <c r="D9" s="27">
        <v>0.55000000000000004</v>
      </c>
    </row>
    <row r="10" spans="1:4" x14ac:dyDescent="0.25">
      <c r="A10" s="25" t="str">
        <f t="shared" si="0"/>
        <v>MODERADO-HIBRIDO</v>
      </c>
      <c r="B10" s="26" t="s">
        <v>22</v>
      </c>
      <c r="C10" s="26" t="s">
        <v>14</v>
      </c>
      <c r="D10" s="27">
        <v>0.05</v>
      </c>
    </row>
    <row r="11" spans="1:4" x14ac:dyDescent="0.25">
      <c r="A11" s="25" t="str">
        <f t="shared" si="0"/>
        <v>MODERADO-FOFs</v>
      </c>
      <c r="B11" s="26" t="s">
        <v>22</v>
      </c>
      <c r="C11" s="26" t="s">
        <v>15</v>
      </c>
      <c r="D11" s="27">
        <v>0.05</v>
      </c>
    </row>
    <row r="12" spans="1:4" x14ac:dyDescent="0.25">
      <c r="A12" s="25" t="str">
        <f t="shared" si="0"/>
        <v>MODERADO-DESENVOLVIMENTO</v>
      </c>
      <c r="B12" s="26" t="s">
        <v>22</v>
      </c>
      <c r="C12" s="26" t="s">
        <v>16</v>
      </c>
      <c r="D12" s="27">
        <v>0.05</v>
      </c>
    </row>
    <row r="13" spans="1:4" ht="15.75" thickBot="1" x14ac:dyDescent="0.3">
      <c r="A13" s="28" t="str">
        <f t="shared" si="0"/>
        <v>MODERADO-HOTELARIA</v>
      </c>
      <c r="B13" s="29" t="s">
        <v>22</v>
      </c>
      <c r="C13" s="29" t="s">
        <v>17</v>
      </c>
      <c r="D13" s="30">
        <v>0.05</v>
      </c>
    </row>
    <row r="14" spans="1:4" x14ac:dyDescent="0.25">
      <c r="A14" s="31" t="str">
        <f t="shared" si="0"/>
        <v xml:space="preserve">CONSERVADOR-TIJOLO </v>
      </c>
      <c r="B14" s="32" t="s">
        <v>23</v>
      </c>
      <c r="C14" s="32" t="s">
        <v>12</v>
      </c>
      <c r="D14" s="33">
        <v>0.55000000000000004</v>
      </c>
    </row>
    <row r="15" spans="1:4" x14ac:dyDescent="0.25">
      <c r="A15" s="34" t="str">
        <f t="shared" si="0"/>
        <v>CONSERVADOR-PAPEL</v>
      </c>
      <c r="B15" s="35" t="s">
        <v>23</v>
      </c>
      <c r="C15" s="35" t="s">
        <v>13</v>
      </c>
      <c r="D15" s="36">
        <v>0.25</v>
      </c>
    </row>
    <row r="16" spans="1:4" x14ac:dyDescent="0.25">
      <c r="A16" s="34" t="str">
        <f t="shared" si="0"/>
        <v>CONSERVADOR-HIBRIDO</v>
      </c>
      <c r="B16" s="35" t="s">
        <v>23</v>
      </c>
      <c r="C16" s="35" t="s">
        <v>14</v>
      </c>
      <c r="D16" s="36">
        <v>0.15</v>
      </c>
    </row>
    <row r="17" spans="1:4" x14ac:dyDescent="0.25">
      <c r="A17" s="34" t="str">
        <f t="shared" si="0"/>
        <v>CONSERVADOR-FOFs</v>
      </c>
      <c r="B17" s="35" t="s">
        <v>23</v>
      </c>
      <c r="C17" s="35" t="s">
        <v>15</v>
      </c>
      <c r="D17" s="36">
        <v>0.05</v>
      </c>
    </row>
    <row r="18" spans="1:4" x14ac:dyDescent="0.25">
      <c r="A18" s="34" t="str">
        <f t="shared" si="0"/>
        <v>CONSERVADOR-DESENVOLVIMENTO</v>
      </c>
      <c r="B18" s="35" t="s">
        <v>23</v>
      </c>
      <c r="C18" s="35" t="s">
        <v>16</v>
      </c>
      <c r="D18" s="36">
        <v>0</v>
      </c>
    </row>
    <row r="19" spans="1:4" ht="15.75" thickBot="1" x14ac:dyDescent="0.3">
      <c r="A19" s="37" t="str">
        <f t="shared" si="0"/>
        <v>CONSERVADOR-HOTELARIA</v>
      </c>
      <c r="B19" s="38" t="s">
        <v>23</v>
      </c>
      <c r="C19" s="38" t="s">
        <v>17</v>
      </c>
      <c r="D19" s="39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9</vt:i4>
      </vt:variant>
    </vt:vector>
  </HeadingPairs>
  <TitlesOfParts>
    <vt:vector size="11" baseType="lpstr">
      <vt:lpstr>Planilha1</vt:lpstr>
      <vt:lpstr>Planilha2</vt:lpstr>
      <vt:lpstr>APORTE</vt:lpstr>
      <vt:lpstr>PATRIMONIO</vt:lpstr>
      <vt:lpstr>QTD_ANO</vt:lpstr>
      <vt:lpstr>qtd_anos</vt:lpstr>
      <vt:lpstr>RENDIMENTO</vt:lpstr>
      <vt:lpstr>SALARIO</vt:lpstr>
      <vt:lpstr>SUGESTAO</vt:lpstr>
      <vt:lpstr>TAXA_MENSAL</vt:lpstr>
      <vt:lpstr>VALOR_INVESTIDO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Administrativo Padeiro</dc:creator>
  <cp:lastModifiedBy>Administrativo Padeiro</cp:lastModifiedBy>
  <dcterms:created xsi:type="dcterms:W3CDTF">2025-06-02T16:06:42Z</dcterms:created>
  <dcterms:modified xsi:type="dcterms:W3CDTF">2025-06-04T17:14:48Z</dcterms:modified>
</cp:coreProperties>
</file>