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d49e524563e047/Desktop/Downloads/"/>
    </mc:Choice>
  </mc:AlternateContent>
  <xr:revisionPtr revIDLastSave="4" documentId="8_{0A8682CE-98DC-41E2-8B83-F276787FDAAC}" xr6:coauthVersionLast="47" xr6:coauthVersionMax="47" xr10:uidLastSave="{D315F34F-3105-4725-8DB4-2DD394B3C3D6}"/>
  <bookViews>
    <workbookView xWindow="-120" yWindow="-120" windowWidth="29040" windowHeight="15840" tabRatio="175" xr2:uid="{EEE64C6D-1B77-47CD-BA2A-CE95D904609E}"/>
  </bookViews>
  <sheets>
    <sheet name="Planilha1" sheetId="1" r:id="rId1"/>
    <sheet name="Planilha2" sheetId="2" r:id="rId2"/>
  </sheets>
  <definedNames>
    <definedName name="APORTE">Planilha1!$H$9</definedName>
    <definedName name="PATRIMONIO">Planilha1!$H$12</definedName>
    <definedName name="QTD_ANO">Planilha1!$H$10</definedName>
    <definedName name="qtd_anos">Planilha1!$H$10</definedName>
    <definedName name="RENDIMENTO">Planilha1!$D$10</definedName>
    <definedName name="SALARIO">Planilha1!$D$9</definedName>
    <definedName name="SUGESTAO">Planilha1!$D$11</definedName>
    <definedName name="TAXA_MENSAL">Planilha1!$H$11</definedName>
    <definedName name="VALOR_INVESTIDO">Planilha1!$G$18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G2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G24" i="1" s="1"/>
  <c r="H11" i="1"/>
  <c r="C18" i="1" s="1"/>
  <c r="D18" i="1" s="1"/>
  <c r="G18" i="1"/>
  <c r="G20" i="1" l="1"/>
  <c r="H20" i="1" s="1"/>
  <c r="G22" i="1"/>
  <c r="H22" i="1" s="1"/>
  <c r="G25" i="1"/>
  <c r="H25" i="1" s="1"/>
  <c r="G21" i="1"/>
  <c r="H21" i="1" s="1"/>
  <c r="H24" i="1"/>
  <c r="H23" i="1"/>
  <c r="H12" i="1"/>
  <c r="H13" i="1" s="1"/>
  <c r="C22" i="1"/>
  <c r="D22" i="1" s="1"/>
  <c r="C20" i="1"/>
  <c r="D20" i="1" s="1"/>
  <c r="C21" i="1"/>
  <c r="D21" i="1" s="1"/>
  <c r="C19" i="1"/>
  <c r="D19" i="1" s="1"/>
  <c r="C23" i="1"/>
  <c r="D23" i="1" s="1"/>
  <c r="H26" i="1" l="1"/>
</calcChain>
</file>

<file path=xl/sharedStrings.xml><?xml version="1.0" encoding="utf-8"?>
<sst xmlns="http://schemas.openxmlformats.org/spreadsheetml/2006/main" count="75" uniqueCount="40">
  <si>
    <t>Quanto investir por mês?</t>
  </si>
  <si>
    <t>Por quantos anos?</t>
  </si>
  <si>
    <t>Taxa de rendimento mensal?</t>
  </si>
  <si>
    <t>Patrimonio Acumulado?</t>
  </si>
  <si>
    <t>Dividendo mensais?</t>
  </si>
  <si>
    <t>Quanto em 1 ano?</t>
  </si>
  <si>
    <t>Quanto em 2 ano?</t>
  </si>
  <si>
    <t>Quanto em 5 ano?</t>
  </si>
  <si>
    <t>Quanto em 10 ano?</t>
  </si>
  <si>
    <t>Quanto em 20 ano?</t>
  </si>
  <si>
    <t>Quanto em 30 ano?</t>
  </si>
  <si>
    <t>TIPO DE INVESTIMENTO</t>
  </si>
  <si>
    <t xml:space="preserve">TIJOLO </t>
  </si>
  <si>
    <t>PAPEL</t>
  </si>
  <si>
    <t>HIBRIDO</t>
  </si>
  <si>
    <t>FOFs</t>
  </si>
  <si>
    <t>DESENVOLVIMENTO</t>
  </si>
  <si>
    <t>HOTELARIA</t>
  </si>
  <si>
    <t>AGRESSIVO</t>
  </si>
  <si>
    <t>PERFIL</t>
  </si>
  <si>
    <t>TIPO DE FII</t>
  </si>
  <si>
    <t>%</t>
  </si>
  <si>
    <t>MODERADO</t>
  </si>
  <si>
    <t>CONSERVADOR</t>
  </si>
  <si>
    <t xml:space="preserve">Valor investido por mês </t>
  </si>
  <si>
    <t>PERCENTUAL SUGERIDO</t>
  </si>
  <si>
    <t>VALORES</t>
  </si>
  <si>
    <t>TOTAL</t>
  </si>
  <si>
    <t>CONFIGURAÇÕES</t>
  </si>
  <si>
    <t>INVESTIMENTO MENSAL</t>
  </si>
  <si>
    <t>CENÁRIOS</t>
  </si>
  <si>
    <t>DIVIDENDOS MENSAIS</t>
  </si>
  <si>
    <t>SALÁRIO</t>
  </si>
  <si>
    <t>RENDIMENTO CARTEIRA</t>
  </si>
  <si>
    <t>SUSGESTÃO INVESTIMENTO (30%)</t>
  </si>
  <si>
    <t>COHEL INVEST</t>
  </si>
  <si>
    <t>Use o configurações para verificar a sugestão de investimento</t>
  </si>
  <si>
    <t>Quanto consegue investir mensalmente</t>
  </si>
  <si>
    <t xml:space="preserve">possiveis cenários com previsão de alguns anos investimente mensalmente </t>
  </si>
  <si>
    <t>perfis de investimento e susgestão (troque o perfil)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</si>
</sst>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4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9" fontId="0" fillId="0" borderId="0" xfId="2" applyFont="1" applyAlignment="1">
      <alignment horizontal="center"/>
    </xf>
    <xf numFmtId="9" fontId="0" fillId="0" borderId="11" xfId="2" applyFont="1" applyBorder="1" applyAlignment="1">
      <alignment horizontal="center"/>
    </xf>
    <xf numFmtId="0" fontId="4" fillId="2" borderId="1" xfId="0" applyFont="1" applyFill="1" applyBorder="1"/>
    <xf numFmtId="0" fontId="4" fillId="2" borderId="7" xfId="0" applyFont="1" applyFill="1" applyBorder="1"/>
    <xf numFmtId="9" fontId="4" fillId="2" borderId="2" xfId="2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/>
    <xf numFmtId="9" fontId="4" fillId="2" borderId="4" xfId="2" applyFont="1" applyFill="1" applyBorder="1" applyAlignment="1">
      <alignment horizontal="center"/>
    </xf>
    <xf numFmtId="0" fontId="4" fillId="2" borderId="5" xfId="0" applyFont="1" applyFill="1" applyBorder="1"/>
    <xf numFmtId="0" fontId="4" fillId="2" borderId="8" xfId="0" applyFont="1" applyFill="1" applyBorder="1"/>
    <xf numFmtId="9" fontId="4" fillId="2" borderId="6" xfId="2" applyFont="1" applyFill="1" applyBorder="1" applyAlignment="1">
      <alignment horizontal="center"/>
    </xf>
    <xf numFmtId="0" fontId="4" fillId="3" borderId="1" xfId="0" applyFont="1" applyFill="1" applyBorder="1"/>
    <xf numFmtId="0" fontId="4" fillId="3" borderId="7" xfId="0" applyFont="1" applyFill="1" applyBorder="1"/>
    <xf numFmtId="9" fontId="4" fillId="3" borderId="2" xfId="2" applyFont="1" applyFill="1" applyBorder="1" applyAlignment="1">
      <alignment horizontal="center"/>
    </xf>
    <xf numFmtId="0" fontId="4" fillId="3" borderId="3" xfId="0" applyFont="1" applyFill="1" applyBorder="1"/>
    <xf numFmtId="0" fontId="4" fillId="3" borderId="0" xfId="0" applyFont="1" applyFill="1"/>
    <xf numFmtId="9" fontId="4" fillId="3" borderId="4" xfId="2" applyFont="1" applyFill="1" applyBorder="1" applyAlignment="1">
      <alignment horizontal="center"/>
    </xf>
    <xf numFmtId="0" fontId="4" fillId="3" borderId="5" xfId="0" applyFont="1" applyFill="1" applyBorder="1"/>
    <xf numFmtId="0" fontId="4" fillId="3" borderId="8" xfId="0" applyFont="1" applyFill="1" applyBorder="1"/>
    <xf numFmtId="9" fontId="4" fillId="3" borderId="6" xfId="2" applyFont="1" applyFill="1" applyBorder="1" applyAlignment="1">
      <alignment horizontal="center"/>
    </xf>
    <xf numFmtId="0" fontId="4" fillId="4" borderId="1" xfId="0" applyFont="1" applyFill="1" applyBorder="1"/>
    <xf numFmtId="0" fontId="4" fillId="4" borderId="7" xfId="0" applyFont="1" applyFill="1" applyBorder="1"/>
    <xf numFmtId="9" fontId="4" fillId="4" borderId="2" xfId="2" applyFont="1" applyFill="1" applyBorder="1" applyAlignment="1">
      <alignment horizontal="center"/>
    </xf>
    <xf numFmtId="0" fontId="4" fillId="4" borderId="3" xfId="0" applyFont="1" applyFill="1" applyBorder="1"/>
    <xf numFmtId="0" fontId="4" fillId="4" borderId="0" xfId="0" applyFont="1" applyFill="1"/>
    <xf numFmtId="9" fontId="4" fillId="4" borderId="4" xfId="2" applyFont="1" applyFill="1" applyBorder="1" applyAlignment="1">
      <alignment horizontal="center"/>
    </xf>
    <xf numFmtId="0" fontId="4" fillId="4" borderId="5" xfId="0" applyFont="1" applyFill="1" applyBorder="1"/>
    <xf numFmtId="0" fontId="4" fillId="4" borderId="8" xfId="0" applyFont="1" applyFill="1" applyBorder="1"/>
    <xf numFmtId="9" fontId="4" fillId="4" borderId="6" xfId="2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44" fontId="3" fillId="5" borderId="0" xfId="1" applyFont="1" applyFill="1" applyBorder="1" applyAlignment="1"/>
    <xf numFmtId="44" fontId="3" fillId="5" borderId="4" xfId="1" applyFont="1" applyFill="1" applyBorder="1" applyAlignment="1"/>
    <xf numFmtId="0" fontId="3" fillId="6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/>
    </xf>
    <xf numFmtId="44" fontId="2" fillId="7" borderId="4" xfId="1" applyFont="1" applyFill="1" applyBorder="1" applyAlignment="1">
      <alignment horizontal="center"/>
    </xf>
    <xf numFmtId="44" fontId="2" fillId="7" borderId="6" xfId="1" applyFont="1" applyFill="1" applyBorder="1" applyAlignment="1">
      <alignment horizontal="center"/>
    </xf>
    <xf numFmtId="44" fontId="0" fillId="7" borderId="6" xfId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4" fontId="2" fillId="7" borderId="0" xfId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44" fontId="2" fillId="7" borderId="8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2" fillId="7" borderId="0" xfId="2" applyFont="1" applyFill="1" applyBorder="1" applyAlignment="1">
      <alignment horizontal="center"/>
    </xf>
    <xf numFmtId="44" fontId="2" fillId="9" borderId="6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B041-21F8-4074-9175-C401F1EA2838}">
  <dimension ref="A1:XFD27"/>
  <sheetViews>
    <sheetView showGridLines="0" tabSelected="1" workbookViewId="0">
      <selection activeCell="B13" sqref="B13"/>
    </sheetView>
  </sheetViews>
  <sheetFormatPr defaultColWidth="0" defaultRowHeight="15" zeroHeight="1" x14ac:dyDescent="0.25"/>
  <cols>
    <col min="1" max="1" width="8.7109375" customWidth="1"/>
    <col min="2" max="2" width="27.140625" style="5" bestFit="1" customWidth="1"/>
    <col min="3" max="3" width="21.42578125" style="5" customWidth="1"/>
    <col min="4" max="4" width="20.85546875" style="5" bestFit="1" customWidth="1"/>
    <col min="5" max="5" width="3.7109375" customWidth="1"/>
    <col min="6" max="6" width="22.85546875" bestFit="1" customWidth="1"/>
    <col min="7" max="7" width="22.140625" bestFit="1" customWidth="1"/>
    <col min="8" max="8" width="13.28515625" bestFit="1" customWidth="1"/>
    <col min="9" max="9" width="8.7109375" customWidth="1"/>
    <col min="10" max="16383" width="9.140625" hidden="1"/>
    <col min="16384" max="16384" width="42" hidden="1"/>
  </cols>
  <sheetData>
    <row r="1" spans="2:8" ht="15" customHeight="1" x14ac:dyDescent="0.25">
      <c r="B1" s="56" t="s">
        <v>35</v>
      </c>
      <c r="C1" s="56"/>
      <c r="D1" s="56"/>
      <c r="E1" s="56"/>
      <c r="F1" s="56"/>
      <c r="G1" s="56"/>
      <c r="H1" s="56"/>
    </row>
    <row r="2" spans="2:8" ht="15" customHeight="1" x14ac:dyDescent="0.25">
      <c r="B2" s="56"/>
      <c r="C2" s="56"/>
      <c r="D2" s="56"/>
      <c r="E2" s="56"/>
      <c r="F2" s="56"/>
      <c r="G2" s="56"/>
      <c r="H2" s="56"/>
    </row>
    <row r="3" spans="2:8" ht="15" customHeight="1" x14ac:dyDescent="0.25">
      <c r="B3" s="56"/>
      <c r="C3" s="56"/>
      <c r="D3" s="56"/>
      <c r="E3" s="56"/>
      <c r="F3" s="56"/>
      <c r="G3" s="56"/>
      <c r="H3" s="56"/>
    </row>
    <row r="4" spans="2:8" ht="15" customHeight="1" x14ac:dyDescent="0.25">
      <c r="B4" s="56"/>
      <c r="C4" s="56"/>
      <c r="D4" s="56"/>
      <c r="E4" s="56"/>
      <c r="F4" s="56"/>
      <c r="G4" s="56"/>
      <c r="H4" s="56"/>
    </row>
    <row r="5" spans="2:8" x14ac:dyDescent="0.25"/>
    <row r="6" spans="2:8" x14ac:dyDescent="0.25"/>
    <row r="7" spans="2:8" ht="15.75" thickBot="1" x14ac:dyDescent="0.3">
      <c r="B7" s="69" t="s">
        <v>36</v>
      </c>
      <c r="C7" s="69"/>
      <c r="D7" s="69"/>
      <c r="F7" s="69" t="s">
        <v>37</v>
      </c>
      <c r="G7" s="69"/>
      <c r="H7" s="69"/>
    </row>
    <row r="8" spans="2:8" x14ac:dyDescent="0.25">
      <c r="B8" s="73" t="s">
        <v>28</v>
      </c>
      <c r="C8" s="74"/>
      <c r="D8" s="75"/>
      <c r="F8" s="70" t="s">
        <v>29</v>
      </c>
      <c r="G8" s="71"/>
      <c r="H8" s="76"/>
    </row>
    <row r="9" spans="2:8" x14ac:dyDescent="0.25">
      <c r="B9" s="61" t="s">
        <v>32</v>
      </c>
      <c r="C9" s="62"/>
      <c r="D9" s="37">
        <v>3000</v>
      </c>
      <c r="F9" s="61" t="s">
        <v>0</v>
      </c>
      <c r="G9" s="62"/>
      <c r="H9" s="1">
        <v>750</v>
      </c>
    </row>
    <row r="10" spans="2:8" x14ac:dyDescent="0.25">
      <c r="B10" s="61" t="s">
        <v>33</v>
      </c>
      <c r="C10" s="62"/>
      <c r="D10" s="38">
        <v>0.01</v>
      </c>
      <c r="F10" s="61" t="s">
        <v>1</v>
      </c>
      <c r="G10" s="62"/>
      <c r="H10" s="2">
        <v>5</v>
      </c>
    </row>
    <row r="11" spans="2:8" ht="15.75" thickBot="1" x14ac:dyDescent="0.3">
      <c r="B11" s="67" t="s">
        <v>34</v>
      </c>
      <c r="C11" s="68"/>
      <c r="D11" s="48">
        <f>D9*30%</f>
        <v>900</v>
      </c>
      <c r="F11" s="61" t="s">
        <v>2</v>
      </c>
      <c r="G11" s="62"/>
      <c r="H11" s="3">
        <f>RENDIMENTO</f>
        <v>0.01</v>
      </c>
    </row>
    <row r="12" spans="2:8" x14ac:dyDescent="0.25">
      <c r="C12" s="39"/>
      <c r="F12" s="63" t="s">
        <v>3</v>
      </c>
      <c r="G12" s="64"/>
      <c r="H12" s="46">
        <f>FV(TAXA_MENSAL,QTD_ANO*12,APORTE*-1)</f>
        <v>61252.252392306844</v>
      </c>
    </row>
    <row r="13" spans="2:8" ht="15.75" thickBot="1" x14ac:dyDescent="0.3">
      <c r="F13" s="65" t="s">
        <v>4</v>
      </c>
      <c r="G13" s="66"/>
      <c r="H13" s="47">
        <f>PATRIMONIO*$D$10</f>
        <v>612.52252392306843</v>
      </c>
    </row>
    <row r="14" spans="2:8" x14ac:dyDescent="0.25"/>
    <row r="15" spans="2:8" x14ac:dyDescent="0.25"/>
    <row r="16" spans="2:8" ht="15.75" thickBot="1" x14ac:dyDescent="0.3">
      <c r="B16" s="69" t="s">
        <v>38</v>
      </c>
      <c r="C16" s="69"/>
      <c r="D16" s="69"/>
      <c r="F16" s="69" t="s">
        <v>39</v>
      </c>
      <c r="G16" s="69"/>
      <c r="H16" s="69"/>
    </row>
    <row r="17" spans="1:8" x14ac:dyDescent="0.25">
      <c r="B17" s="70" t="s">
        <v>30</v>
      </c>
      <c r="C17" s="71"/>
      <c r="D17" s="72" t="s">
        <v>31</v>
      </c>
      <c r="F17" s="53" t="s">
        <v>11</v>
      </c>
      <c r="G17" s="59" t="s">
        <v>18</v>
      </c>
      <c r="H17" s="60"/>
    </row>
    <row r="18" spans="1:8" x14ac:dyDescent="0.25">
      <c r="B18" s="49" t="s">
        <v>5</v>
      </c>
      <c r="C18" s="50">
        <f>FV($H$11,$A22*12,APORTE*-1)</f>
        <v>9511.8772598977321</v>
      </c>
      <c r="D18" s="46">
        <f t="shared" ref="D18:D23" si="0">C18*RENDIMENTO</f>
        <v>95.118772598977316</v>
      </c>
      <c r="F18" s="40" t="s">
        <v>24</v>
      </c>
      <c r="G18" s="41">
        <f>SUGESTAO</f>
        <v>900</v>
      </c>
      <c r="H18" s="42"/>
    </row>
    <row r="19" spans="1:8" x14ac:dyDescent="0.25">
      <c r="B19" s="49" t="s">
        <v>6</v>
      </c>
      <c r="C19" s="50">
        <f>FV($H$11,$A23*12,APORTE*-1)</f>
        <v>20230.098639893622</v>
      </c>
      <c r="D19" s="46">
        <f t="shared" si="0"/>
        <v>202.30098639893623</v>
      </c>
      <c r="F19" s="43" t="s">
        <v>20</v>
      </c>
      <c r="G19" s="44" t="s">
        <v>25</v>
      </c>
      <c r="H19" s="45" t="s">
        <v>26</v>
      </c>
    </row>
    <row r="20" spans="1:8" x14ac:dyDescent="0.25">
      <c r="B20" s="49" t="s">
        <v>7</v>
      </c>
      <c r="C20" s="50">
        <f>FV($H$11,$A24*12,APORTE*-1)</f>
        <v>61252.252392306844</v>
      </c>
      <c r="D20" s="46">
        <f t="shared" si="0"/>
        <v>612.52252392306843</v>
      </c>
      <c r="F20" s="49" t="s">
        <v>12</v>
      </c>
      <c r="G20" s="54">
        <f>VLOOKUP(($G$17&amp;"-"&amp;F20),Planilha2!A:D,4,0)</f>
        <v>0.2</v>
      </c>
      <c r="H20" s="46">
        <f t="shared" ref="H20:H25" si="1">VALOR_INVESTIDO*G20</f>
        <v>180</v>
      </c>
    </row>
    <row r="21" spans="1:8" x14ac:dyDescent="0.25">
      <c r="B21" s="49" t="s">
        <v>8</v>
      </c>
      <c r="C21" s="50">
        <f>FV($H$11,$A25*12,APORTE*-1)</f>
        <v>172529.01709302524</v>
      </c>
      <c r="D21" s="46">
        <f t="shared" si="0"/>
        <v>1725.2901709302523</v>
      </c>
      <c r="F21" s="49" t="s">
        <v>13</v>
      </c>
      <c r="G21" s="54">
        <f>VLOOKUP(($G$17&amp;"-"&amp;F21),Planilha2!A:D,4,0)</f>
        <v>0.2</v>
      </c>
      <c r="H21" s="46">
        <f t="shared" si="1"/>
        <v>180</v>
      </c>
    </row>
    <row r="22" spans="1:8" x14ac:dyDescent="0.25">
      <c r="A22" s="4">
        <v>1</v>
      </c>
      <c r="B22" s="49" t="s">
        <v>9</v>
      </c>
      <c r="C22" s="50">
        <f>FV($H$11,$A26*12,APORTE*-1)</f>
        <v>741941.52404052229</v>
      </c>
      <c r="D22" s="46">
        <f t="shared" si="0"/>
        <v>7419.4152404052229</v>
      </c>
      <c r="F22" s="49" t="s">
        <v>14</v>
      </c>
      <c r="G22" s="54">
        <f>VLOOKUP(($G$17&amp;"-"&amp;F22),Planilha2!A:D,4,0)</f>
        <v>0.25</v>
      </c>
      <c r="H22" s="46">
        <f t="shared" si="1"/>
        <v>225</v>
      </c>
    </row>
    <row r="23" spans="1:8" ht="15.75" thickBot="1" x14ac:dyDescent="0.3">
      <c r="A23" s="4">
        <v>2</v>
      </c>
      <c r="B23" s="51" t="s">
        <v>10</v>
      </c>
      <c r="C23" s="52">
        <f>FV($H$11,$A27*12,APORTE*-1)</f>
        <v>2621223.0995763796</v>
      </c>
      <c r="D23" s="47">
        <f t="shared" si="0"/>
        <v>26212.230995763795</v>
      </c>
      <c r="F23" s="49" t="s">
        <v>15</v>
      </c>
      <c r="G23" s="54">
        <f>VLOOKUP(($G$17&amp;"-"&amp;F23),Planilha2!A:D,4,0)</f>
        <v>0.05</v>
      </c>
      <c r="H23" s="46">
        <f t="shared" si="1"/>
        <v>45</v>
      </c>
    </row>
    <row r="24" spans="1:8" x14ac:dyDescent="0.25">
      <c r="A24" s="4">
        <v>5</v>
      </c>
      <c r="F24" s="49" t="s">
        <v>16</v>
      </c>
      <c r="G24" s="54">
        <f>VLOOKUP(($G$17&amp;"-"&amp;F24),Planilha2!A:D,4,0)</f>
        <v>0.25</v>
      </c>
      <c r="H24" s="46">
        <f t="shared" si="1"/>
        <v>225</v>
      </c>
    </row>
    <row r="25" spans="1:8" x14ac:dyDescent="0.25">
      <c r="A25" s="4">
        <v>10</v>
      </c>
      <c r="F25" s="49" t="s">
        <v>17</v>
      </c>
      <c r="G25" s="54">
        <f>VLOOKUP(($G$17&amp;"-"&amp;F25),Planilha2!A:D,4,0)</f>
        <v>0.05</v>
      </c>
      <c r="H25" s="46">
        <f t="shared" si="1"/>
        <v>45</v>
      </c>
    </row>
    <row r="26" spans="1:8" ht="15.75" thickBot="1" x14ac:dyDescent="0.3">
      <c r="A26" s="4">
        <v>20</v>
      </c>
      <c r="F26" s="57" t="s">
        <v>27</v>
      </c>
      <c r="G26" s="58"/>
      <c r="H26" s="55">
        <f>SUM(H20:H25)</f>
        <v>900</v>
      </c>
    </row>
    <row r="27" spans="1:8" x14ac:dyDescent="0.25">
      <c r="A27" s="4">
        <v>30</v>
      </c>
    </row>
  </sheetData>
  <mergeCells count="18">
    <mergeCell ref="F7:H7"/>
    <mergeCell ref="B1:H4"/>
    <mergeCell ref="B16:D16"/>
    <mergeCell ref="F16:H16"/>
    <mergeCell ref="F26:G26"/>
    <mergeCell ref="F8:H8"/>
    <mergeCell ref="B8:D8"/>
    <mergeCell ref="F9:G9"/>
    <mergeCell ref="F10:G10"/>
    <mergeCell ref="F11:G11"/>
    <mergeCell ref="F12:G12"/>
    <mergeCell ref="F13:G13"/>
    <mergeCell ref="B11:C11"/>
    <mergeCell ref="B10:C10"/>
    <mergeCell ref="B9:C9"/>
    <mergeCell ref="G17:H17"/>
    <mergeCell ref="B17:C17"/>
    <mergeCell ref="B7:D7"/>
  </mergeCells>
  <dataValidations count="1">
    <dataValidation type="list" allowBlank="1" showInputMessage="1" showErrorMessage="1" sqref="G17" xr:uid="{97708B65-6026-47BC-8FC5-D54BED151AB9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2FDB-5896-437B-A74E-95BDE3295A0C}">
  <dimension ref="A1:D19"/>
  <sheetViews>
    <sheetView workbookViewId="0">
      <selection activeCell="A20" sqref="A20:XFD1048576"/>
    </sheetView>
  </sheetViews>
  <sheetFormatPr defaultColWidth="0" defaultRowHeight="15" zeroHeight="1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8.85546875" style="8" customWidth="1"/>
    <col min="5" max="16384" width="9.140625" hidden="1"/>
  </cols>
  <sheetData>
    <row r="1" spans="1:4" ht="15.75" thickBot="1" x14ac:dyDescent="0.3">
      <c r="A1" s="6"/>
      <c r="B1" s="7" t="s">
        <v>19</v>
      </c>
      <c r="C1" s="7" t="s">
        <v>20</v>
      </c>
      <c r="D1" s="9" t="s">
        <v>21</v>
      </c>
    </row>
    <row r="2" spans="1:4" x14ac:dyDescent="0.25">
      <c r="A2" s="10" t="str">
        <f>B2&amp;"-"&amp;C2</f>
        <v xml:space="preserve">AGRESSIVO-TIJOLO </v>
      </c>
      <c r="B2" s="11" t="s">
        <v>18</v>
      </c>
      <c r="C2" s="11" t="s">
        <v>12</v>
      </c>
      <c r="D2" s="12">
        <v>0.2</v>
      </c>
    </row>
    <row r="3" spans="1:4" x14ac:dyDescent="0.25">
      <c r="A3" s="13" t="str">
        <f t="shared" ref="A3:A19" si="0">B3&amp;"-"&amp;C3</f>
        <v>AGRESSIVO-PAPEL</v>
      </c>
      <c r="B3" s="14" t="s">
        <v>18</v>
      </c>
      <c r="C3" s="14" t="s">
        <v>13</v>
      </c>
      <c r="D3" s="15">
        <v>0.2</v>
      </c>
    </row>
    <row r="4" spans="1:4" x14ac:dyDescent="0.25">
      <c r="A4" s="13" t="str">
        <f t="shared" si="0"/>
        <v>AGRESSIVO-HIBRIDO</v>
      </c>
      <c r="B4" s="14" t="s">
        <v>18</v>
      </c>
      <c r="C4" s="14" t="s">
        <v>14</v>
      </c>
      <c r="D4" s="15">
        <v>0.25</v>
      </c>
    </row>
    <row r="5" spans="1:4" x14ac:dyDescent="0.25">
      <c r="A5" s="13" t="str">
        <f t="shared" si="0"/>
        <v>AGRESSIVO-FOFs</v>
      </c>
      <c r="B5" s="14" t="s">
        <v>18</v>
      </c>
      <c r="C5" s="14" t="s">
        <v>15</v>
      </c>
      <c r="D5" s="15">
        <v>0.05</v>
      </c>
    </row>
    <row r="6" spans="1:4" x14ac:dyDescent="0.25">
      <c r="A6" s="13" t="str">
        <f t="shared" si="0"/>
        <v>AGRESSIVO-DESENVOLVIMENTO</v>
      </c>
      <c r="B6" s="14" t="s">
        <v>18</v>
      </c>
      <c r="C6" s="14" t="s">
        <v>16</v>
      </c>
      <c r="D6" s="15">
        <v>0.25</v>
      </c>
    </row>
    <row r="7" spans="1:4" ht="15.75" thickBot="1" x14ac:dyDescent="0.3">
      <c r="A7" s="16" t="str">
        <f t="shared" si="0"/>
        <v>AGRESSIVO-HOTELARIA</v>
      </c>
      <c r="B7" s="17" t="s">
        <v>18</v>
      </c>
      <c r="C7" s="17" t="s">
        <v>17</v>
      </c>
      <c r="D7" s="18">
        <v>0.05</v>
      </c>
    </row>
    <row r="8" spans="1:4" x14ac:dyDescent="0.25">
      <c r="A8" s="19" t="str">
        <f t="shared" si="0"/>
        <v xml:space="preserve">MODERADO-TIJOLO </v>
      </c>
      <c r="B8" s="20" t="s">
        <v>22</v>
      </c>
      <c r="C8" s="20" t="s">
        <v>12</v>
      </c>
      <c r="D8" s="21">
        <v>0.25</v>
      </c>
    </row>
    <row r="9" spans="1:4" x14ac:dyDescent="0.25">
      <c r="A9" s="22" t="str">
        <f t="shared" si="0"/>
        <v>MODERADO-PAPEL</v>
      </c>
      <c r="B9" s="23" t="s">
        <v>22</v>
      </c>
      <c r="C9" s="23" t="s">
        <v>13</v>
      </c>
      <c r="D9" s="24">
        <v>0.55000000000000004</v>
      </c>
    </row>
    <row r="10" spans="1:4" x14ac:dyDescent="0.25">
      <c r="A10" s="22" t="str">
        <f t="shared" si="0"/>
        <v>MODERADO-HIBRIDO</v>
      </c>
      <c r="B10" s="23" t="s">
        <v>22</v>
      </c>
      <c r="C10" s="23" t="s">
        <v>14</v>
      </c>
      <c r="D10" s="24">
        <v>0.05</v>
      </c>
    </row>
    <row r="11" spans="1:4" x14ac:dyDescent="0.25">
      <c r="A11" s="22" t="str">
        <f t="shared" si="0"/>
        <v>MODERADO-FOFs</v>
      </c>
      <c r="B11" s="23" t="s">
        <v>22</v>
      </c>
      <c r="C11" s="23" t="s">
        <v>15</v>
      </c>
      <c r="D11" s="24">
        <v>0.05</v>
      </c>
    </row>
    <row r="12" spans="1:4" x14ac:dyDescent="0.25">
      <c r="A12" s="22" t="str">
        <f t="shared" si="0"/>
        <v>MODERADO-DESENVOLVIMENTO</v>
      </c>
      <c r="B12" s="23" t="s">
        <v>22</v>
      </c>
      <c r="C12" s="23" t="s">
        <v>16</v>
      </c>
      <c r="D12" s="24">
        <v>0.05</v>
      </c>
    </row>
    <row r="13" spans="1:4" ht="15.75" thickBot="1" x14ac:dyDescent="0.3">
      <c r="A13" s="25" t="str">
        <f t="shared" si="0"/>
        <v>MODERADO-HOTELARIA</v>
      </c>
      <c r="B13" s="26" t="s">
        <v>22</v>
      </c>
      <c r="C13" s="26" t="s">
        <v>17</v>
      </c>
      <c r="D13" s="27">
        <v>0.05</v>
      </c>
    </row>
    <row r="14" spans="1:4" x14ac:dyDescent="0.25">
      <c r="A14" s="28" t="str">
        <f t="shared" si="0"/>
        <v xml:space="preserve">CONSERVADOR-TIJOLO </v>
      </c>
      <c r="B14" s="29" t="s">
        <v>23</v>
      </c>
      <c r="C14" s="29" t="s">
        <v>12</v>
      </c>
      <c r="D14" s="30">
        <v>0.55000000000000004</v>
      </c>
    </row>
    <row r="15" spans="1:4" x14ac:dyDescent="0.25">
      <c r="A15" s="31" t="str">
        <f t="shared" si="0"/>
        <v>CONSERVADOR-PAPEL</v>
      </c>
      <c r="B15" s="32" t="s">
        <v>23</v>
      </c>
      <c r="C15" s="32" t="s">
        <v>13</v>
      </c>
      <c r="D15" s="33">
        <v>0.25</v>
      </c>
    </row>
    <row r="16" spans="1:4" x14ac:dyDescent="0.25">
      <c r="A16" s="31" t="str">
        <f t="shared" si="0"/>
        <v>CONSERVADOR-HIBRIDO</v>
      </c>
      <c r="B16" s="32" t="s">
        <v>23</v>
      </c>
      <c r="C16" s="32" t="s">
        <v>14</v>
      </c>
      <c r="D16" s="33">
        <v>0.15</v>
      </c>
    </row>
    <row r="17" spans="1:4" x14ac:dyDescent="0.25">
      <c r="A17" s="31" t="str">
        <f t="shared" si="0"/>
        <v>CONSERVADOR-FOFs</v>
      </c>
      <c r="B17" s="32" t="s">
        <v>23</v>
      </c>
      <c r="C17" s="32" t="s">
        <v>15</v>
      </c>
      <c r="D17" s="33">
        <v>0.05</v>
      </c>
    </row>
    <row r="18" spans="1:4" x14ac:dyDescent="0.25">
      <c r="A18" s="31" t="str">
        <f t="shared" si="0"/>
        <v>CONSERVADOR-DESENVOLVIMENTO</v>
      </c>
      <c r="B18" s="32" t="s">
        <v>23</v>
      </c>
      <c r="C18" s="32" t="s">
        <v>16</v>
      </c>
      <c r="D18" s="33">
        <v>0</v>
      </c>
    </row>
    <row r="19" spans="1:4" ht="15.75" thickBot="1" x14ac:dyDescent="0.3">
      <c r="A19" s="34" t="str">
        <f t="shared" si="0"/>
        <v>CONSERVADOR-HOTELARIA</v>
      </c>
      <c r="B19" s="35" t="s">
        <v>23</v>
      </c>
      <c r="C19" s="35" t="s">
        <v>17</v>
      </c>
      <c r="D19" s="3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PATRIMONIO</vt:lpstr>
      <vt:lpstr>QTD_ANO</vt:lpstr>
      <vt:lpstr>qtd_anos</vt:lpstr>
      <vt:lpstr>RENDIMENTO</vt:lpstr>
      <vt:lpstr>SALARIO</vt:lpstr>
      <vt:lpstr>SUGESTAO</vt:lpstr>
      <vt:lpstr>TAXA_MENSAL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 Padeiro</dc:creator>
  <cp:lastModifiedBy>Administrativo Padeiro</cp:lastModifiedBy>
  <dcterms:created xsi:type="dcterms:W3CDTF">2025-06-02T16:06:42Z</dcterms:created>
  <dcterms:modified xsi:type="dcterms:W3CDTF">2025-06-04T17:45:40Z</dcterms:modified>
</cp:coreProperties>
</file>